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77" i="371" l="1"/>
  <c r="U177" i="371"/>
  <c r="T177" i="371"/>
  <c r="S177" i="371"/>
  <c r="R177" i="371"/>
  <c r="Q177" i="371"/>
  <c r="V176" i="371"/>
  <c r="T176" i="371"/>
  <c r="U176" i="371" s="1"/>
  <c r="S176" i="371"/>
  <c r="R176" i="371"/>
  <c r="Q176" i="371"/>
  <c r="V175" i="371"/>
  <c r="U175" i="371"/>
  <c r="T175" i="37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V165" i="371"/>
  <c r="U165" i="371"/>
  <c r="T165" i="37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T122" i="371"/>
  <c r="U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V109" i="371"/>
  <c r="U109" i="371"/>
  <c r="T109" i="37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U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U65" i="371" s="1"/>
  <c r="S65" i="371"/>
  <c r="R65" i="371"/>
  <c r="Q65" i="371"/>
  <c r="V64" i="371"/>
  <c r="T64" i="371"/>
  <c r="U64" i="371" s="1"/>
  <c r="S64" i="371"/>
  <c r="R64" i="371"/>
  <c r="Q64" i="371"/>
  <c r="T63" i="371"/>
  <c r="U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U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U22" i="371"/>
  <c r="T22" i="37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3" i="371" l="1"/>
  <c r="U29" i="371"/>
  <c r="U31" i="371"/>
  <c r="U37" i="371"/>
  <c r="U69" i="371"/>
  <c r="U77" i="371"/>
  <c r="V17" i="371"/>
  <c r="V21" i="371"/>
  <c r="V23" i="371"/>
  <c r="V27" i="371"/>
  <c r="V45" i="371"/>
  <c r="V51" i="371"/>
  <c r="V53" i="371"/>
  <c r="V63" i="371"/>
  <c r="V65" i="371"/>
  <c r="V75" i="371"/>
  <c r="U15" i="371"/>
  <c r="U55" i="371"/>
  <c r="U61" i="371"/>
  <c r="U85" i="371"/>
  <c r="U95" i="371"/>
  <c r="U97" i="371"/>
  <c r="U107" i="371"/>
  <c r="U111" i="371"/>
  <c r="U113" i="371"/>
  <c r="U115" i="371"/>
  <c r="U117" i="371"/>
  <c r="U125" i="371"/>
  <c r="U129" i="371"/>
  <c r="U133" i="371"/>
  <c r="U137" i="371"/>
  <c r="U139" i="371"/>
  <c r="U141" i="371"/>
  <c r="U145" i="371"/>
  <c r="U157" i="371"/>
  <c r="U159" i="371"/>
  <c r="U161" i="371"/>
  <c r="U163" i="371"/>
  <c r="U167" i="371"/>
  <c r="U169" i="371"/>
  <c r="U173" i="371"/>
  <c r="U33" i="371"/>
  <c r="U41" i="371"/>
  <c r="U43" i="371"/>
  <c r="U59" i="371"/>
  <c r="U67" i="371"/>
  <c r="U73" i="371"/>
  <c r="U81" i="371"/>
  <c r="U83" i="371"/>
  <c r="U89" i="371"/>
  <c r="U91" i="371"/>
  <c r="U93" i="371"/>
  <c r="U10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U6" i="419"/>
  <c r="M6" i="419"/>
  <c r="AF6" i="419"/>
  <c r="AB6" i="419"/>
  <c r="X6" i="419"/>
  <c r="T6" i="419"/>
  <c r="P6" i="419"/>
  <c r="L6" i="419"/>
  <c r="H6" i="419"/>
  <c r="AA6" i="419"/>
  <c r="S6" i="419"/>
  <c r="K6" i="419"/>
  <c r="AH6" i="419"/>
  <c r="AE6" i="419"/>
  <c r="W6" i="419"/>
  <c r="O6" i="419"/>
  <c r="AD6" i="419"/>
  <c r="Z6" i="419"/>
  <c r="V6" i="419"/>
  <c r="R6" i="419"/>
  <c r="N6" i="419"/>
  <c r="J6" i="419"/>
  <c r="AG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<sst xmlns="http://schemas.openxmlformats.org/spreadsheetml/2006/main" count="40160" uniqueCount="8038">
  <si>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</si>
  <si>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</si>
  <si>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</si>
  <si>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</si>
  <si>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</si>
  <si>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</si>
  <si>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</si>
  <si>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</si>
  <si>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</si>
  <si>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</si>
  <si>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</si>
  <si>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</si>
  <si>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</si>
  <si>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</si>
  <si>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</si>
  <si>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</si>
  <si>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</si>
  <si>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</si>
  <si>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</si>
  <si>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</si>
  <si>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</si>
  <si>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</si>
  <si>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</si>
  <si>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</si>
  <si>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</si>
  <si>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</si>
  <si>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</si>
  <si>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</si>
  <si>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</si>
  <si>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</si>
  <si>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</si>
  <si>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</si>
  <si>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</si>
  <si>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</si>
  <si>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</si>
  <si>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</si>
  <si>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</si>
  <si>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</si>
  <si>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</si>
  <si>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</si>
  <si>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</si>
  <si>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</si>
  <si>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</si>
  <si>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</si>
  <si>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</si>
  <si>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</si>
  <si>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</si>
  <si>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</si>
  <si>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</si>
  <si>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</si>
  <si>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</si>
  <si>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</si>
  <si>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</si>
  <si>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</si>
  <si>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</si>
  <si>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</si>
  <si>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</si>
  <si>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</si>
  <si>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</si>
  <si>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</si>
  <si>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</si>
  <si>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</si>
  <si>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</si>
  <si>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</si>
  <si>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</si>
  <si>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</si>
  <si>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</si>
  <si>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</si>
  <si>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</si>
  <si>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</si>
  <si>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</si>
  <si>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</si>
  <si>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</si>
  <si>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</si>
  <si>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</si>
  <si>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</si>
  <si>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</si>
  <si>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</si>
  <si>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</si>
  <si>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</si>
  <si>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</si>
  <si>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</si>
  <si>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</si>
  <si>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</si>
  <si>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</si>
  <si>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</si>
  <si>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</si>
  <si>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</si>
  <si>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</si>
  <si>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</si>
  <si>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</si>
  <si>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</si>
  <si>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</si>
  <si>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</si>
  <si>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</si>
  <si>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</si>
  <si>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</si>
  <si>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</si>
  <si>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</si>
  <si>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</si>
  <si>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</si>
  <si>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</si>
  <si>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</si>
  <si>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</si>
  <si>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</si>
  <si>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</si>
  <si>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</si>
  <si>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</si>
  <si>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</si>
  <si>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</si>
  <si>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</si>
  <si>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</si>
  <si>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</si>
  <si>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</si>
  <si>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</si>
  <si>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</si>
  <si>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</si>
  <si>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</si>
  <si>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</si>
  <si>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</si>
  <si>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</si>
  <si>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</si>
  <si>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</si>
  <si>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</si>
  <si>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</si>
  <si>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</si>
  <si>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</si>
  <si>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</si>
  <si>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</si>
  <si>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</si>
  <si>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</si>
  <si>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</si>
  <si>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</si>
  <si>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</si>
  <si>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</si>
  <si>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</si>
  <si>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</si>
  <si>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</si>
  <si>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</si>
  <si>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</si>
  <si>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</si>
  <si>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</si>
  <si>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</si>
  <si>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</si>
  <si>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</si>
  <si>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</si>
  <si>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</si>
  <si>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</si>
  <si>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</si>
  <si>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</si>
  <si>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</si>
  <si>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</si>
  <si>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</si>
  <si>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</si>
  <si>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</si>
  <si>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</si>
  <si>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</si>
  <si>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</si>
  <si>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</si>
  <si>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</si>
  <si>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</si>
  <si>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</si>
  <si>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</si>
  <si>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</si>
  <si>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</si>
  <si>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</si>
  <si>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</si>
  <si>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</si>
  <si>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</si>
  <si>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</si>
  <si>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</si>
  <si>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</si>
  <si>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</si>
  <si>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</si>
  <si>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</si>
  <si>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</si>
  <si>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</si>
  <si>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</si>
  <si>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</si>
  <si>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</si>
  <si>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</si>
  <si>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</si>
  <si>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</si>
  <si>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</si>
  <si>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</si>
  <si>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</si>
  <si>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</si>
  <si>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</si>
  <si>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</si>
  <si>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</si>
  <si>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</si>
  <si>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</si>
  <si>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</si>
  <si>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</si>
  <si>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</si>
  <si>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</si>
  <si>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</si>
  <si>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</si>
  <si>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</si>
  <si>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</si>
  <si>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</si>
  <si>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</si>
  <si>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</si>
  <si>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</si>
  <si>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</si>
  <si>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</si>
  <si>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</si>
  <si>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</si>
  <si>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</si>
  <si>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</si>
  <si>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</si>
  <si>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</si>
  <si>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</si>
  <si>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</si>
  <si>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</si>
  <si>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</si>
  <si>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</si>
  <si>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</si>
  <si>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</si>
  <si>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</si>
  <si>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</si>
  <si>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</si>
  <si>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</si>
  <si>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</si>
  <si>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</si>
  <si>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</si>
  <si>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</si>
  <si>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</si>
  <si>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</si>
  <si>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</si>
  <si>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</si>
  <si>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</si>
  <si>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</si>
  <si>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</si>
  <si>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</si>
  <si>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</si>
  <si>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</si>
  <si>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</si>
  <si>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</si>
  <si>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</si>
  <si>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</si>
  <si>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</si>
  <si>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</si>
  <si>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</si>
  <si>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</si>
  <si>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</si>
  <si>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</si>
  <si>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</si>
  <si>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</si>
  <si>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</si>
  <si>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</si>
  <si>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</si>
  <si>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</si>
  <si>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</si>
  <si>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</si>
  <si>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</si>
  <si>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</si>
  <si>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</si>
  <si>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</si>
  <si>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</si>
  <si>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</si>
  <si>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</si>
  <si>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</si>
  <si>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</si>
  <si>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</si>
  <si>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</si>
  <si>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</si>
  <si>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</si>
  <si>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</si>
  <si>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</si>
  <si>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</si>
  <si>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</si>
  <si>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</si>
  <si>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</si>
  <si>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</si>
  <si>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</si>
  <si>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</si>
  <si>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</si>
  <si>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</si>
  <si>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</si>
  <si>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</si>
  <si>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</si>
  <si>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</si>
  <si>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</si>
  <si>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</si>
  <si>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</si>
  <si>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</si>
  <si>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</si>
  <si>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</si>
  <si>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</si>
  <si>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</si>
  <si>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</si>
  <si>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</si>
  <si>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</si>
  <si>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</si>
  <si>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</si>
  <si>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</si>
  <si>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</si>
  <si>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</si>
  <si>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</si>
  <si>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</si>
  <si>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</si>
  <si>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</si>
  <si>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</si>
  <si>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</si>
  <si>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</si>
  <si>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</si>
  <si>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</si>
  <si>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</si>
  <si>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</si>
  <si>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</si>
  <si>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</si>
  <si>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</si>
  <si>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</si>
  <si>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</si>
  <si>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</si>
  <si>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</si>
  <si>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</si>
  <si>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</si>
  <si>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</si>
  <si>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</si>
  <si>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</si>
  <si>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</si>
  <si>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</si>
  <si>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</si>
  <si>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</si>
  <si>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</si>
  <si>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</si>
  <si>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</si>
  <si>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</si>
  <si>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</si>
  <si>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</si>
  <si>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</si>
  <si>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</si>
  <si>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</si>
  <si>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</si>
  <si>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</si>
  <si>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</si>
  <si>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</si>
  <si>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</si>
  <si>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</si>
  <si>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</si>
  <si>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</si>
  <si>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</si>
  <si>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</si>
  <si>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</si>
  <si>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</si>
  <si>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</si>
  <si>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</si>
  <si>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</si>
  <si>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</si>
  <si>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</si>
  <si>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</si>
  <si>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</si>
  <si>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</si>
  <si>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</si>
  <si>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</si>
  <si>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</si>
  <si>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</si>
  <si>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</si>
  <si>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</si>
  <si>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</si>
  <si>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</si>
  <si>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</si>
  <si>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</si>
  <si>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</si>
  <si>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</si>
  <si>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</si>
  <si>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</si>
  <si>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</si>
  <si>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</si>
  <si>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</si>
  <si>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</si>
  <si>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</si>
  <si>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</si>
  <si>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</si>
  <si>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</si>
  <si>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</si>
  <si>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</si>
  <si>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</si>
  <si>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</si>
  <si>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</si>
  <si>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</si>
  <si>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</si>
  <si>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</si>
  <si>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</si>
  <si>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</si>
  <si>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</si>
  <si>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</si>
  <si>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</si>
  <si>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</si>
  <si>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</si>
  <si>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</si>
  <si>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</si>
  <si>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</si>
  <si>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</si>
  <si>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</si>
  <si>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</si>
  <si>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</si>
  <si>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</si>
  <si>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</si>
  <si>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</si>
  <si>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</si>
  <si>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</si>
  <si>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</si>
  <si>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</si>
  <si>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</si>
  <si>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</si>
  <si>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</si>
  <si>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</si>
  <si>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</si>
  <si>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</si>
  <si>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</si>
  <si>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</si>
  <si>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</si>
  <si>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</si>
  <si>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</si>
  <si>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</si>
  <si>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</si>
  <si>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</si>
  <si>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</si>
  <si>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</si>
  <si>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</si>
  <si>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</si>
  <si>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</si>
  <si>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</si>
  <si>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</si>
  <si>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</si>
  <si>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</si>
  <si>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</si>
  <si>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</si>
  <si>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</si>
  <si>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</si>
  <si>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</si>
  <si>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</si>
  <si>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</si>
  <si>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</si>
  <si>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</si>
  <si>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</si>
  <si>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</si>
  <si>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</si>
  <si>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</si>
  <si>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</si>
  <si>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</si>
  <si>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</si>
  <si>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</si>
  <si>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</si>
  <si>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</si>
  <si>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</si>
  <si>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</si>
  <si>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</si>
  <si>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</si>
  <si>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</si>
  <si>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</si>
  <si>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</si>
  <si>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</si>
  <si>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</si>
  <si>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</si>
  <si>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</si>
  <si>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</si>
  <si>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</si>
  <si>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</si>
  <si>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</si>
  <si>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</si>
  <si>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</si>
  <si>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</si>
  <si>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</si>
  <si>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</si>
  <si>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</si>
  <si>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</si>
  <si>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</si>
  <si>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</si>
  <si>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</si>
  <si>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</si>
  <si>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</si>
  <si>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</si>
  <si>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</si>
  <si>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</si>
  <si>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</si>
  <si>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</si>
  <si>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</si>
  <si>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</si>
  <si>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</si>
  <si>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</si>
  <si>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</si>
  <si>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</si>
  <si>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</si>
  <si>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</si>
  <si>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</si>
  <si>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</si>
  <si>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</si>
  <si>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</si>
  <si>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</si>
  <si>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</si>
  <si>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</si>
  <si>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</si>
  <si>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</si>
  <si>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</si>
  <si>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</si>
  <si>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</si>
  <si>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</si>
  <si>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</si>
  <si>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</si>
  <si>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</si>
  <si>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</si>
  <si>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</si>
  <si>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</si>
  <si>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</si>
  <si>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</si>
  <si>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</si>
  <si>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</si>
  <si>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</si>
  <si>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</si>
  <si>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</si>
  <si>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</si>
  <si>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</si>
  <si>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</si>
  <si>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</si>
  <si>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</si>
  <si>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</si>
  <si>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</si>
  <si>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</si>
  <si>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</si>
  <si>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</si>
  <si>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</si>
  <si>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</si>
  <si>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</si>
  <si>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</si>
  <si>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</si>
  <si>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</si>
  <si>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</si>
  <si>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</si>
  <si>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</si>
  <si>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</si>
  <si>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</si>
  <si>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</si>
  <si>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</si>
  <si>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</si>
  <si>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</si>
  <si>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</si>
  <si>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</si>
  <si>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</si>
  <si>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</si>
  <si>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</si>
  <si>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</si>
  <si>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</si>
  <si>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</si>
  <si>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</si>
  <si>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</si>
  <si>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</si>
  <si>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</si>
  <si>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</si>
  <si>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</si>
  <si>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</si>
  <si>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</si>
  <si>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</si>
  <si>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</si>
  <si>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</si>
  <si>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</si>
  <si>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</si>
  <si>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</si>
  <si>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</si>
  <si>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</si>
  <si>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</si>
  <si>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</si>
  <si>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</si>
  <si>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</si>
  <si>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</si>
  <si>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</si>
  <si>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</si>
  <si>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</si>
  <si>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</si>
  <si>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</si>
  <si>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</si>
  <si>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</si>
  <si>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</si>
  <si>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</si>
  <si>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</si>
  <si>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</si>
  <si>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</si>
  <si>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</si>
  <si>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</si>
  <si>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</si>
  <si>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</si>
  <si>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</si>
  <si>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</si>
  <si>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</si>
  <si>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</si>
  <si>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</si>
  <si>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</si>
  <si>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</si>
  <si>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</si>
  <si>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</si>
  <si>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</si>
  <si>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</si>
  <si>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</si>
  <si>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</si>
  <si>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</si>
  <si>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</si>
  <si>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</si>
  <si>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</si>
  <si>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</si>
  <si>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</si>
  <si>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</si>
  <si>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</si>
  <si>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</si>
  <si>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</si>
  <si>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</si>
  <si>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</si>
  <si>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</si>
  <si>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</si>
  <si>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</si>
  <si>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</si>
  <si>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</si>
  <si>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</si>
  <si>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</si>
  <si>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</si>
  <si>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</si>
  <si>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</si>
  <si>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</si>
  <si>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</si>
  <si>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</si>
  <si>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</si>
  <si>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</si>
  <si>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</si>
  <si>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</si>
  <si>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</si>
  <si>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</si>
  <si>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</si>
  <si>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</si>
  <si>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</si>
  <si>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</si>
  <si>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</si>
  <si>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</si>
  <si>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</si>
  <si>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</si>
  <si>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</si>
  <si>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</si>
  <si>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</si>
  <si>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</si>
  <si>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</si>
  <si>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</si>
  <si>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</si>
  <si>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</si>
  <si>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</si>
  <si>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</si>
  <si>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</si>
  <si>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</si>
  <si>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</si>
  <si>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</si>
  <si>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</si>
  <si>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</si>
  <si>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</si>
  <si>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</si>
  <si>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</si>
  <si>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</si>
  <si>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</si>
  <si>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</si>
  <si>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</si>
  <si>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</si>
  <si>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</si>
  <si>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</si>
  <si>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</si>
  <si>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</si>
  <si>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</si>
  <si>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</si>
  <si>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</si>
  <si>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</si>
  <si>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</si>
  <si>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</si>
  <si>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</si>
  <si>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</si>
  <si>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</si>
  <si>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</si>
  <si>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</si>
  <si>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</si>
  <si>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</si>
  <si>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</si>
  <si>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</si>
  <si>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</si>
  <si>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</si>
  <si>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</si>
  <si>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</si>
  <si>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</si>
  <si>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</si>
  <si>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</si>
  <si>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</si>
  <si>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</si>
  <si>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</si>
  <si>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</si>
  <si>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</si>
  <si>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</si>
  <si>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</si>
  <si>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</si>
  <si>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</si>
  <si>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</si>
  <si>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</si>
  <si>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</si>
  <si>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</si>
  <si>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</si>
  <si>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</si>
  <si>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</si>
  <si>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</si>
  <si>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</si>
  <si>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</si>
  <si>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</si>
  <si>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</si>
  <si>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</si>
  <si>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</si>
  <si>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</si>
  <si>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</si>
  <si>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</si>
  <si>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</si>
  <si>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</si>
  <si>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</si>
  <si>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</si>
  <si>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132917</t>
  </si>
  <si>
    <t>32917</t>
  </si>
  <si>
    <t>PREDUCTAL MR</t>
  </si>
  <si>
    <t>POR TBL RET 60X35MG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</si>
  <si>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</si>
  <si>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</si>
  <si>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</si>
  <si>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</si>
  <si>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</si>
  <si>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</si>
  <si>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</si>
  <si>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</si>
  <si>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</si>
  <si>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</si>
  <si>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</si>
  <si>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</si>
  <si>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</si>
  <si>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</si>
  <si>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</si>
  <si>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</si>
  <si>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</si>
  <si>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</si>
  <si>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</si>
  <si>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</si>
  <si>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</si>
  <si>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</si>
  <si>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</si>
  <si>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</si>
  <si>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</si>
  <si>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</si>
  <si>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</si>
  <si>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</si>
  <si>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</si>
  <si>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</si>
  <si>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</si>
  <si>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</si>
  <si>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</si>
  <si>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</si>
  <si>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</si>
  <si>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</si>
  <si>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</si>
  <si>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</si>
  <si>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</si>
  <si>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</si>
  <si>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</si>
  <si>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</si>
  <si>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</si>
  <si>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</si>
  <si>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</si>
  <si>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</si>
  <si>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</si>
  <si>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</si>
  <si>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</si>
  <si>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</si>
  <si>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</si>
  <si>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</si>
  <si>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</si>
  <si>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</si>
  <si>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</si>
  <si>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</si>
  <si>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</si>
  <si>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</si>
  <si>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</si>
  <si>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</si>
  <si>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</si>
  <si>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</si>
  <si>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</si>
  <si>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</si>
  <si>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</si>
  <si>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</si>
  <si>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</si>
  <si>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</si>
  <si>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</si>
  <si>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</si>
  <si>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</si>
  <si>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</si>
  <si>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</si>
  <si>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</si>
  <si>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</si>
  <si>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</si>
  <si>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</si>
  <si>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</si>
  <si>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</si>
  <si>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</si>
  <si>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</si>
  <si>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</si>
  <si>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</si>
  <si>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</si>
  <si>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</si>
  <si>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</si>
  <si>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</si>
  <si>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</si>
  <si>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</si>
  <si>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</si>
  <si>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</si>
  <si>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</si>
  <si>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</si>
  <si>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</si>
  <si>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</si>
  <si>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</si>
  <si>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</si>
  <si>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</si>
  <si>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</si>
  <si>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</si>
  <si>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</si>
  <si>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</si>
  <si>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</si>
  <si>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</si>
  <si>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</si>
  <si>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</si>
  <si>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</si>
  <si>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</si>
  <si>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</si>
  <si>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</si>
  <si>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</si>
  <si>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</si>
  <si>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</si>
  <si>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</si>
  <si>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</si>
  <si>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</si>
  <si>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</si>
  <si>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</si>
  <si>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</si>
  <si>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</si>
  <si>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</si>
  <si>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</si>
  <si>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</si>
  <si>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</si>
  <si>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</si>
  <si>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</si>
  <si>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</si>
  <si>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</si>
  <si>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</si>
  <si>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</si>
  <si>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</si>
  <si>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</si>
  <si>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</si>
  <si>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</si>
  <si>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</si>
  <si>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</si>
  <si>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</si>
  <si>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</si>
  <si>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</si>
  <si>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</si>
  <si>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</si>
  <si>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</si>
  <si>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</si>
  <si>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</si>
  <si>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</si>
  <si>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</si>
  <si>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</si>
  <si>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</si>
  <si>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</si>
  <si>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</si>
  <si>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</si>
  <si>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</si>
  <si>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</si>
  <si>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</si>
  <si>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</si>
  <si>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</si>
  <si>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</si>
  <si>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</si>
  <si>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</si>
  <si>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</si>
  <si>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</si>
  <si>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</si>
  <si>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</si>
  <si>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</si>
  <si>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</si>
  <si>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</si>
  <si>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</si>
  <si>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</si>
  <si>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</si>
  <si>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</si>
  <si>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</si>
  <si>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</si>
  <si>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</si>
  <si>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</si>
  <si>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</si>
  <si>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</si>
  <si>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</si>
  <si>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</si>
  <si>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</si>
  <si>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</si>
  <si>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</si>
  <si>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</si>
  <si>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</si>
  <si>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</si>
  <si>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</si>
  <si>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</si>
  <si>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</si>
  <si>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</si>
  <si>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</si>
  <si>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</si>
  <si>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</si>
  <si>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</si>
  <si>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</si>
  <si>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</si>
  <si>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</si>
  <si>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</si>
  <si>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</si>
  <si>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</si>
  <si>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</si>
  <si>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</si>
  <si>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</si>
  <si>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</si>
  <si>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</si>
  <si>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</si>
  <si>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</si>
  <si>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</si>
  <si>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</si>
  <si>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</si>
  <si>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</si>
  <si>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</si>
  <si>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</si>
  <si>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</si>
  <si>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</si>
  <si>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</si>
  <si>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</si>
  <si>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</si>
  <si>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</si>
  <si>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</si>
  <si>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</si>
  <si>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</si>
  <si>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</si>
  <si>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</si>
  <si>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</si>
  <si>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</si>
  <si>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</si>
  <si>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</si>
  <si>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</si>
  <si>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</si>
  <si>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</si>
  <si>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</si>
  <si>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</si>
  <si>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</si>
  <si>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</si>
  <si>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</si>
  <si>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</si>
  <si>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</si>
  <si>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</si>
  <si>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</si>
  <si>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</si>
  <si>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</si>
  <si>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146991</t>
  </si>
  <si>
    <t>46991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</si>
  <si>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</si>
  <si>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</si>
  <si>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</si>
  <si>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</si>
  <si>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</si>
  <si>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</si>
  <si>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</si>
  <si>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</si>
  <si>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</si>
  <si>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</si>
  <si>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</si>
  <si>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</si>
  <si>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</si>
  <si>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</si>
  <si>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</si>
  <si>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</si>
  <si>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</si>
  <si>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</si>
  <si>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</si>
  <si>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</si>
  <si>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</si>
  <si>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</si>
  <si>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</si>
  <si>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</si>
  <si>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</si>
  <si>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</si>
  <si>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</si>
  <si>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</si>
  <si>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</si>
  <si>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</si>
  <si>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</si>
  <si>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</si>
  <si>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</si>
  <si>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</si>
  <si>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</si>
  <si>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</si>
  <si>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</si>
  <si>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</si>
  <si>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</si>
  <si>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</si>
  <si>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</si>
  <si>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</si>
  <si>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</si>
  <si>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</si>
  <si>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</si>
  <si>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</si>
  <si>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</si>
  <si>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</si>
  <si>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</si>
  <si>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</si>
  <si>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</si>
  <si>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47706</t>
  </si>
  <si>
    <t>GLUKÓZA 20 BRAUN</t>
  </si>
  <si>
    <t>159398</t>
  </si>
  <si>
    <t>59398</t>
  </si>
  <si>
    <t>TRACUTIL</t>
  </si>
  <si>
    <t>INF 5X10ML</t>
  </si>
  <si>
    <t>194916</t>
  </si>
  <si>
    <t>94916</t>
  </si>
  <si>
    <t>INJ 5X2ML/15MG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</si>
  <si>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</si>
  <si>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</si>
  <si>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</si>
  <si>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</si>
  <si>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</si>
  <si>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</si>
  <si>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</si>
  <si>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</si>
  <si>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</si>
  <si>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</si>
  <si>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</si>
  <si>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</si>
  <si>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</si>
  <si>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</si>
  <si>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</si>
  <si>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</si>
  <si>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</si>
  <si>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</si>
  <si>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</si>
  <si>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</si>
  <si>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</si>
  <si>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</si>
  <si>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</si>
  <si>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</si>
  <si>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</si>
  <si>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</si>
  <si>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</si>
  <si>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</si>
  <si>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</si>
  <si>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</si>
  <si>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</si>
  <si>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</si>
  <si>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</si>
  <si>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</si>
  <si>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</si>
  <si>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</si>
  <si>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</si>
  <si>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</si>
  <si>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</si>
  <si>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</si>
  <si>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</si>
  <si>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</si>
  <si>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</si>
  <si>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</si>
  <si>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</si>
  <si>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</si>
  <si>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</si>
  <si>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</si>
  <si>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</si>
  <si>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</si>
  <si>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</si>
  <si>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</si>
  <si>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</si>
  <si>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</si>
  <si>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</si>
  <si>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</si>
  <si>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</si>
  <si>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</si>
  <si>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</si>
  <si>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</si>
  <si>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</si>
  <si>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</si>
  <si>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</si>
  <si>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</si>
  <si>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117166</t>
  </si>
  <si>
    <t>17166</t>
  </si>
  <si>
    <t>BELOSALIC</t>
  </si>
  <si>
    <t>DRM UNG 1X30GM</t>
  </si>
  <si>
    <t>120401</t>
  </si>
  <si>
    <t>20401</t>
  </si>
  <si>
    <t>IBALGIN GEL 50G</t>
  </si>
  <si>
    <t>DRM GEL 1X50GM</t>
  </si>
  <si>
    <t>169755</t>
  </si>
  <si>
    <t>69755</t>
  </si>
  <si>
    <t>ARDEANUTRISOL G 40</t>
  </si>
  <si>
    <t>INF 1X80ML</t>
  </si>
  <si>
    <t>900406</t>
  </si>
  <si>
    <t>KL SOL.NOVIKOV 10G</t>
  </si>
  <si>
    <t>131385</t>
  </si>
  <si>
    <t>31385</t>
  </si>
  <si>
    <t>TENSIOMIN</t>
  </si>
  <si>
    <t>TBL 30X12.5MG</t>
  </si>
  <si>
    <t>100750</t>
  </si>
  <si>
    <t>162390</t>
  </si>
  <si>
    <t>CHAMOMILLA TEVA</t>
  </si>
  <si>
    <t>162047</t>
  </si>
  <si>
    <t>62047</t>
  </si>
  <si>
    <t>LOCOID LIPOCREAM</t>
  </si>
  <si>
    <t>CRM 1X30GM 0.1%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</si>
  <si>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</si>
  <si>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</si>
  <si>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</si>
  <si>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</si>
  <si>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</si>
  <si>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</si>
  <si>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</si>
  <si>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</si>
  <si>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840155</t>
  </si>
  <si>
    <t>Vincentka nosní sprej  25ml (30ml)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</si>
  <si>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</si>
  <si>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</si>
  <si>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</si>
  <si>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</si>
  <si>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</si>
  <si>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</si>
  <si>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900881</t>
  </si>
  <si>
    <t>KL BALS.VISNEVSKI 100G</t>
  </si>
  <si>
    <t>921483</t>
  </si>
  <si>
    <t>KL UNG.HYDROC.0,3G,LENIENS AD 300G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</si>
  <si>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</si>
  <si>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</si>
  <si>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</si>
  <si>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</si>
  <si>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</si>
  <si>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</si>
  <si>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</si>
  <si>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</si>
  <si>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</si>
  <si>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</si>
  <si>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</si>
  <si>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</si>
  <si>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</si>
  <si>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86148</t>
  </si>
  <si>
    <t>AUGMENTIN 625 MG</t>
  </si>
  <si>
    <t>POR TBL FLM 21X625MG+SÁ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</si>
  <si>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</si>
  <si>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</si>
  <si>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</si>
  <si>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</si>
  <si>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</si>
  <si>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</si>
  <si>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</si>
  <si>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111243</t>
  </si>
  <si>
    <t>11243</t>
  </si>
  <si>
    <t>GERATAM 1200</t>
  </si>
  <si>
    <t>TBL OBD 100X1200MG</t>
  </si>
  <si>
    <t>175280</t>
  </si>
  <si>
    <t>CANOCORD 16 MG</t>
  </si>
  <si>
    <t>POR TBL NOB 28X16MG</t>
  </si>
  <si>
    <t>147862</t>
  </si>
  <si>
    <t>47862</t>
  </si>
  <si>
    <t>FAMOSAN 20 MG</t>
  </si>
  <si>
    <t>POR TBL FLM100X20MG</t>
  </si>
  <si>
    <t>191763</t>
  </si>
  <si>
    <t>91763</t>
  </si>
  <si>
    <t>ZINERYT</t>
  </si>
  <si>
    <t>LOT 1X30ML</t>
  </si>
  <si>
    <t>900007</t>
  </si>
  <si>
    <t>KL SOL.HYD.PEROX.3% 100G</t>
  </si>
  <si>
    <t>113814</t>
  </si>
  <si>
    <t>13814</t>
  </si>
  <si>
    <t>POR CPS MOL 20</t>
  </si>
  <si>
    <t>103761</t>
  </si>
  <si>
    <t>3761</t>
  </si>
  <si>
    <t>CHIROCAINE 5 MG/ML</t>
  </si>
  <si>
    <t>INJ CNC SOL 10X10ML</t>
  </si>
  <si>
    <t>500396</t>
  </si>
  <si>
    <t>Diffusil H forte B85 150ml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</si>
  <si>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</si>
  <si>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</si>
  <si>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</si>
  <si>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</si>
  <si>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</si>
  <si>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</si>
  <si>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</si>
  <si>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</si>
  <si>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</si>
  <si>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116051</t>
  </si>
  <si>
    <t>16051</t>
  </si>
  <si>
    <t>SIRDALUD 2 MG</t>
  </si>
  <si>
    <t>POR TBL NOB 30X2MG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</si>
  <si>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</si>
  <si>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</si>
  <si>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</si>
  <si>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</si>
  <si>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</si>
  <si>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</si>
  <si>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</si>
  <si>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</si>
  <si>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</si>
  <si>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</si>
  <si>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</si>
  <si>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</si>
  <si>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</si>
  <si>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</si>
  <si>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159982</t>
  </si>
  <si>
    <t>59982</t>
  </si>
  <si>
    <t>ICHTOXYL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</si>
  <si>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</si>
  <si>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</si>
  <si>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</si>
  <si>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</si>
  <si>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</si>
  <si>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</si>
  <si>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</si>
  <si>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</si>
  <si>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TBL OBD 50X20MG</t>
  </si>
  <si>
    <t>163754</t>
  </si>
  <si>
    <t>NEUROTOP RETARD 300</t>
  </si>
  <si>
    <t>POR TBL PRO 50X300MG</t>
  </si>
  <si>
    <t>120159</t>
  </si>
  <si>
    <t>20159</t>
  </si>
  <si>
    <t>MONOTAB 20</t>
  </si>
  <si>
    <t>POR TBL NOB 20X20MG</t>
  </si>
  <si>
    <t>175603</t>
  </si>
  <si>
    <t>75603</t>
  </si>
  <si>
    <t>DICLOFENAC AL 25</t>
  </si>
  <si>
    <t>TBL OBD 20X25MG</t>
  </si>
  <si>
    <t>183212</t>
  </si>
  <si>
    <t>83212</t>
  </si>
  <si>
    <t>LOCOID CRELO 0.1%</t>
  </si>
  <si>
    <t>LOT 1X30GM</t>
  </si>
  <si>
    <t>849920</t>
  </si>
  <si>
    <t>144615</t>
  </si>
  <si>
    <t>UNILAT 50 MIKROGRAMŮ/ML, OČNÍ KAPKY, ROZTOK</t>
  </si>
  <si>
    <t>OPH GTT SOL 1X2.5ML</t>
  </si>
  <si>
    <t>175633</t>
  </si>
  <si>
    <t>75633</t>
  </si>
  <si>
    <t>DICLOFENAC AL RETARD</t>
  </si>
  <si>
    <t>TBL OBD 100X100MG</t>
  </si>
  <si>
    <t>107678</t>
  </si>
  <si>
    <t>KALIUMCHLORID 7.45% BRAUN</t>
  </si>
  <si>
    <t>INF CNC SOL 20X20ML</t>
  </si>
  <si>
    <t>123794</t>
  </si>
  <si>
    <t>23794</t>
  </si>
  <si>
    <t>GLUCOPHAGE 850 MG</t>
  </si>
  <si>
    <t>POR TBL FLM30X850MG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</si>
  <si>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</si>
  <si>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</si>
  <si>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</si>
  <si>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</si>
  <si>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</si>
  <si>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</si>
  <si>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</si>
  <si>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115562</t>
  </si>
  <si>
    <t>VENLAFAXIN MYLAN 150 MG</t>
  </si>
  <si>
    <t>POR CPS PRO 30X150MG</t>
  </si>
  <si>
    <t>198054</t>
  </si>
  <si>
    <t>SANVAL 10 MG</t>
  </si>
  <si>
    <t>POR TBL FLM 20X10MG</t>
  </si>
  <si>
    <t>202924</t>
  </si>
  <si>
    <t>POR TBL FLM 10X250MG</t>
  </si>
  <si>
    <t>187416</t>
  </si>
  <si>
    <t>SPERSADEX COMP.</t>
  </si>
  <si>
    <t>OPH GTT SOL 1X5ML</t>
  </si>
  <si>
    <t>23987</t>
  </si>
  <si>
    <t>DZ OCTENISEPT drm. sol. 250 ml</t>
  </si>
  <si>
    <t>DRM SOL 1X250ML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</si>
  <si>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</si>
  <si>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</si>
  <si>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</si>
  <si>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</si>
  <si>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</si>
  <si>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</si>
  <si>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</si>
  <si>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988837</t>
  </si>
  <si>
    <t>Calcium pantothenicum krém Generica  30g</t>
  </si>
  <si>
    <t>201703</t>
  </si>
  <si>
    <t>FLUCINAR</t>
  </si>
  <si>
    <t>DRM UNG 1X15GM 0.025%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</si>
  <si>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</si>
  <si>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</si>
  <si>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</si>
  <si>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</si>
  <si>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</si>
  <si>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</si>
  <si>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</si>
  <si>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</si>
  <si>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</si>
  <si>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</si>
  <si>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</si>
  <si>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</si>
  <si>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</si>
  <si>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</si>
  <si>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</si>
  <si>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</si>
  <si>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</si>
  <si>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</si>
  <si>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</si>
  <si>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</si>
  <si>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</si>
  <si>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</si>
  <si>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</si>
  <si>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</si>
  <si>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</si>
  <si>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</si>
  <si>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</si>
  <si>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</si>
  <si>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</si>
  <si>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</si>
  <si>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</si>
  <si>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</si>
  <si>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</si>
  <si>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</si>
  <si>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</si>
  <si>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</si>
  <si>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</si>
  <si>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</si>
  <si>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</si>
  <si>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</si>
  <si>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</si>
  <si>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</si>
  <si>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</si>
  <si>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</si>
  <si>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</si>
  <si>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</si>
  <si>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</si>
  <si>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</si>
  <si>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</si>
  <si>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</si>
  <si>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</si>
  <si>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</si>
  <si>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</si>
  <si>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</si>
  <si>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</si>
  <si>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</si>
  <si>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</si>
  <si>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</si>
  <si>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</si>
  <si>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</si>
  <si>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</si>
  <si>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</si>
  <si>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</si>
  <si>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</si>
  <si>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</si>
  <si>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</si>
  <si>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</si>
  <si>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</si>
  <si>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</si>
  <si>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</si>
  <si>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</si>
  <si>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</si>
  <si>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</si>
  <si>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</si>
  <si>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</si>
  <si>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</si>
  <si>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</si>
  <si>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</si>
  <si>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</si>
  <si>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</si>
  <si>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</si>
  <si>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</si>
  <si>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</si>
  <si>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</si>
  <si>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</si>
  <si>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</si>
  <si>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</si>
  <si>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</si>
  <si>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</si>
  <si>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</si>
  <si>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</si>
  <si>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</si>
  <si>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</si>
  <si>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</si>
  <si>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</si>
  <si>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</si>
  <si>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</si>
  <si>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</si>
  <si>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</si>
  <si>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</si>
  <si>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</si>
  <si>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</si>
  <si>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</si>
  <si>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</si>
  <si>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</si>
  <si>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</si>
  <si>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</si>
  <si>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</si>
  <si>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</si>
  <si>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</si>
  <si>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</si>
  <si>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</si>
  <si>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</si>
  <si>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</si>
  <si>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</si>
  <si>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</si>
  <si>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</si>
  <si>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</si>
  <si>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</si>
  <si>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</si>
  <si>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</si>
  <si>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</si>
  <si>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</si>
  <si>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</si>
  <si>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</si>
  <si>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</si>
  <si>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</si>
  <si>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</si>
  <si>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</si>
  <si>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</si>
  <si>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</si>
  <si>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</si>
  <si>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</si>
  <si>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</si>
  <si>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</si>
  <si>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</si>
  <si>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</si>
  <si>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</si>
  <si>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</si>
  <si>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</si>
  <si>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</si>
  <si>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</si>
  <si>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</si>
  <si>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</si>
  <si>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</si>
  <si>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</si>
  <si>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</si>
  <si>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</si>
  <si>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</si>
  <si>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</si>
  <si>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</si>
  <si>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</si>
  <si>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119220</t>
  </si>
  <si>
    <t>MONTELUKAST TEVA 10 MG</t>
  </si>
  <si>
    <t>POR TBL FLM 28X10MG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</si>
  <si>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</si>
  <si>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</si>
  <si>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</si>
  <si>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</si>
  <si>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</si>
  <si>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</si>
  <si>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</si>
  <si>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INJ SOL 10X5ML</t>
  </si>
  <si>
    <t>50113006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</si>
  <si>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</si>
  <si>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</si>
  <si>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</si>
  <si>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</si>
  <si>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</si>
  <si>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</si>
  <si>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</si>
  <si>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</si>
  <si>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</si>
  <si>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</si>
  <si>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</si>
  <si>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</si>
  <si>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116337</t>
  </si>
  <si>
    <t>16337</t>
  </si>
  <si>
    <t>LIPOPLUS 20%</t>
  </si>
  <si>
    <t>INFEML10X250ML-SKLO</t>
  </si>
  <si>
    <t>841761</t>
  </si>
  <si>
    <t>PreOp 4x200ml</t>
  </si>
  <si>
    <t>33847</t>
  </si>
  <si>
    <t>NUTRIDRINK S PŘÍCHUTÍ VANILKOVOU</t>
  </si>
  <si>
    <t>POR SOL 4X200ML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</si>
  <si>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</si>
  <si>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</si>
  <si>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</si>
  <si>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</si>
  <si>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</si>
  <si>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</si>
  <si>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</si>
  <si>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</si>
  <si>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</si>
  <si>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183926</t>
  </si>
  <si>
    <t>AZEPO 1 G</t>
  </si>
  <si>
    <t>INJ+INF PLV SOL 10X1GM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</si>
  <si>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</si>
  <si>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</si>
  <si>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</si>
  <si>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</si>
  <si>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</si>
  <si>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</si>
  <si>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</si>
  <si>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</si>
  <si>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</si>
  <si>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</si>
  <si>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</si>
  <si>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</si>
  <si>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</si>
  <si>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</si>
  <si>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</si>
  <si>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</si>
  <si>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</si>
  <si>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</si>
  <si>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</si>
  <si>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</si>
  <si>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</si>
  <si>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</si>
  <si>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</si>
  <si>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</si>
  <si>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</si>
  <si>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</si>
  <si>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</si>
  <si>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</si>
  <si>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</si>
  <si>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</si>
  <si>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</si>
  <si>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</si>
  <si>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</si>
  <si>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</si>
  <si>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</si>
  <si>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</si>
  <si>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</si>
  <si>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</si>
  <si>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</si>
  <si>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</si>
  <si>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</si>
  <si>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</si>
  <si>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</si>
  <si>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</si>
  <si>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</si>
  <si>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</si>
  <si>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</si>
  <si>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</si>
  <si>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</si>
  <si>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</si>
  <si>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</si>
  <si>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</si>
  <si>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846019</t>
  </si>
  <si>
    <t>107744</t>
  </si>
  <si>
    <t>MACMIROR COMPLEX</t>
  </si>
  <si>
    <t>VAG UNG 1X30GM+APL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</si>
  <si>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</si>
  <si>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</si>
  <si>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</si>
  <si>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</si>
  <si>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</si>
  <si>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</si>
  <si>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</si>
  <si>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POR TBL FLM 14X500MG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</si>
  <si>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</si>
  <si>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</si>
  <si>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</si>
  <si>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</si>
  <si>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</si>
  <si>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</si>
  <si>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</si>
  <si>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</si>
  <si>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</si>
  <si>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</si>
  <si>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</si>
  <si>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</si>
  <si>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</si>
  <si>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</si>
  <si>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</si>
  <si>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</si>
  <si>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</si>
  <si>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</si>
  <si>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</si>
  <si>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</si>
  <si>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</si>
  <si>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</si>
  <si>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</si>
  <si>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</si>
  <si>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</si>
  <si>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</si>
  <si>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</si>
  <si>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</si>
  <si>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</si>
  <si>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</si>
  <si>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</si>
  <si>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</si>
  <si>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</si>
  <si>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</si>
  <si>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</si>
  <si>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</si>
  <si>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</si>
  <si>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</si>
  <si>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</si>
  <si>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</si>
  <si>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</si>
  <si>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</si>
  <si>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</si>
  <si>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</si>
  <si>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</si>
  <si>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</si>
  <si>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</si>
  <si>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</si>
  <si>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</si>
  <si>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</si>
  <si>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</si>
  <si>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</si>
  <si>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</si>
  <si>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</si>
  <si>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</si>
  <si>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</si>
  <si>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</si>
  <si>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</si>
  <si>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</si>
  <si>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</si>
  <si>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</si>
  <si>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</si>
  <si>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</si>
  <si>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</si>
  <si>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151458</t>
  </si>
  <si>
    <t>CEFUROXIM KABI 1500 MG</t>
  </si>
  <si>
    <t>166265</t>
  </si>
  <si>
    <t>VANCOMYCIN MYLAN 500 MG</t>
  </si>
  <si>
    <t>INF PLV SOL 1X500MG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</si>
  <si>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</si>
  <si>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</si>
  <si>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</si>
  <si>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</si>
  <si>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</si>
  <si>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</si>
  <si>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</si>
  <si>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</si>
  <si>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</si>
  <si>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</si>
  <si>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</si>
  <si>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</si>
  <si>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</si>
  <si>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</si>
  <si>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</si>
  <si>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</si>
  <si>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</si>
  <si>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</si>
  <si>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</si>
  <si>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</si>
  <si>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</si>
  <si>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</si>
  <si>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</si>
  <si>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</si>
  <si>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</si>
  <si>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</si>
  <si>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</si>
  <si>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</si>
  <si>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</si>
  <si>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</t>
  </si>
  <si>
    <t>0192353</t>
  </si>
  <si>
    <t>FLEXBUMIN 200 G/L</t>
  </si>
  <si>
    <t>2684</t>
  </si>
  <si>
    <t>GEL 1X20GM</t>
  </si>
  <si>
    <t>156926</t>
  </si>
  <si>
    <t>56926</t>
  </si>
  <si>
    <t>AQUA PRO INJECTIONE BRAUN</t>
  </si>
  <si>
    <t>INJ SOL 20X10ML-PLA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</si>
  <si>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</si>
  <si>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</si>
  <si>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</si>
  <si>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</si>
  <si>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</si>
  <si>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</si>
  <si>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</si>
  <si>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</si>
  <si>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</si>
  <si>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</si>
  <si>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</si>
  <si>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</si>
  <si>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16326</t>
  </si>
  <si>
    <t>BRAUNOVIDON GÁZA S MASTÍ</t>
  </si>
  <si>
    <t>DRM LIG IPR 10X7.5X10CM</t>
  </si>
  <si>
    <t>110680</t>
  </si>
  <si>
    <t>10680</t>
  </si>
  <si>
    <t>CORYOL 12,5</t>
  </si>
  <si>
    <t>POR TBLNOB30X12.5MG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</si>
  <si>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</si>
  <si>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</si>
  <si>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</si>
  <si>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</si>
  <si>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</si>
  <si>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</si>
  <si>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</si>
  <si>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</si>
  <si>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</si>
  <si>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</si>
  <si>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47249</t>
  </si>
  <si>
    <t>INF SOL 10X250ML-PE</t>
  </si>
  <si>
    <t>47256</t>
  </si>
  <si>
    <t>INF SOL 20X100ML-PE</t>
  </si>
  <si>
    <t>102477</t>
  </si>
  <si>
    <t>2477</t>
  </si>
  <si>
    <t>TBL 20X5MG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</si>
  <si>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</si>
  <si>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</si>
  <si>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</si>
  <si>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</si>
  <si>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</si>
  <si>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</si>
  <si>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</si>
  <si>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</si>
  <si>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</si>
  <si>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</si>
  <si>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</si>
  <si>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</si>
  <si>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110151</t>
  </si>
  <si>
    <t>10151</t>
  </si>
  <si>
    <t>POR CPS DUR 10X2MG</t>
  </si>
  <si>
    <t>114773</t>
  </si>
  <si>
    <t>1055525</t>
  </si>
  <si>
    <t>ISUPREL inj.</t>
  </si>
  <si>
    <t>5x1 ml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</si>
  <si>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</si>
  <si>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</si>
  <si>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</si>
  <si>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</si>
  <si>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</si>
  <si>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</si>
  <si>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</si>
  <si>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</si>
  <si>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154150</t>
  </si>
  <si>
    <t>54150</t>
  </si>
  <si>
    <t>EGILOK 25MG</t>
  </si>
  <si>
    <t>TBL 60X25MG</t>
  </si>
  <si>
    <t>156807</t>
  </si>
  <si>
    <t>56807</t>
  </si>
  <si>
    <t>FURORESE 125</t>
  </si>
  <si>
    <t>TBL 30X125MG</t>
  </si>
  <si>
    <t>158037</t>
  </si>
  <si>
    <t>58037</t>
  </si>
  <si>
    <t>BETALOC ZOK 50MG</t>
  </si>
  <si>
    <t>TBL RET 30X50MG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</si>
  <si>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</si>
  <si>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</si>
  <si>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</si>
  <si>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</si>
  <si>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</si>
  <si>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</si>
  <si>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</si>
  <si>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</si>
  <si>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</si>
  <si>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</si>
  <si>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</si>
  <si>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</si>
  <si>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</si>
  <si>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</si>
  <si>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</si>
  <si>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</si>
  <si>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</si>
  <si>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</si>
  <si>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</si>
  <si>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</si>
  <si>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</si>
  <si>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</si>
  <si>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193104</t>
  </si>
  <si>
    <t>93104</t>
  </si>
  <si>
    <t>TBL 40X10MG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</si>
  <si>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</si>
  <si>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</si>
  <si>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</si>
  <si>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</si>
  <si>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</si>
  <si>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</si>
  <si>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</si>
  <si>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</si>
  <si>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</si>
  <si>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</si>
  <si>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</si>
  <si>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</si>
  <si>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</si>
  <si>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</si>
  <si>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</si>
  <si>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</si>
  <si>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</si>
  <si>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</si>
  <si>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</si>
  <si>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845758</t>
  </si>
  <si>
    <t>280</t>
  </si>
  <si>
    <t>PYRIDOXIN LÉČIVA TBL</t>
  </si>
  <si>
    <t xml:space="preserve">POR TBL NOB 20X20MG </t>
  </si>
  <si>
    <t>847713</t>
  </si>
  <si>
    <t>125526</t>
  </si>
  <si>
    <t>POR TBL FLM 100X400MG</t>
  </si>
  <si>
    <t>848950</t>
  </si>
  <si>
    <t>155148</t>
  </si>
  <si>
    <t>POR TBL NOB 12X500MG</t>
  </si>
  <si>
    <t>849559</t>
  </si>
  <si>
    <t>125066</t>
  </si>
  <si>
    <t>POR TBL NOB 100X5MG</t>
  </si>
  <si>
    <t>849713</t>
  </si>
  <si>
    <t>125046</t>
  </si>
  <si>
    <t>APO-AMLO 10</t>
  </si>
  <si>
    <t>POR TBL NOB 30X10MG</t>
  </si>
  <si>
    <t>51384</t>
  </si>
  <si>
    <t>INF SOL 10X1000MLPLAH</t>
  </si>
  <si>
    <t>53761</t>
  </si>
  <si>
    <t>NEBILET</t>
  </si>
  <si>
    <t>POR TBL NOB 28X5MG</t>
  </si>
  <si>
    <t>104380</t>
  </si>
  <si>
    <t>4380</t>
  </si>
  <si>
    <t>TENSAMIN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</si>
  <si>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</si>
  <si>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</si>
  <si>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</si>
  <si>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</si>
  <si>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</si>
  <si>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</si>
  <si>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</si>
  <si>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</si>
  <si>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</si>
  <si>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</si>
  <si>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</si>
  <si>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</si>
  <si>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</si>
  <si>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</si>
  <si>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</si>
  <si>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</si>
  <si>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184530</t>
  </si>
  <si>
    <t>84530</t>
  </si>
  <si>
    <t>MONOPRIL 20MG</t>
  </si>
  <si>
    <t>TBL 28X20MG</t>
  </si>
  <si>
    <t>192757</t>
  </si>
  <si>
    <t>92757</t>
  </si>
  <si>
    <t>CPS 10X300MG</t>
  </si>
  <si>
    <t>196610</t>
  </si>
  <si>
    <t>96610</t>
  </si>
  <si>
    <t>APAURIN</t>
  </si>
  <si>
    <t>INJ 10X2ML/10MG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</si>
  <si>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</si>
  <si>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</si>
  <si>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</si>
  <si>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</si>
  <si>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</si>
  <si>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</si>
  <si>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</si>
  <si>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</si>
  <si>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</si>
  <si>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</si>
  <si>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</si>
  <si>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</si>
  <si>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</si>
  <si>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</si>
  <si>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</si>
  <si>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</si>
  <si>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</si>
  <si>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</si>
  <si>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</si>
  <si>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</si>
  <si>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</si>
  <si>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</si>
  <si>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</si>
  <si>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</si>
  <si>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</si>
  <si>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</si>
  <si>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</si>
  <si>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</si>
  <si>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</si>
  <si>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</si>
  <si>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</si>
  <si>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</si>
  <si>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</si>
  <si>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</si>
  <si>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</si>
  <si>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</si>
  <si>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</si>
  <si>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846813</t>
  </si>
  <si>
    <t>137120</t>
  </si>
  <si>
    <t>MAGNESIUM 250 MG PHARMAVIT</t>
  </si>
  <si>
    <t>POR TBL EFF 20</t>
  </si>
  <si>
    <t>102123</t>
  </si>
  <si>
    <t>2123</t>
  </si>
  <si>
    <t>PAMBA</t>
  </si>
  <si>
    <t>TBL 10X250MG</t>
  </si>
  <si>
    <t>192489</t>
  </si>
  <si>
    <t>92489</t>
  </si>
  <si>
    <t>SOL 10X67.5ML</t>
  </si>
  <si>
    <t>799062</t>
  </si>
  <si>
    <t>MENALIND Ošetřující olej 500ml</t>
  </si>
  <si>
    <t>845265</t>
  </si>
  <si>
    <t>107935</t>
  </si>
  <si>
    <t>GLYVENOL 400</t>
  </si>
  <si>
    <t>POR CPS MOL 60X400MG</t>
  </si>
  <si>
    <t>110820</t>
  </si>
  <si>
    <t>10820</t>
  </si>
  <si>
    <t>ZOFRAN</t>
  </si>
  <si>
    <t>INJ SOL 5X4ML/8MG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</si>
  <si>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</si>
  <si>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</si>
  <si>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</si>
  <si>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</si>
  <si>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</si>
  <si>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</si>
  <si>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</si>
  <si>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</si>
  <si>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</si>
  <si>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</si>
  <si>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</si>
  <si>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</si>
  <si>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</si>
  <si>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</si>
  <si>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843217</t>
  </si>
  <si>
    <t>CATAPRES 0,15MG INJ</t>
  </si>
  <si>
    <t>INJ 5X1ML/0.15MG</t>
  </si>
  <si>
    <t>849390</t>
  </si>
  <si>
    <t>163314</t>
  </si>
  <si>
    <t>ATROPIN-POS 0,5% gtt.</t>
  </si>
  <si>
    <t>GTT. OPh .1 x 10 ml</t>
  </si>
  <si>
    <t>102547</t>
  </si>
  <si>
    <t>2547</t>
  </si>
  <si>
    <t>MAXITROL</t>
  </si>
  <si>
    <t>UNG OPH 1X3.5GM</t>
  </si>
  <si>
    <t>147712</t>
  </si>
  <si>
    <t>47712</t>
  </si>
  <si>
    <t>SALAZOPYRIN EN</t>
  </si>
  <si>
    <t>POR TBLENT100X500MG</t>
  </si>
  <si>
    <t>187111</t>
  </si>
  <si>
    <t>87111</t>
  </si>
  <si>
    <t>BROMHEXIN 8-SIRUP KM</t>
  </si>
  <si>
    <t>SIR 1X100ML</t>
  </si>
  <si>
    <t>98901</t>
  </si>
  <si>
    <t>GLUKÓZA 5% VIAFLO</t>
  </si>
  <si>
    <t>INF SOL 20X500ML</t>
  </si>
  <si>
    <t>106091</t>
  </si>
  <si>
    <t>6091</t>
  </si>
  <si>
    <t>GUTRON 2.5MG</t>
  </si>
  <si>
    <t>TBL 20X2.5MG</t>
  </si>
  <si>
    <t>841314</t>
  </si>
  <si>
    <t>MENALIND Ochranná pěna 100ml</t>
  </si>
  <si>
    <t>125364</t>
  </si>
  <si>
    <t>25364</t>
  </si>
  <si>
    <t>POR CPS ETD 14X20MG</t>
  </si>
  <si>
    <t>621272</t>
  </si>
  <si>
    <t>DZ STERILIUM CLASSIC PURE 100ML</t>
  </si>
  <si>
    <t>UN 1987</t>
  </si>
  <si>
    <t>850675</t>
  </si>
  <si>
    <t>Menalind professional tělové mléko 500ml</t>
  </si>
  <si>
    <t>844242</t>
  </si>
  <si>
    <t>105937</t>
  </si>
  <si>
    <t>TETRASPAN 6%</t>
  </si>
  <si>
    <t>396473</t>
  </si>
  <si>
    <t>99130</t>
  </si>
  <si>
    <t>ARDEAOSMOSOL MA 20 (Mannitol)</t>
  </si>
  <si>
    <t>INF 1X100 ML</t>
  </si>
  <si>
    <t>395211</t>
  </si>
  <si>
    <t>Aqua Touch Jelly 25x11ml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</si>
  <si>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</si>
  <si>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</si>
  <si>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</si>
  <si>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</si>
  <si>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</si>
  <si>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</si>
  <si>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</si>
  <si>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</si>
  <si>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142475</t>
  </si>
  <si>
    <t>42475</t>
  </si>
  <si>
    <t>MILGAMMA</t>
  </si>
  <si>
    <t>POR TBL OBD 20</t>
  </si>
  <si>
    <t>382099</t>
  </si>
  <si>
    <t>82099</t>
  </si>
  <si>
    <t>KRYTÍ GELOVÉ HEMAGEL 5G</t>
  </si>
  <si>
    <t>HEMAGEL V TUBĚ O OBSAHU 5G</t>
  </si>
  <si>
    <t>121856</t>
  </si>
  <si>
    <t>21856</t>
  </si>
  <si>
    <t>CORYOL 3.125</t>
  </si>
  <si>
    <t>PORTBLNOB30X3.125MG</t>
  </si>
  <si>
    <t>843581</t>
  </si>
  <si>
    <t>OCUflash gtt. 2x10ml</t>
  </si>
  <si>
    <t>847204</t>
  </si>
  <si>
    <t>Listerine Freshmint 500ml</t>
  </si>
  <si>
    <t>280863</t>
  </si>
  <si>
    <t>80863</t>
  </si>
  <si>
    <t>CAVILON NSBF-SPRAY</t>
  </si>
  <si>
    <t>28ML PRO OŠETŘENÍ RAN</t>
  </si>
  <si>
    <t>847638</t>
  </si>
  <si>
    <t>Listerine Total Care 500ml</t>
  </si>
  <si>
    <t>394153</t>
  </si>
  <si>
    <t>Calcium pantotenicum mast 30g Generica</t>
  </si>
  <si>
    <t>83538</t>
  </si>
  <si>
    <t>NITRO POHL</t>
  </si>
  <si>
    <t>INF SOL 1X50ML/50MG</t>
  </si>
  <si>
    <t>989607</t>
  </si>
  <si>
    <t>B-Komplex forte Zentiva drg.20</t>
  </si>
  <si>
    <t>187158</t>
  </si>
  <si>
    <t>ANESIA 10 MG/ML INJ/INF EML.</t>
  </si>
  <si>
    <t>INJ+INF EML 5X20ML/200MG</t>
  </si>
  <si>
    <t>150660</t>
  </si>
  <si>
    <t>CEREBROLYSIN</t>
  </si>
  <si>
    <t>INJ SOL 5X10ML</t>
  </si>
  <si>
    <t>987860</t>
  </si>
  <si>
    <t>Biopron9 tob.60+20 ZDARMA VÁNOČNÍ BALENÍ 2012</t>
  </si>
  <si>
    <t>160111</t>
  </si>
  <si>
    <t>60111</t>
  </si>
  <si>
    <t>PERSEN FORTE</t>
  </si>
  <si>
    <t>CPS 20</t>
  </si>
  <si>
    <t>192202</t>
  </si>
  <si>
    <t>DRM CRM 1X30GM 0.1%</t>
  </si>
  <si>
    <t>120028</t>
  </si>
  <si>
    <t>20028</t>
  </si>
  <si>
    <t>AGAPURIN SR 400</t>
  </si>
  <si>
    <t>POR TBL PRO 100X400MG</t>
  </si>
  <si>
    <t>56972</t>
  </si>
  <si>
    <t>TRITACE 1,25 MG</t>
  </si>
  <si>
    <t>POR TBL NOB 20X1.25MG</t>
  </si>
  <si>
    <t>56976</t>
  </si>
  <si>
    <t>TRITACE 2,5 MG</t>
  </si>
  <si>
    <t>POR TBL NOB 20X2.5MG</t>
  </si>
  <si>
    <t>115864</t>
  </si>
  <si>
    <t>15864</t>
  </si>
  <si>
    <t>TRITACE 10</t>
  </si>
  <si>
    <t>147144</t>
  </si>
  <si>
    <t>47144</t>
  </si>
  <si>
    <t>LETROX 100</t>
  </si>
  <si>
    <t>TBL 100X100RG</t>
  </si>
  <si>
    <t>147741</t>
  </si>
  <si>
    <t>47741</t>
  </si>
  <si>
    <t>RIVOCOR 10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</si>
  <si>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</si>
  <si>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</si>
  <si>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</si>
  <si>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</si>
  <si>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</si>
  <si>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</si>
  <si>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</si>
  <si>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</si>
  <si>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</si>
  <si>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</si>
  <si>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</si>
  <si>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</si>
  <si>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</si>
  <si>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</si>
  <si>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</si>
  <si>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</si>
  <si>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845796</t>
  </si>
  <si>
    <t>126031</t>
  </si>
  <si>
    <t>PRENEWEL 4 MG/1,25 MG</t>
  </si>
  <si>
    <t>846338</t>
  </si>
  <si>
    <t>122685</t>
  </si>
  <si>
    <t>PRESTARIUM NEO COMBI 5mg/1,25mg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</si>
  <si>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</si>
  <si>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</si>
  <si>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</si>
  <si>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</si>
  <si>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</si>
  <si>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</si>
  <si>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</si>
  <si>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</si>
  <si>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</si>
  <si>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</si>
  <si>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</si>
  <si>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</si>
  <si>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</si>
  <si>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</si>
  <si>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</si>
  <si>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</si>
  <si>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</si>
  <si>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</si>
  <si>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</si>
  <si>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</si>
  <si>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</si>
  <si>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</si>
  <si>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</si>
  <si>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</si>
  <si>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</si>
  <si>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</si>
  <si>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</si>
  <si>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</si>
  <si>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117431</t>
  </si>
  <si>
    <t>17431</t>
  </si>
  <si>
    <t>CITALEC 20 ZENTIVA</t>
  </si>
  <si>
    <t>POR TBL FLM30X20MG</t>
  </si>
  <si>
    <t>28151</t>
  </si>
  <si>
    <t>LEVEMIR 100 U/ML (FLEXPEN)</t>
  </si>
  <si>
    <t>INJ SOL 5X3ML</t>
  </si>
  <si>
    <t>187804</t>
  </si>
  <si>
    <t>TONARSSA 8 MG/5 MG</t>
  </si>
  <si>
    <t>849054</t>
  </si>
  <si>
    <t>107847</t>
  </si>
  <si>
    <t>APO-PAROX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</si>
  <si>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</si>
  <si>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</si>
  <si>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</si>
  <si>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</si>
  <si>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</si>
  <si>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</si>
  <si>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</si>
  <si>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</si>
  <si>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169191</t>
  </si>
  <si>
    <t>69191</t>
  </si>
  <si>
    <t>EUTHYROX 150</t>
  </si>
  <si>
    <t>TBL 100X150RG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</si>
  <si>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</si>
  <si>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</si>
  <si>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</si>
  <si>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</si>
  <si>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</si>
  <si>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</si>
  <si>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</si>
  <si>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214427</t>
  </si>
  <si>
    <t>103513</t>
  </si>
  <si>
    <t>3513</t>
  </si>
  <si>
    <t>NUTRIFLEX BASAL</t>
  </si>
  <si>
    <t>110996</t>
  </si>
  <si>
    <t>10996</t>
  </si>
  <si>
    <t>NUTRIFLEX PLUS</t>
  </si>
  <si>
    <t>988740</t>
  </si>
  <si>
    <t>Nutrison Advanced Diason 1000ml</t>
  </si>
  <si>
    <t>847476</t>
  </si>
  <si>
    <t>112782</t>
  </si>
  <si>
    <t xml:space="preserve">GENTAMICIN B.BRAUN 3 MG/ML INFUZNÍ ROZTOK </t>
  </si>
  <si>
    <t>INF SOL 20X80ML</t>
  </si>
  <si>
    <t>185482</t>
  </si>
  <si>
    <t>EDICIN 1 G</t>
  </si>
  <si>
    <t>INF PLV SOL 10X1GM</t>
  </si>
  <si>
    <t>183417</t>
  </si>
  <si>
    <t>83417</t>
  </si>
  <si>
    <t>MERONEM</t>
  </si>
  <si>
    <t>147977</t>
  </si>
  <si>
    <t>MEROPENEM HOSPIRA 1 G</t>
  </si>
  <si>
    <t>186264</t>
  </si>
  <si>
    <t>86264</t>
  </si>
  <si>
    <t>TOBREX</t>
  </si>
  <si>
    <t>GTT OPH 5ML 3MG/1ML</t>
  </si>
  <si>
    <t>120605</t>
  </si>
  <si>
    <t>20605</t>
  </si>
  <si>
    <t>COLOMYCIN INJEKCE 1000000 IU</t>
  </si>
  <si>
    <t>INJ PLV SOL 10X1MU</t>
  </si>
  <si>
    <t>137499</t>
  </si>
  <si>
    <t>KLACID I.V.</t>
  </si>
  <si>
    <t>166269</t>
  </si>
  <si>
    <t>VANCOMYCIN MYLAN 1000 MG</t>
  </si>
  <si>
    <t>0062464</t>
  </si>
  <si>
    <t>Haemocomplettan P 1000mg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</si>
  <si>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</si>
  <si>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</si>
  <si>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</si>
  <si>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</si>
  <si>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</si>
  <si>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</si>
  <si>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</si>
  <si>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</si>
  <si>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</si>
  <si>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</si>
  <si>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3111 - Traumatologické oddělení, lůžkové oddělení 27</t>
  </si>
  <si>
    <t>3131 - Traumatologické oddělení, JIP 27</t>
  </si>
  <si>
    <t>J01FF01 - Klindamycin</t>
  </si>
  <si>
    <t>J01CR01 - Ampicilin a enzymový inhibitor</t>
  </si>
  <si>
    <t>N01AH03 - Sufentanyl</t>
  </si>
  <si>
    <t>J01DH02 - Meropenem</t>
  </si>
  <si>
    <t>J01DB04 - Cefazolin</t>
  </si>
  <si>
    <t>J01MA02 - Ciprofloxacin</t>
  </si>
  <si>
    <t>J01GB03 - Gentamicin</t>
  </si>
  <si>
    <t>J01DC02 - Cefuroxim</t>
  </si>
  <si>
    <t>J02AC01 - Flukonazol</t>
  </si>
  <si>
    <t>J01XD01 - Metronidazol</t>
  </si>
  <si>
    <t>N01AX10 - Propofol</t>
  </si>
  <si>
    <t>N06AX11 - Mirtazapin</t>
  </si>
  <si>
    <t>J01CR02 - Amoxicilin a enzymový inhibitor</t>
  </si>
  <si>
    <t>N05AH04 - Kvetiapin</t>
  </si>
  <si>
    <t>C07AG02 - Karvedilol</t>
  </si>
  <si>
    <t>A10BB12 - Glimepirid</t>
  </si>
  <si>
    <t>A10BA02 - Metformin</t>
  </si>
  <si>
    <t>R06AE07 - Cetirizin</t>
  </si>
  <si>
    <t>A10AB05 - Inzulin aspart</t>
  </si>
  <si>
    <t>C07BB07 - Bisoprolol a thiazidy</t>
  </si>
  <si>
    <t>J01XX08 - Linezolid</t>
  </si>
  <si>
    <t>C09AA04 - Perindopril</t>
  </si>
  <si>
    <t>B01AC04 - Klopidogrel</t>
  </si>
  <si>
    <t>C09AA05 - Ramipril</t>
  </si>
  <si>
    <t>J01FA09 - Klarithromycin</t>
  </si>
  <si>
    <t>C09BA04 - Perindopril a diuretika</t>
  </si>
  <si>
    <t>J01GB06 - Amikacin</t>
  </si>
  <si>
    <t>C09BB04 - Perindopril a amlodipin</t>
  </si>
  <si>
    <t>J01XB01 - Kolistin</t>
  </si>
  <si>
    <t>C09CA01 - Losartan</t>
  </si>
  <si>
    <t>M01AC06 - Meloxikam</t>
  </si>
  <si>
    <t>C09DA01 - Losartan a diuretika</t>
  </si>
  <si>
    <t>C07AB07 - Bisoprolol</t>
  </si>
  <si>
    <t>C10AA05 - Atorvastatin</t>
  </si>
  <si>
    <t>R03AC02 - Salbutamol</t>
  </si>
  <si>
    <t>C10AA07 - Rosuvastatin</t>
  </si>
  <si>
    <t>V06XX - Potraviny pro zvláštní lékařské účely (PZLÚ)</t>
  </si>
  <si>
    <t>C10AB05 - Fenofibrát</t>
  </si>
  <si>
    <t>J01FA10 - Azithromycin</t>
  </si>
  <si>
    <t>G04CA02 - Tamsulosin</t>
  </si>
  <si>
    <t>A10AE05 - Inzulin detemir</t>
  </si>
  <si>
    <t>H02AB04 - Methylprednisolon</t>
  </si>
  <si>
    <t>J01MA01 - Ofloxacin</t>
  </si>
  <si>
    <t>H03AA01 - Levothyroxin, sodná sůl</t>
  </si>
  <si>
    <t>J01XA01 - Vankomycin</t>
  </si>
  <si>
    <t>J01CA01 - Ampicilin</t>
  </si>
  <si>
    <t>C01BC03 - Propafenon</t>
  </si>
  <si>
    <t>A02BC02 - Pantoprazol</t>
  </si>
  <si>
    <t>C01BD01 - Amiodaron</t>
  </si>
  <si>
    <t>N03AG01 - Kyselina valproová</t>
  </si>
  <si>
    <t>M01AX17 - Nimesulid</t>
  </si>
  <si>
    <t>N03AX12 - Gabapentin</t>
  </si>
  <si>
    <t>C02AC05 - Moxonidin</t>
  </si>
  <si>
    <t>N02AX02 - Tramadol</t>
  </si>
  <si>
    <t>C07AB05 - Betaxolol</t>
  </si>
  <si>
    <t>N06AB04 - Citalopram</t>
  </si>
  <si>
    <t>N03AX16 - Pregabalin</t>
  </si>
  <si>
    <t>J01CR05 - Piperacilin a enzymový inhibitor</t>
  </si>
  <si>
    <t>N05BA12 - Alprazolam</t>
  </si>
  <si>
    <t>A02BC03 - Lansoprazol</t>
  </si>
  <si>
    <t>N06AB05 - Paroxetin</t>
  </si>
  <si>
    <t>A02BA02 - Ranitidin</t>
  </si>
  <si>
    <t>N07CA01 - Betahistin</t>
  </si>
  <si>
    <t>J01DD01 - Cefotaxim</t>
  </si>
  <si>
    <t>R03DC03 - Montelukast</t>
  </si>
  <si>
    <t>J01DD02 - Ceftazidim</t>
  </si>
  <si>
    <t>R06AE09 - Levocetirizin</t>
  </si>
  <si>
    <t>A06AD11 - Laktulóza</t>
  </si>
  <si>
    <t>B01AB06 - Nadroparin</t>
  </si>
  <si>
    <t>J01DH51 - Imipenem a enzymový inhibitor</t>
  </si>
  <si>
    <t>A02BA02</t>
  </si>
  <si>
    <t>RANITAL 150 MG POTAHOVANÉ TABLETY</t>
  </si>
  <si>
    <t>POR TBL FLM 30X150MG</t>
  </si>
  <si>
    <t>A02BC03</t>
  </si>
  <si>
    <t>A06AD11</t>
  </si>
  <si>
    <t>A10BA02</t>
  </si>
  <si>
    <t>A10BB12</t>
  </si>
  <si>
    <t>B01AB06</t>
  </si>
  <si>
    <t>C01BC03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</si>
  <si>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</si>
  <si>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</si>
  <si>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</si>
  <si>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</si>
  <si>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</si>
  <si>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</si>
  <si>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</si>
  <si>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</si>
  <si>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</si>
  <si>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C09AA04</t>
  </si>
  <si>
    <t>C09AA05</t>
  </si>
  <si>
    <t>TRITACE 5 MG</t>
  </si>
  <si>
    <t>C09BA04</t>
  </si>
  <si>
    <t>C09BB04</t>
  </si>
  <si>
    <t>C09CA01</t>
  </si>
  <si>
    <t>POR TBL FLM 30X50MG II</t>
  </si>
  <si>
    <t>C09DA01</t>
  </si>
  <si>
    <t>C10AA05</t>
  </si>
  <si>
    <t>POR TBL FLM 100X10MG</t>
  </si>
  <si>
    <t>POR TBL FLM 100X20MG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</si>
  <si>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</si>
  <si>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</si>
  <si>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</si>
  <si>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</si>
  <si>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</si>
  <si>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</si>
  <si>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</si>
  <si>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</si>
  <si>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</si>
  <si>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</si>
  <si>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</si>
  <si>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</si>
  <si>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</si>
  <si>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</si>
  <si>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</si>
  <si>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</si>
  <si>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</si>
  <si>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</si>
  <si>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</si>
  <si>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</si>
  <si>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</si>
  <si>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</si>
  <si>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</si>
  <si>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</si>
  <si>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</si>
  <si>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J01DD01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</si>
  <si>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</si>
  <si>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</si>
  <si>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</si>
  <si>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</si>
  <si>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</si>
  <si>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</si>
  <si>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</si>
  <si>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</si>
  <si>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</si>
  <si>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</si>
  <si>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</si>
  <si>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</si>
  <si>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</si>
  <si>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</si>
  <si>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</si>
  <si>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</si>
  <si>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</si>
  <si>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</si>
  <si>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</si>
  <si>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</si>
  <si>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</si>
  <si>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</si>
  <si>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</si>
  <si>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</si>
  <si>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</si>
  <si>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</si>
  <si>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M01AX17</t>
  </si>
  <si>
    <t>POR TBL NOB 15X100MG</t>
  </si>
  <si>
    <t>POR TBL NOB 30X100MG</t>
  </si>
  <si>
    <t>N01AH03</t>
  </si>
  <si>
    <t>SUFENTA FORTE</t>
  </si>
  <si>
    <t>INJ SOL 5X1ML/50RG</t>
  </si>
  <si>
    <t>N02AX02</t>
  </si>
  <si>
    <t>POR TBL PRO 10X100MG</t>
  </si>
  <si>
    <t>POR TBL PRO 30X100MG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</si>
  <si>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</si>
  <si>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</si>
  <si>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</si>
  <si>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</si>
  <si>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</si>
  <si>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</si>
  <si>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</si>
  <si>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</si>
  <si>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N07CA01</t>
  </si>
  <si>
    <t>R03DC03</t>
  </si>
  <si>
    <t>R06AE07</t>
  </si>
  <si>
    <t>POR TBL FLM 60X10MG</t>
  </si>
  <si>
    <t>R06AE09</t>
  </si>
  <si>
    <t>V06XX</t>
  </si>
  <si>
    <t>A02BC02</t>
  </si>
  <si>
    <t>A10AB05</t>
  </si>
  <si>
    <t>SDR+IVN INJ SOL 1X10ML</t>
  </si>
  <si>
    <t>A10AE05</t>
  </si>
  <si>
    <t>LEVEMIR 100 JEDNOTEK/ML</t>
  </si>
  <si>
    <t>INJ SOL PEP 5X3ML FLEXPEN</t>
  </si>
  <si>
    <t>POR TBL FLM 60X500MG</t>
  </si>
  <si>
    <t>POR TBL FLM 60X850MG</t>
  </si>
  <si>
    <t>B01AC04</t>
  </si>
  <si>
    <t>CORYOL 12,5 MG</t>
  </si>
  <si>
    <t>POR TBL NOB 30X12.5MG</t>
  </si>
  <si>
    <t>C07BB07</t>
  </si>
  <si>
    <t>LODOZ 2,5 MG/6,25 MG</t>
  </si>
  <si>
    <t>TRITACE 10 MG</t>
  </si>
  <si>
    <t>PRESTARIUM NEO COMBI 5 MG/1,25 MG</t>
  </si>
  <si>
    <t>C10AB05</t>
  </si>
  <si>
    <t>POR CPS DUR 30X267MG</t>
  </si>
  <si>
    <t>POR TBL NOB 100X100RG I</t>
  </si>
  <si>
    <t>EUTHYROX 150 MIKROGRAMŮ</t>
  </si>
  <si>
    <t>POR TBL NOB 100X150RG</t>
  </si>
  <si>
    <t>J01DD02</t>
  </si>
  <si>
    <t>CEFTAZIDIM KABI 2 G</t>
  </si>
  <si>
    <t>J01DH02</t>
  </si>
  <si>
    <t>MERONEM 1 G</t>
  </si>
  <si>
    <t>GENTAMICIN B.BRAUN 3 MG/ML INFUZNÍ ROZTOK</t>
  </si>
  <si>
    <t>J01XB01</t>
  </si>
  <si>
    <t>INJ PLV SOL+INH SOL 10X1MU</t>
  </si>
  <si>
    <t>M01AC06</t>
  </si>
  <si>
    <t>POR TBL NOB 20X15MG</t>
  </si>
  <si>
    <t>SUFENTANIL TORREX 5 MCG/ML</t>
  </si>
  <si>
    <t>N01AX10</t>
  </si>
  <si>
    <t>ANESIA 10 MG/ML INJEKČNÍ/INFUZNÍ EMULZE</t>
  </si>
  <si>
    <t>N03AG01</t>
  </si>
  <si>
    <t>DEPAKINE CHRONO 500 MG SÉCABLE</t>
  </si>
  <si>
    <t>POR TBL RET 30X500MG</t>
  </si>
  <si>
    <t>N05AH04</t>
  </si>
  <si>
    <t>N06AB04</t>
  </si>
  <si>
    <t>N06AB05</t>
  </si>
  <si>
    <t>N06AX11</t>
  </si>
  <si>
    <t>R03AC02</t>
  </si>
  <si>
    <t>INH SOL 1X20ML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</si>
  <si>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</si>
  <si>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</si>
  <si>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</si>
  <si>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</si>
  <si>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</si>
  <si>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</si>
  <si>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</si>
  <si>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</si>
  <si>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</si>
  <si>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</si>
  <si>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</si>
  <si>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</si>
  <si>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</si>
  <si>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</si>
  <si>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</si>
  <si>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</si>
  <si>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</si>
  <si>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</si>
  <si>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</si>
  <si>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</si>
  <si>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</si>
  <si>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</si>
  <si>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</si>
  <si>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</si>
  <si>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</si>
  <si>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</si>
  <si>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</si>
  <si>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</si>
  <si>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</si>
  <si>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</si>
  <si>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</si>
  <si>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</si>
  <si>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Ciprofloxacin</t>
  </si>
  <si>
    <t>Jodovaný povidon</t>
  </si>
  <si>
    <t>16320</t>
  </si>
  <si>
    <t>BRAUNOVIDON MAST</t>
  </si>
  <si>
    <t>DRM UNG 1X100GM</t>
  </si>
  <si>
    <t>Klindamycin</t>
  </si>
  <si>
    <t>Ambroxol</t>
  </si>
  <si>
    <t>AMBROBENE 30 MG</t>
  </si>
  <si>
    <t>POR TBL NOB 20X30MG</t>
  </si>
  <si>
    <t>Amoxicilin a enzymový inhibitor</t>
  </si>
  <si>
    <t>89852</t>
  </si>
  <si>
    <t>POR TBL FLM 21X625MG</t>
  </si>
  <si>
    <t>Bisoprolol</t>
  </si>
  <si>
    <t>Bromazepam</t>
  </si>
  <si>
    <t>LEXAURIN 1,5</t>
  </si>
  <si>
    <t>POR TBL NOB 30X1.5MG</t>
  </si>
  <si>
    <t>15658</t>
  </si>
  <si>
    <t>CIPLOX 500</t>
  </si>
  <si>
    <t>Furosemid</t>
  </si>
  <si>
    <t>13459</t>
  </si>
  <si>
    <t>FUROSEMID - SLOVAKOFARMA FORTE</t>
  </si>
  <si>
    <t>POR TBL NOB 20X250MG</t>
  </si>
  <si>
    <t>Gabapentin</t>
  </si>
  <si>
    <t>Hořčík (různé sole v kombinaci)</t>
  </si>
  <si>
    <t>POR GRA SOL SCC 30X365MG</t>
  </si>
  <si>
    <t>Jiná</t>
  </si>
  <si>
    <t>132575</t>
  </si>
  <si>
    <t>Jiný</t>
  </si>
  <si>
    <t>Jiná kapiláry stabilizující látky</t>
  </si>
  <si>
    <t>POR TBL ENT 30X20MG</t>
  </si>
  <si>
    <t>Kyselina acetylsalicylová</t>
  </si>
  <si>
    <t>155780</t>
  </si>
  <si>
    <t>GODASAL 100</t>
  </si>
  <si>
    <t>POR TBL NOB 20</t>
  </si>
  <si>
    <t>Magnesium-laktát</t>
  </si>
  <si>
    <t>86393</t>
  </si>
  <si>
    <t>MAGNESII LACTICI 0,5 TBL. MEDICAMENTA</t>
  </si>
  <si>
    <t>POR TBL NOB 50X0.5GM</t>
  </si>
  <si>
    <t>Nadroparin</t>
  </si>
  <si>
    <t>32059</t>
  </si>
  <si>
    <t>FRAXIPARINE</t>
  </si>
  <si>
    <t>INJ SOL 10X0.4ML</t>
  </si>
  <si>
    <t>32061</t>
  </si>
  <si>
    <t>INJ SOL 10X0.6ML</t>
  </si>
  <si>
    <t>32063</t>
  </si>
  <si>
    <t>INJ SOL 10X0.8ML</t>
  </si>
  <si>
    <t>32064</t>
  </si>
  <si>
    <t>INJ SOL 10X1ML</t>
  </si>
  <si>
    <t>Nimesulid</t>
  </si>
  <si>
    <t>Sodná sůl metamizolu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</si>
  <si>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</si>
  <si>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</si>
  <si>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</si>
  <si>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</si>
  <si>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</si>
  <si>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</si>
  <si>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</si>
  <si>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POR TBL FLM 12X375MG</t>
  </si>
  <si>
    <t>Theofylin</t>
  </si>
  <si>
    <t>44304</t>
  </si>
  <si>
    <t>POR CPS PRO 20X200MG</t>
  </si>
  <si>
    <t>Tramadol</t>
  </si>
  <si>
    <t>4306</t>
  </si>
  <si>
    <t>TRAMAL TOBOLKY 50 MG</t>
  </si>
  <si>
    <t>POR CPS DUR 20X50MG I</t>
  </si>
  <si>
    <t>Tramadol, kombinace</t>
  </si>
  <si>
    <t>POR TBL FLM 2X10</t>
  </si>
  <si>
    <t>POR TBL FLM 3X10</t>
  </si>
  <si>
    <t>Vitamin B1 v kombinaci s vitaminem B6 a/nebo B12</t>
  </si>
  <si>
    <t>42476</t>
  </si>
  <si>
    <t>POR TBL OBD 50</t>
  </si>
  <si>
    <t>Obvazový materiál, náplasti</t>
  </si>
  <si>
    <t>882</t>
  </si>
  <si>
    <t>OBINADLO ELASTICKÉ IDEAL</t>
  </si>
  <si>
    <t>12CMX5M,PÁSKOVANÁ DO SUPERIORU,1KS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</si>
  <si>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</si>
  <si>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</si>
  <si>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</si>
  <si>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</si>
  <si>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</si>
  <si>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</si>
  <si>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</si>
  <si>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</si>
  <si>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</si>
  <si>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</si>
  <si>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</si>
  <si>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</si>
  <si>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</si>
  <si>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</si>
  <si>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</si>
  <si>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</si>
  <si>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</si>
  <si>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</si>
  <si>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</si>
  <si>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</si>
  <si>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</si>
  <si>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</si>
  <si>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</si>
  <si>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</si>
  <si>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</si>
  <si>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</si>
  <si>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</si>
  <si>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</si>
  <si>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</si>
  <si>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</si>
  <si>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</si>
  <si>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</si>
  <si>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</si>
  <si>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</si>
  <si>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</si>
  <si>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</si>
  <si>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Amlodipin</t>
  </si>
  <si>
    <t>2945</t>
  </si>
  <si>
    <t>AGEN 5</t>
  </si>
  <si>
    <t>12494</t>
  </si>
  <si>
    <t>AUGMENTIN 1 G</t>
  </si>
  <si>
    <t>POR TBL FLM 14 I</t>
  </si>
  <si>
    <t>POR TBL FLM 21 II</t>
  </si>
  <si>
    <t>132654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</si>
  <si>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</si>
  <si>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</si>
  <si>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</si>
  <si>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</si>
  <si>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</si>
  <si>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</si>
  <si>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</si>
  <si>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</si>
  <si>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</si>
  <si>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83459</t>
  </si>
  <si>
    <t>POR CPS DUR 100X300MG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</si>
  <si>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</si>
  <si>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</si>
  <si>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</si>
  <si>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</si>
  <si>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</si>
  <si>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</si>
  <si>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</si>
  <si>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</si>
  <si>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</si>
  <si>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</si>
  <si>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Prednison</t>
  </si>
  <si>
    <t>PREDNISON 20 LÉČIVA</t>
  </si>
  <si>
    <t>Rutosid, kombinace</t>
  </si>
  <si>
    <t>ASCORUTIN</t>
  </si>
  <si>
    <t>POR TBL FLM 50</t>
  </si>
  <si>
    <t>Různé jiné kombinace železa</t>
  </si>
  <si>
    <t>POR TBL FLM 50X100MG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</si>
  <si>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</si>
  <si>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</si>
  <si>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</si>
  <si>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</si>
  <si>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</si>
  <si>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</si>
  <si>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</si>
  <si>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</si>
  <si>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</si>
  <si>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</si>
  <si>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</si>
  <si>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39709</t>
  </si>
  <si>
    <t>DLAHA PRO FIXACI PRSTŮ RUKY TYP A</t>
  </si>
  <si>
    <t>VELIKOST A2</t>
  </si>
  <si>
    <t>23747</t>
  </si>
  <si>
    <t>CHODÍTKO ČTYŘKOLOVÉ S PODPŮRNOU DESKOU 203</t>
  </si>
  <si>
    <t>NASTAVITELNÉ 97-142CM,PODPŮRNÁ DESKA,POLOHOVÁNÍ DRŽADEL</t>
  </si>
  <si>
    <t>85524</t>
  </si>
  <si>
    <t>AMOKSIKLAV 375 MG</t>
  </si>
  <si>
    <t>15646</t>
  </si>
  <si>
    <t>CIPLOX</t>
  </si>
  <si>
    <t>OPH+AUR GTT SOL 5ML</t>
  </si>
  <si>
    <t>Diklofenak</t>
  </si>
  <si>
    <t>58425</t>
  </si>
  <si>
    <t>DOLMINA 50</t>
  </si>
  <si>
    <t>Indometacin</t>
  </si>
  <si>
    <t>RCT SUP 10X50MG</t>
  </si>
  <si>
    <t>Sulfamethoxazol a trimethoprim</t>
  </si>
  <si>
    <t>3377</t>
  </si>
  <si>
    <t>POR TBL NOB 20X480MG</t>
  </si>
  <si>
    <t>63742</t>
  </si>
  <si>
    <t>ORTÉZA LOKETNÍ</t>
  </si>
  <si>
    <t>NASTAVITELNÝ ROZSAH POHYBU 0. - 120.</t>
  </si>
  <si>
    <t>140963</t>
  </si>
  <si>
    <t xml:space="preserve">ORTÉZA HLEZENNÍHO KLOUBU LÉČEBNÁ S DLAHAMI-III. A </t>
  </si>
  <si>
    <t>VELIKOST XXS,XS,S,M,L,XL,XXL,XXXL</t>
  </si>
  <si>
    <t>23883</t>
  </si>
  <si>
    <t>NÁSTAVEC NA WC PLASTOVÝ 508 A</t>
  </si>
  <si>
    <t>VÝŠKA 15CM</t>
  </si>
  <si>
    <t>Guajfenesin</t>
  </si>
  <si>
    <t>POR TBL OBD 30X200MG</t>
  </si>
  <si>
    <t>Hydrogenované námelové alkaloidy</t>
  </si>
  <si>
    <t>SECATOXIN FORTE</t>
  </si>
  <si>
    <t>POR GTT SOL 1X25ML</t>
  </si>
  <si>
    <t>Klonazepam</t>
  </si>
  <si>
    <t>14957</t>
  </si>
  <si>
    <t>RIVOTRIL 0,5 MG</t>
  </si>
  <si>
    <t>POR TBL NOB 50X0.5MG</t>
  </si>
  <si>
    <t>32058</t>
  </si>
  <si>
    <t>INJ SOL 10X0.3ML</t>
  </si>
  <si>
    <t>Perindopril</t>
  </si>
  <si>
    <t>12686</t>
  </si>
  <si>
    <t>TRAMAL RETARD TABLETY 100 MG</t>
  </si>
  <si>
    <t>132671</t>
  </si>
  <si>
    <t>Linezolid</t>
  </si>
  <si>
    <t>3902</t>
  </si>
  <si>
    <t>ZYVOXID 600 MG POTAHOVANÉ TABLETY</t>
  </si>
  <si>
    <t>POR TBL FLM 10X600MG</t>
  </si>
  <si>
    <t>Metronidazol</t>
  </si>
  <si>
    <t>2427</t>
  </si>
  <si>
    <t>ENTIZOL</t>
  </si>
  <si>
    <t>213490</t>
  </si>
  <si>
    <t>22441</t>
  </si>
  <si>
    <t>OBINADLO ELASTICKÉ IDEALTEX</t>
  </si>
  <si>
    <t>12CMX5M,1KS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</si>
  <si>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</si>
  <si>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</si>
  <si>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</si>
  <si>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</si>
  <si>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</si>
  <si>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</si>
  <si>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INJ SOL 5X2ML/15MG</t>
  </si>
  <si>
    <t>Doxycyklin</t>
  </si>
  <si>
    <t>97655</t>
  </si>
  <si>
    <t>DOXYBENE 100 MG</t>
  </si>
  <si>
    <t>POR CPS MOL 20X100MG</t>
  </si>
  <si>
    <t>Chlorid draselný</t>
  </si>
  <si>
    <t>17188</t>
  </si>
  <si>
    <t>POR TBL ENT 50X500MG</t>
  </si>
  <si>
    <t>ANOPYRIN 100 MG</t>
  </si>
  <si>
    <t>POR TBL NOB 2X10X100MG</t>
  </si>
  <si>
    <t>Pentoxifylin</t>
  </si>
  <si>
    <t>20026</t>
  </si>
  <si>
    <t>POR TBL PRO 20X400MG</t>
  </si>
  <si>
    <t>Tobramycin</t>
  </si>
  <si>
    <t>OPH GTT SOL 1X5ML/15MG</t>
  </si>
  <si>
    <t>12687</t>
  </si>
  <si>
    <t>138839</t>
  </si>
  <si>
    <t>POR TBL FLM 1X10</t>
  </si>
  <si>
    <t>179325</t>
  </si>
  <si>
    <t>DORETA 75 MG/650 MG</t>
  </si>
  <si>
    <t>POR TBL FLM 10</t>
  </si>
  <si>
    <t>179326</t>
  </si>
  <si>
    <t>63777</t>
  </si>
  <si>
    <t>ORTÉZA HLEZENNÍ VACOACHILL; SOUPRAVA PRO PACIENTA</t>
  </si>
  <si>
    <t>VAKUOVÝ FIXAČNÍ SYSTÉM, NÁHRADA SÁDRY, VELIKOST S, M, L</t>
  </si>
  <si>
    <t>78081</t>
  </si>
  <si>
    <t>ORTÉZA PALCE RUKY OR 10A</t>
  </si>
  <si>
    <t>S DLAHOU</t>
  </si>
  <si>
    <t>53201</t>
  </si>
  <si>
    <t>CIPHIN 250</t>
  </si>
  <si>
    <t>151142</t>
  </si>
  <si>
    <t>213494</t>
  </si>
  <si>
    <t>Citalopram</t>
  </si>
  <si>
    <t>Omeprazol</t>
  </si>
  <si>
    <t>132530</t>
  </si>
  <si>
    <t>HELICID 20</t>
  </si>
  <si>
    <t>Piracetam</t>
  </si>
  <si>
    <t>11242</t>
  </si>
  <si>
    <t>GERATAM 1200 MG</t>
  </si>
  <si>
    <t>POR TBL FLM 60X1200MG</t>
  </si>
  <si>
    <t>Ramipril</t>
  </si>
  <si>
    <t>Tiaprid</t>
  </si>
  <si>
    <t>POR TBL NOB 50X100MG</t>
  </si>
  <si>
    <t>203954</t>
  </si>
  <si>
    <t>POR TBL NOB 28X480MG</t>
  </si>
  <si>
    <t>203323</t>
  </si>
  <si>
    <t>DRM UNG 1X100GM 10%</t>
  </si>
  <si>
    <t>17925</t>
  </si>
  <si>
    <t>ZALDIAR</t>
  </si>
  <si>
    <t>17926</t>
  </si>
  <si>
    <t>879</t>
  </si>
  <si>
    <t>10CMX5M,PÁSKOVANÁ DO SUPERIORU,1KS</t>
  </si>
  <si>
    <t>11660</t>
  </si>
  <si>
    <t>ORTÉZA ZÁPĚSTÍ DLOUHÁ PAN 5.02</t>
  </si>
  <si>
    <t>S DLAHOU, VELIKOST M,L,XL, PRAVÁ-LEVÁ</t>
  </si>
  <si>
    <t>63749</t>
  </si>
  <si>
    <t>ZÁVĚS RAMENNÍ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</si>
  <si>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</si>
  <si>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</si>
  <si>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</si>
  <si>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</si>
  <si>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</si>
  <si>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</si>
  <si>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</si>
  <si>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</si>
  <si>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</si>
  <si>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192354</t>
  </si>
  <si>
    <t>Erdostein</t>
  </si>
  <si>
    <t>87073</t>
  </si>
  <si>
    <t>ERDOMED</t>
  </si>
  <si>
    <t>POR PLV SOL 20</t>
  </si>
  <si>
    <t>12893</t>
  </si>
  <si>
    <t>POR TBL NOB 60X100MG</t>
  </si>
  <si>
    <t>93255</t>
  </si>
  <si>
    <t>DLAHA PRO FIXACI PALCE A PRSTŮ RUKY TYP J</t>
  </si>
  <si>
    <t>UNIVERZÁLNÍ VEL. (1 KS)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</si>
  <si>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</si>
  <si>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</si>
  <si>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</si>
  <si>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</si>
  <si>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Alprazolam</t>
  </si>
  <si>
    <t>90959</t>
  </si>
  <si>
    <t>XANAX 0,5 MG</t>
  </si>
  <si>
    <t>POR TBL NOB 30X0.5MG</t>
  </si>
  <si>
    <t>200517</t>
  </si>
  <si>
    <t>POR TBL FLM 20 I</t>
  </si>
  <si>
    <t>200518</t>
  </si>
  <si>
    <t>POR TBL FLM 24 I</t>
  </si>
  <si>
    <t>15659</t>
  </si>
  <si>
    <t>POR TBL FLM 50X500MG</t>
  </si>
  <si>
    <t>2146</t>
  </si>
  <si>
    <t>POR TBL RET 30X100MG</t>
  </si>
  <si>
    <t>75631</t>
  </si>
  <si>
    <t>POR TBL RET 20X100MG</t>
  </si>
  <si>
    <t>Enoxaparin</t>
  </si>
  <si>
    <t>115402</t>
  </si>
  <si>
    <t>CLEXANE</t>
  </si>
  <si>
    <t>INJ SOL ISP 10X0.6ML/6KU</t>
  </si>
  <si>
    <t>Chondroitin-sulfát</t>
  </si>
  <si>
    <t>14821</t>
  </si>
  <si>
    <t>CONDROSULF 800 MG</t>
  </si>
  <si>
    <t>POR TBL FLM 30X800MG</t>
  </si>
  <si>
    <t>107135</t>
  </si>
  <si>
    <t>DALACIN C 150 MG</t>
  </si>
  <si>
    <t>POR CPS DUR 16X150MG</t>
  </si>
  <si>
    <t>Kyselina tiaprofenová</t>
  </si>
  <si>
    <t>96484</t>
  </si>
  <si>
    <t>SURGAM LÉČIVA</t>
  </si>
  <si>
    <t>POR TBL NOB 20X300MG</t>
  </si>
  <si>
    <t>12895</t>
  </si>
  <si>
    <t>POR GRA SUS 30X100MG I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</si>
  <si>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</si>
  <si>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</si>
  <si>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</si>
  <si>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</si>
  <si>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</si>
  <si>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</si>
  <si>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Vápník, kombinace s vitaminem D a/nebo jinými léčivy</t>
  </si>
  <si>
    <t>169673</t>
  </si>
  <si>
    <t>CALTRATE PLUS</t>
  </si>
  <si>
    <t>186538</t>
  </si>
  <si>
    <t>POR TBL FLM 90</t>
  </si>
  <si>
    <t>169672</t>
  </si>
  <si>
    <t>POR TBL FLM 15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</si>
  <si>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</si>
  <si>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</si>
  <si>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</si>
  <si>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</si>
  <si>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</si>
  <si>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4711</t>
  </si>
  <si>
    <t>14CMX5M,V NAPNUTÉM STAVU,DLOUHÝ TAH,1KS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</si>
  <si>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</si>
  <si>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</si>
  <si>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</si>
  <si>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</si>
  <si>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</si>
  <si>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</si>
  <si>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39710</t>
  </si>
  <si>
    <t>VELIKOST A3</t>
  </si>
  <si>
    <t>63776</t>
  </si>
  <si>
    <t>ORTÉZA HLEZENNÍ VACOPED; SOUPRAVA PRO PACIENTA</t>
  </si>
  <si>
    <t>11658</t>
  </si>
  <si>
    <t>PÁSKA EPIKONDYLÁRNÍ PAN 4.03</t>
  </si>
  <si>
    <t>VELIKOST M,L UNIVERZÁLNÍ PRO PRAVOU A LEVOU RUKU</t>
  </si>
  <si>
    <t>23904</t>
  </si>
  <si>
    <t>SEDAČKA DO VANY ZÁVĚSNÁ 530 P</t>
  </si>
  <si>
    <t>PLASTOVÉ SEDÁTKO,NASTAVITELNÁ DLE ŠÍŘKY VANY</t>
  </si>
  <si>
    <t>Azithromycin</t>
  </si>
  <si>
    <t>Betamethason a antibiotika</t>
  </si>
  <si>
    <t>DRM UNG 30GM</t>
  </si>
  <si>
    <t>176913</t>
  </si>
  <si>
    <t>POR TBL FLM 90X5MG</t>
  </si>
  <si>
    <t>Diosmin, kombinace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</si>
  <si>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</si>
  <si>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</si>
  <si>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</si>
  <si>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</si>
  <si>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</si>
  <si>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</si>
  <si>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</si>
  <si>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</si>
  <si>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Ibuprofen</t>
  </si>
  <si>
    <t>11063</t>
  </si>
  <si>
    <t>IBALGIN 600</t>
  </si>
  <si>
    <t>POR TBL FLM 30X600MG</t>
  </si>
  <si>
    <t>202700</t>
  </si>
  <si>
    <t>POR TBL ENT 60X20MG</t>
  </si>
  <si>
    <t>16319</t>
  </si>
  <si>
    <t>DRM UNG 1X20GM</t>
  </si>
  <si>
    <t>DRM UNG 1X20GM 10%</t>
  </si>
  <si>
    <t>Kodein, kombinace kromě psycholeptik</t>
  </si>
  <si>
    <t>86016</t>
  </si>
  <si>
    <t>TALVOSILEN</t>
  </si>
  <si>
    <t>Meloxikam</t>
  </si>
  <si>
    <t>112561</t>
  </si>
  <si>
    <t>POR TBL NOB 30X15MG</t>
  </si>
  <si>
    <t>21275</t>
  </si>
  <si>
    <t>MELOBAX 15 MG TABLETY</t>
  </si>
  <si>
    <t>17187</t>
  </si>
  <si>
    <t>NIMESIL</t>
  </si>
  <si>
    <t>POR GRA SUS 30X100MG</t>
  </si>
  <si>
    <t>Organo-heparinoid</t>
  </si>
  <si>
    <t>HEPAROID LÉČIVA</t>
  </si>
  <si>
    <t>DRM CRM 1X30GM</t>
  </si>
  <si>
    <t>Salbutamol</t>
  </si>
  <si>
    <t>31934</t>
  </si>
  <si>
    <t>VENTOLIN INHALER N</t>
  </si>
  <si>
    <t>INH SUS PSS 200X100RG</t>
  </si>
  <si>
    <t>14CMX5M,PÁSKOVANÁ DO SUPERIORU DÉLKA,1KS</t>
  </si>
  <si>
    <t>885</t>
  </si>
  <si>
    <t>10CMX5M,V NAPNUTÉM STAVU,DLOUHÝ TAH,1KS</t>
  </si>
  <si>
    <t>888</t>
  </si>
  <si>
    <t>8CMX5M,V NAPNUTÉM STAVU,DLOUHÝ TAH,1KS</t>
  </si>
  <si>
    <t>45124</t>
  </si>
  <si>
    <t>LASTOFA-UZAVŘENÁ ŠPIČKA A-D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</si>
  <si>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</si>
  <si>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</si>
  <si>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</si>
  <si>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</si>
  <si>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</si>
  <si>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</si>
  <si>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</si>
  <si>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</si>
  <si>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</si>
  <si>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</si>
  <si>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</si>
  <si>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</si>
  <si>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</si>
  <si>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140731</t>
  </si>
  <si>
    <t>ORTÉZA KOLENE SE STABILIZACÍ ČÉŠKY GE003SP</t>
  </si>
  <si>
    <t>NÁVLEKOVÁ, LEVÁ/PRAVÁ, VELIKOST M-XXL</t>
  </si>
  <si>
    <t>22813</t>
  </si>
  <si>
    <t>PÁSKA EPICONDYLÁRNÍ S PELOTOU EPI SYNCRO</t>
  </si>
  <si>
    <t>22816</t>
  </si>
  <si>
    <t>ORTÉZA KOLENNÍ MODEL 6000/1</t>
  </si>
  <si>
    <t>POSTRANNÍ KLOUB,ELASTICKÉ ZIPY,DÉLKA 32 CM</t>
  </si>
  <si>
    <t>78947</t>
  </si>
  <si>
    <t>ORTÉZA KOLENNÍ STABIMED</t>
  </si>
  <si>
    <t>12136</t>
  </si>
  <si>
    <t>BANDÁŽ ACHILOVY ŠLACHY 3440</t>
  </si>
  <si>
    <t>ACHILLOTRAIN</t>
  </si>
  <si>
    <t>11975</t>
  </si>
  <si>
    <t>BERLE FRANCOUZSKÁ PŘEDLOKETNí SPECIÁLNÍ 222 KL-A</t>
  </si>
  <si>
    <t>ANATOMICKY TVAROVANÉ DRŽADLO,NASTAVITELNÁ 76-96CM, DO 130KG</t>
  </si>
  <si>
    <t>Dále nespecifikované pomůcky</t>
  </si>
  <si>
    <t>93433</t>
  </si>
  <si>
    <t>ROZTOK VISKOELASTICKÝ ERECTUS</t>
  </si>
  <si>
    <t>INJ 1X2ML,HRAZENY 3 APLIKACE DO 1 KLOUBU/6 MĚS.</t>
  </si>
  <si>
    <t>132711</t>
  </si>
  <si>
    <t>119672</t>
  </si>
  <si>
    <t>DICLOFENAC DUO PHARMASWISS 75 MG</t>
  </si>
  <si>
    <t>POR CPS RDR 30X75MG</t>
  </si>
  <si>
    <t>89025</t>
  </si>
  <si>
    <t>DICLOFENAC AL 50</t>
  </si>
  <si>
    <t>POR TBL FLM 50X50MG</t>
  </si>
  <si>
    <t>89026</t>
  </si>
  <si>
    <t>POR TBL FLM 100X50MG</t>
  </si>
  <si>
    <t>32060</t>
  </si>
  <si>
    <t>INJ SOL 2X0.6ML</t>
  </si>
  <si>
    <t>132853</t>
  </si>
  <si>
    <t>45800</t>
  </si>
  <si>
    <t>PUNČOCHY KOMPRESNÍ STEHENNÍ II.K.T.</t>
  </si>
  <si>
    <t>MAXIS COMFORT COTTON A-G SE SAMODRŽÍCÍM LEMEM</t>
  </si>
  <si>
    <t>12007</t>
  </si>
  <si>
    <t>ORTÉZA ZÁPĚSTÍ S FIXACÍ PALCE OR 27</t>
  </si>
  <si>
    <t>62970</t>
  </si>
  <si>
    <t>BANDÁŽ ZÁPĚSTÍ ELASTICKÁ OR29</t>
  </si>
  <si>
    <t>Aciklovir</t>
  </si>
  <si>
    <t>155938</t>
  </si>
  <si>
    <t>HERPESIN 200</t>
  </si>
  <si>
    <t>POR TBL NOB 25X200MG</t>
  </si>
  <si>
    <t>84127</t>
  </si>
  <si>
    <t>84129</t>
  </si>
  <si>
    <t>POR TBL NOB 50X400MG</t>
  </si>
  <si>
    <t>155937</t>
  </si>
  <si>
    <t>6618</t>
  </si>
  <si>
    <t>NEUROL 0,5</t>
  </si>
  <si>
    <t>83099</t>
  </si>
  <si>
    <t>XANAX SR 0,5 MG</t>
  </si>
  <si>
    <t>POR TBL PRO 30X0.5MG</t>
  </si>
  <si>
    <t>LEXAURIN 3</t>
  </si>
  <si>
    <t>201992</t>
  </si>
  <si>
    <t>POR TBL FLM 120X500MG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</si>
  <si>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</si>
  <si>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</si>
  <si>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</si>
  <si>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</si>
  <si>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</si>
  <si>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</si>
  <si>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</si>
  <si>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Fosinopril</t>
  </si>
  <si>
    <t>150746</t>
  </si>
  <si>
    <t>FOSINOPRIL +PHARMA 20 MG</t>
  </si>
  <si>
    <t>Ketoprofen</t>
  </si>
  <si>
    <t>4234</t>
  </si>
  <si>
    <t>INJ SOL 1X2ML/300MG</t>
  </si>
  <si>
    <t>Klindamycin, kombinace</t>
  </si>
  <si>
    <t>186539</t>
  </si>
  <si>
    <t>DUAC 10 MG/G + 30 MG/G GEL</t>
  </si>
  <si>
    <t>DRM GEL 60GM</t>
  </si>
  <si>
    <t>Kyanokobalamin</t>
  </si>
  <si>
    <t>643</t>
  </si>
  <si>
    <t>VITAMIN B12 LÉČIVA 1000 MCG</t>
  </si>
  <si>
    <t>INJ SOL 5X1ML/1000RG</t>
  </si>
  <si>
    <t>Kyselina alendronová</t>
  </si>
  <si>
    <t>41671</t>
  </si>
  <si>
    <t>ALENDRONATE-TEVA 70 MG</t>
  </si>
  <si>
    <t>POR TBL NOB 12X70MG</t>
  </si>
  <si>
    <t>Levonorgestrel</t>
  </si>
  <si>
    <t>59377</t>
  </si>
  <si>
    <t>POSTINOR-2</t>
  </si>
  <si>
    <t>POR TBL NOB 2X0.75MG</t>
  </si>
  <si>
    <t>Loratadin</t>
  </si>
  <si>
    <t>83827</t>
  </si>
  <si>
    <t>FLONIDAN 10 MG DISTAB</t>
  </si>
  <si>
    <t>POR TBL DIS 10X10MG</t>
  </si>
  <si>
    <t>Lovastatin</t>
  </si>
  <si>
    <t>53507</t>
  </si>
  <si>
    <t>MEDOSTATIN 20 MG</t>
  </si>
  <si>
    <t>POR TBL NOB 100X20MG</t>
  </si>
  <si>
    <t>Metformin a linagliptin</t>
  </si>
  <si>
    <t>185284</t>
  </si>
  <si>
    <t>JENTADUETO 2,5 MG/1000 MG</t>
  </si>
  <si>
    <t>POR TBL FLM 28X1</t>
  </si>
  <si>
    <t>Mometason</t>
  </si>
  <si>
    <t>192200</t>
  </si>
  <si>
    <t>DRM CRM 1X100GM 0.1%</t>
  </si>
  <si>
    <t>Mupirocin</t>
  </si>
  <si>
    <t>25366</t>
  </si>
  <si>
    <t>POR CPS ETD 90X20MG</t>
  </si>
  <si>
    <t>Oxikonazol</t>
  </si>
  <si>
    <t>99248</t>
  </si>
  <si>
    <t>MYFUNGAR</t>
  </si>
  <si>
    <t>Pitofenon a analgetika</t>
  </si>
  <si>
    <t>50335</t>
  </si>
  <si>
    <t>Ramipril a amlodipin</t>
  </si>
  <si>
    <t>200413</t>
  </si>
  <si>
    <t>EGIRAMLON 10 MG/10 MG</t>
  </si>
  <si>
    <t>POR CPS DUR 100</t>
  </si>
  <si>
    <t>Síran hořečnatý</t>
  </si>
  <si>
    <t>MAGNESIUM SULFURICUM BIOTIKA 10%</t>
  </si>
  <si>
    <t>INJ SOL 5X10ML 10%</t>
  </si>
  <si>
    <t>Tetryzolin, kombinace</t>
  </si>
  <si>
    <t>15518</t>
  </si>
  <si>
    <t>SPERSALLERG</t>
  </si>
  <si>
    <t>OPH GTT SOL 1X10ML</t>
  </si>
  <si>
    <t>Thiethylperazin</t>
  </si>
  <si>
    <t>RCT SUP 6X6.5MG</t>
  </si>
  <si>
    <t>201138</t>
  </si>
  <si>
    <t>Zolpidem</t>
  </si>
  <si>
    <t>16286</t>
  </si>
  <si>
    <t>STILNOX</t>
  </si>
  <si>
    <t>Perindopril, amlodipin a indapamid</t>
  </si>
  <si>
    <t>190973</t>
  </si>
  <si>
    <t>TRIPLIXAM 10 MG/2,5 MG/10 MG</t>
  </si>
  <si>
    <t>Itopridum</t>
  </si>
  <si>
    <t>166759</t>
  </si>
  <si>
    <t>KINITO 50 MG, POTAHOVANÉ TABLETY</t>
  </si>
  <si>
    <t>POR TBL FLM 40X50MG</t>
  </si>
  <si>
    <t>Hepatitida B, purifikovaný antigen</t>
  </si>
  <si>
    <t>56171</t>
  </si>
  <si>
    <t>ENGERIX-B 20 MCG</t>
  </si>
  <si>
    <t>INJ SUS 1X1ML/20RG</t>
  </si>
  <si>
    <t>81960</t>
  </si>
  <si>
    <t>KRYTÍ ALGINÁTOVÉ MELGISORB AG</t>
  </si>
  <si>
    <t>10X10CM,10KS</t>
  </si>
  <si>
    <t>Heparin</t>
  </si>
  <si>
    <t>11265</t>
  </si>
  <si>
    <t>LIOTON 100 000 GEL</t>
  </si>
  <si>
    <t>DRM GEL 30GM</t>
  </si>
  <si>
    <t>17165</t>
  </si>
  <si>
    <t>DRM GEL 100GM</t>
  </si>
  <si>
    <t>83106</t>
  </si>
  <si>
    <t>DRM GEL 50GM</t>
  </si>
  <si>
    <t>44981</t>
  </si>
  <si>
    <t>DRM GEL 1X100GM</t>
  </si>
  <si>
    <t>70446</t>
  </si>
  <si>
    <t>DRM SOL 1X120ML</t>
  </si>
  <si>
    <t>16287</t>
  </si>
  <si>
    <t>65976</t>
  </si>
  <si>
    <t>DRM GEL 1X30GM</t>
  </si>
  <si>
    <t>BETALOC SR 200 MG</t>
  </si>
  <si>
    <t>POR TBL PRO 30X200MG</t>
  </si>
  <si>
    <t>59673</t>
  </si>
  <si>
    <t>POR TBL PRO 50X100MG</t>
  </si>
  <si>
    <t>169675</t>
  </si>
  <si>
    <t>78952</t>
  </si>
  <si>
    <t>ORTÉZA PRSTOVÁ - TYP 309</t>
  </si>
  <si>
    <t>23502</t>
  </si>
  <si>
    <t>ORTÉZA RAMENNÍHO KLOUBU UNIVERZ.OR 2A</t>
  </si>
  <si>
    <t>93841</t>
  </si>
  <si>
    <t>ORTÉZA HLEZNA EQUALIZER WALKER LOW TOP</t>
  </si>
  <si>
    <t>RIGIDNÍ S FIXAČNÍ VLOŽKOU, SNÍŽENÁ VÝŠKA</t>
  </si>
  <si>
    <t>22326</t>
  </si>
  <si>
    <t>ORTÉZA ZÁPĚSTÍ LÉČEBNÁ</t>
  </si>
  <si>
    <t>ORTIKA OR 10</t>
  </si>
  <si>
    <t>Benzathin-fenoxymethylpenicilin</t>
  </si>
  <si>
    <t>49549</t>
  </si>
  <si>
    <t>OSPEN 400</t>
  </si>
  <si>
    <t>POR SIR 1X150ML</t>
  </si>
  <si>
    <t>Desloratadin</t>
  </si>
  <si>
    <t>28831</t>
  </si>
  <si>
    <t>AERIUS 2,5 MG</t>
  </si>
  <si>
    <t>POR TBL DIS 30X2.5MG</t>
  </si>
  <si>
    <t>132632</t>
  </si>
  <si>
    <t>Cholekalciferol</t>
  </si>
  <si>
    <t>12023</t>
  </si>
  <si>
    <t>VIGANTOL</t>
  </si>
  <si>
    <t>POR GTT SOL 1X10ML</t>
  </si>
  <si>
    <t>Jiná antibiotika pro lokální aplikaci</t>
  </si>
  <si>
    <t>55759</t>
  </si>
  <si>
    <t>PAMYCON NA PŘÍPRAVU KAPEK</t>
  </si>
  <si>
    <t>DRM PLV SOL 1</t>
  </si>
  <si>
    <t>Klíšťová encefalitida, inaktivovaný celý virus</t>
  </si>
  <si>
    <t>55111</t>
  </si>
  <si>
    <t>FSME-IMMUN 0,5 ML</t>
  </si>
  <si>
    <t>INJ SUS ISP 1X0.5ML/DÁV+ INTJ</t>
  </si>
  <si>
    <t>41669</t>
  </si>
  <si>
    <t>POR TBL NOB 4X70MG</t>
  </si>
  <si>
    <t>47085</t>
  </si>
  <si>
    <t>PENTOMER RETARD 400 MG</t>
  </si>
  <si>
    <t>Pseudoefedrin, kombinace</t>
  </si>
  <si>
    <t>191950</t>
  </si>
  <si>
    <t>CLARINASE REPETABS</t>
  </si>
  <si>
    <t>POR TBL RET 7 I</t>
  </si>
  <si>
    <t>Sodná sůl dokusátu, včetně kombinací</t>
  </si>
  <si>
    <t>RCT SOL 2X67.5ML</t>
  </si>
  <si>
    <t>Sumatriptan</t>
  </si>
  <si>
    <t>196734</t>
  </si>
  <si>
    <t>SUMATRIPTAN ACCORD 50 MG POTAHOVANÉ TABLETY</t>
  </si>
  <si>
    <t>POR TBL FLM 6X50MG</t>
  </si>
  <si>
    <t>Tolperison</t>
  </si>
  <si>
    <t>MYDOCALM 150 MG</t>
  </si>
  <si>
    <t>182982</t>
  </si>
  <si>
    <t>APO-TRAMADOL/PARACETAMOL 37,5 MG/325 MG</t>
  </si>
  <si>
    <t>Dienogest a ethinylestradiol</t>
  </si>
  <si>
    <t>212696</t>
  </si>
  <si>
    <t>MISTRA 2 MG/0,03 MG POTAHOVANÉ TABLETY</t>
  </si>
  <si>
    <t>POR TBL FLM 63</t>
  </si>
  <si>
    <t>11811</t>
  </si>
  <si>
    <t>ORTÉZA LOKETNÍ SILISTAB EPI 2305</t>
  </si>
  <si>
    <t>PRUŽNÝ MATERIÁL, SILIK.PELOTY, PŘEDLOKETNÍ EPI PÁSKA</t>
  </si>
  <si>
    <t>78911</t>
  </si>
  <si>
    <t>PÁSKA EPIKONDYLÁRNÍ - TYP 202</t>
  </si>
  <si>
    <t>VELIKOSTI M,L</t>
  </si>
  <si>
    <t>93655</t>
  </si>
  <si>
    <t>ORTÉZA KOLENNÍ</t>
  </si>
  <si>
    <t>PROTECT.ST PRO</t>
  </si>
  <si>
    <t>78085</t>
  </si>
  <si>
    <t>ZÁVĚS RAMENNÍHO KLOUBU OR 2C</t>
  </si>
  <si>
    <t>78910</t>
  </si>
  <si>
    <t>ORTÉZA LOKETNÍ S EPI PÁSKOU - TYP 201</t>
  </si>
  <si>
    <t>VELIKOST XS-XXL</t>
  </si>
  <si>
    <t>11976</t>
  </si>
  <si>
    <t>BERLE FRANCOUZSKÁ PŘEDLOKETNí SPECIÁLNÍ 222 KL-ASC</t>
  </si>
  <si>
    <t>ANATOMICKY TVAROVANÉ VYMĚKČENÉ DRŽADLO,NASTAVITELNÁ 76-96CM, DO 130KG</t>
  </si>
  <si>
    <t>91788</t>
  </si>
  <si>
    <t>NEUROL 0,25</t>
  </si>
  <si>
    <t>155859</t>
  </si>
  <si>
    <t>SUMAMED 500 MG</t>
  </si>
  <si>
    <t>Cetirizin</t>
  </si>
  <si>
    <t>99600</t>
  </si>
  <si>
    <t>POR TBL FLM 90X10MG</t>
  </si>
  <si>
    <t>Dexamethason a antiinfektiva</t>
  </si>
  <si>
    <t>OPH UNG 1X3.5GM</t>
  </si>
  <si>
    <t>Mefenoxalon</t>
  </si>
  <si>
    <t>85656</t>
  </si>
  <si>
    <t>DORSIFLEX 200 MG</t>
  </si>
  <si>
    <t>Nifuroxazid</t>
  </si>
  <si>
    <t>155871</t>
  </si>
  <si>
    <t>ERCEFURYL 200 MG CPS.</t>
  </si>
  <si>
    <t>POR CPS DUR 14X200MG</t>
  </si>
  <si>
    <t>45553</t>
  </si>
  <si>
    <t>NÁVLEK KOLENNÍ III.K.T.</t>
  </si>
  <si>
    <t>MAXIS C A-B</t>
  </si>
  <si>
    <t>140725</t>
  </si>
  <si>
    <t>ORTÉZA PALCOVÁ S PRUŽNÝM TAHEM</t>
  </si>
  <si>
    <t>PROVEDENÍ PRO PRAVOU A LEVOU RUKU, VELIKOST 1-3</t>
  </si>
  <si>
    <t>93656</t>
  </si>
  <si>
    <t>ORTÉZA HLEZENNÍ S OSMIČKOU</t>
  </si>
  <si>
    <t>PROTECT.LEVA STRAP</t>
  </si>
  <si>
    <t>26329</t>
  </si>
  <si>
    <t>AERIUS 5 MG</t>
  </si>
  <si>
    <t>Desogestrel a ethinylestradiol</t>
  </si>
  <si>
    <t>47063</t>
  </si>
  <si>
    <t>GRACIAL</t>
  </si>
  <si>
    <t>POR TBL NOB 3X22</t>
  </si>
  <si>
    <t>Erythromycin</t>
  </si>
  <si>
    <t>97514</t>
  </si>
  <si>
    <t>AKNEMYCIN</t>
  </si>
  <si>
    <t>DRM SOL 25ML LAG I</t>
  </si>
  <si>
    <t>93724</t>
  </si>
  <si>
    <t>INDOMETACIN 100 BERLIN-CHEMIE</t>
  </si>
  <si>
    <t>RCT SUP 10X100MG</t>
  </si>
  <si>
    <t>Kolagenáza, kombinace</t>
  </si>
  <si>
    <t>4269</t>
  </si>
  <si>
    <t>IRUXOL MONO</t>
  </si>
  <si>
    <t>DRM UNG 1X10GM</t>
  </si>
  <si>
    <t>Kyselina listová</t>
  </si>
  <si>
    <t>ACIDUM FOLICUM LÉČIVA</t>
  </si>
  <si>
    <t>POR TBL OBD 30X10MG</t>
  </si>
  <si>
    <t>17924</t>
  </si>
  <si>
    <t>5X5CM,10KS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</si>
  <si>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</si>
  <si>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</si>
  <si>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</si>
  <si>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</si>
  <si>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</si>
  <si>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45389</t>
  </si>
  <si>
    <t>MAXIS COMFORT A-G</t>
  </si>
  <si>
    <t>11656</t>
  </si>
  <si>
    <t>ORTÉZA LOKTE S KLOUBY PAN 4.01</t>
  </si>
  <si>
    <t>ELASTICKÁ ORTÉZA S JEDNOOSÝMI KLOUBY,VELIKOST S,M,L,XL</t>
  </si>
  <si>
    <t>63758</t>
  </si>
  <si>
    <t>ORTÉZA NOHY PALCOVÁ SNÍŽEK 104P</t>
  </si>
  <si>
    <t>VELIKOST NOHY S 22-24 CM, M 25-27 CM, L 28-31 CM</t>
  </si>
  <si>
    <t>99366</t>
  </si>
  <si>
    <t>AMOKSIKLAV 457 MG/5 ML</t>
  </si>
  <si>
    <t>POR PLV SUS 70ML</t>
  </si>
  <si>
    <t>47726</t>
  </si>
  <si>
    <t>ZINNAT 250 MG</t>
  </si>
  <si>
    <t>POR TBL FLM 14X250MG</t>
  </si>
  <si>
    <t>47728</t>
  </si>
  <si>
    <t>125121</t>
  </si>
  <si>
    <t>APO-DICLO SR 100</t>
  </si>
  <si>
    <t>125122</t>
  </si>
  <si>
    <t>POR TBL RET 100X100MG</t>
  </si>
  <si>
    <t>Levocetirizin</t>
  </si>
  <si>
    <t>42953</t>
  </si>
  <si>
    <t>XYZAL</t>
  </si>
  <si>
    <t>132559</t>
  </si>
  <si>
    <t>119512</t>
  </si>
  <si>
    <t>LOSEPRAZOL 20 MG</t>
  </si>
  <si>
    <t>POR CPS ETD 56X20MG</t>
  </si>
  <si>
    <t>75023</t>
  </si>
  <si>
    <t>COTRIMOXAZOL AL FORTE</t>
  </si>
  <si>
    <t>POR TBL NOB 20X960MG</t>
  </si>
  <si>
    <t>17928</t>
  </si>
  <si>
    <t>17927</t>
  </si>
  <si>
    <t>POR TBL FLM 40</t>
  </si>
  <si>
    <t>78604</t>
  </si>
  <si>
    <t>ORTÉZA HLEZNA OR 6</t>
  </si>
  <si>
    <t>PROFYLAKTICKÁ</t>
  </si>
  <si>
    <t>Desogestrel</t>
  </si>
  <si>
    <t>113097</t>
  </si>
  <si>
    <t>AZALIA 75 MIKROGRAMŮ POTAHOVANÉ TABLETY</t>
  </si>
  <si>
    <t>POR TBL FLM 3X28X75MCG</t>
  </si>
  <si>
    <t>999999</t>
  </si>
  <si>
    <t>46405</t>
  </si>
  <si>
    <t>Ofloxacin</t>
  </si>
  <si>
    <t>55636</t>
  </si>
  <si>
    <t>OFLOXIN 200</t>
  </si>
  <si>
    <t>POR TBL FLM 10X200MG</t>
  </si>
  <si>
    <t>32083</t>
  </si>
  <si>
    <t>TRALGIT GTT.</t>
  </si>
  <si>
    <t>Kosterní systém</t>
  </si>
  <si>
    <t>142275</t>
  </si>
  <si>
    <t>[18F]FLUORID SODNÝ</t>
  </si>
  <si>
    <t>INJ SOL 1X9.0GB</t>
  </si>
  <si>
    <t>140361</t>
  </si>
  <si>
    <t>BERLE FRANCOUZSKÁ DURALOVÁ VERA</t>
  </si>
  <si>
    <t>VYMĚKČENÁ RUKOJEŤ, NOSNOST 150 KG</t>
  </si>
  <si>
    <t>132811</t>
  </si>
  <si>
    <t>Avokádový a sójový olej, nezmýdelnitelné</t>
  </si>
  <si>
    <t>49688</t>
  </si>
  <si>
    <t>PIASCLEDINE 300</t>
  </si>
  <si>
    <t>POR CPS DUR 30</t>
  </si>
  <si>
    <t>Gliklazid</t>
  </si>
  <si>
    <t>1290</t>
  </si>
  <si>
    <t>DIAPREL MR</t>
  </si>
  <si>
    <t>POR TBL RET 60X30MG</t>
  </si>
  <si>
    <t>176921</t>
  </si>
  <si>
    <t>CONDROSULF 400 MG</t>
  </si>
  <si>
    <t>POR CPS DUR 180X400MG</t>
  </si>
  <si>
    <t>196121</t>
  </si>
  <si>
    <t>IBUPROFEN DR. MAX 400 MG POTAHOVANÉ TABLETY</t>
  </si>
  <si>
    <t>POR TBL FLM 50X400MG</t>
  </si>
  <si>
    <t>Karvedilol</t>
  </si>
  <si>
    <t>14839</t>
  </si>
  <si>
    <t>DILATREND 6,25</t>
  </si>
  <si>
    <t>POR TBL NOB 30X6.25MG</t>
  </si>
  <si>
    <t>Klarithromycin</t>
  </si>
  <si>
    <t>75490</t>
  </si>
  <si>
    <t>KLACID 250</t>
  </si>
  <si>
    <t>Měkký parafin a tukové produkty</t>
  </si>
  <si>
    <t>100273</t>
  </si>
  <si>
    <t>LIPOBASE</t>
  </si>
  <si>
    <t>DRM CRM 1X100GM</t>
  </si>
  <si>
    <t>Spironolakton</t>
  </si>
  <si>
    <t>57339</t>
  </si>
  <si>
    <t>POR TBL NOB 100X25MG(LAHV.)</t>
  </si>
  <si>
    <t>117776</t>
  </si>
  <si>
    <t>SUMATRIPTAN ORION 100 MG</t>
  </si>
  <si>
    <t>POR TBL FLM 6X100MG</t>
  </si>
  <si>
    <t>42780</t>
  </si>
  <si>
    <t>TRALGIT SR 200</t>
  </si>
  <si>
    <t>12688</t>
  </si>
  <si>
    <t>32069</t>
  </si>
  <si>
    <t>TRAMADOL AL KAPKY</t>
  </si>
  <si>
    <t>POR GTT SOL 1X50ML/5GM</t>
  </si>
  <si>
    <t>179333</t>
  </si>
  <si>
    <t>47516</t>
  </si>
  <si>
    <t>CALCICHEW D3 200 IU</t>
  </si>
  <si>
    <t>POR TBL MND 100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</si>
  <si>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</si>
  <si>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</si>
  <si>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</si>
  <si>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</si>
  <si>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</si>
  <si>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</si>
  <si>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Cefprozil</t>
  </si>
  <si>
    <t>53132</t>
  </si>
  <si>
    <t>CEFZIL 500 MG</t>
  </si>
  <si>
    <t>59806</t>
  </si>
  <si>
    <t>FRAXIPARINE FORTE</t>
  </si>
  <si>
    <t>Oxazepam</t>
  </si>
  <si>
    <t>1940</t>
  </si>
  <si>
    <t>OXAZEPAM LÉČIVA</t>
  </si>
  <si>
    <t>POR TBL NOB 20X10MG</t>
  </si>
  <si>
    <t>Sildenafil</t>
  </si>
  <si>
    <t>26912</t>
  </si>
  <si>
    <t>VIAGRA 100 MG</t>
  </si>
  <si>
    <t>POR TBL FLM 4X100MG</t>
  </si>
  <si>
    <t>63751</t>
  </si>
  <si>
    <t>ORTÉZA HRUDNÍ ZÁDOVÁ</t>
  </si>
  <si>
    <t>Atorvastatin</t>
  </si>
  <si>
    <t>42845</t>
  </si>
  <si>
    <t>ZINNAT 125 MG</t>
  </si>
  <si>
    <t>POR GRA SUS 1X50ML</t>
  </si>
  <si>
    <t>28839</t>
  </si>
  <si>
    <t>AERIUS 0,5 MG/ML</t>
  </si>
  <si>
    <t>POR SOL 1X120ML LŽIČKA</t>
  </si>
  <si>
    <t>2546</t>
  </si>
  <si>
    <t>OPH GTT SUS 1X5ML</t>
  </si>
  <si>
    <t>46621</t>
  </si>
  <si>
    <t>UNO</t>
  </si>
  <si>
    <t>POR TBL PRO 20X150MG</t>
  </si>
  <si>
    <t>POR CPS DUR 20X300MG</t>
  </si>
  <si>
    <t>DRM UNG 10GM</t>
  </si>
  <si>
    <t>Jiná antihistaminika pro systémovou aplikaci</t>
  </si>
  <si>
    <t>POR TBL NOB 20X2MG</t>
  </si>
  <si>
    <t>Kalcium-dobesylát</t>
  </si>
  <si>
    <t>56068</t>
  </si>
  <si>
    <t>DOBICA</t>
  </si>
  <si>
    <t>POR CPS DUR 50X250MG</t>
  </si>
  <si>
    <t>76655</t>
  </si>
  <si>
    <t>KETONAL</t>
  </si>
  <si>
    <t>POR CPS DUR 25X50MG</t>
  </si>
  <si>
    <t>Kyselina alendronová a cholekalciferol</t>
  </si>
  <si>
    <t>25416</t>
  </si>
  <si>
    <t>FOSAVANCE 70 MG/2800 IU</t>
  </si>
  <si>
    <t>POR TBL NOB 12</t>
  </si>
  <si>
    <t>124346</t>
  </si>
  <si>
    <t>112562</t>
  </si>
  <si>
    <t>POR TBL NOB 60X15MG</t>
  </si>
  <si>
    <t>Olopatadin</t>
  </si>
  <si>
    <t>27557</t>
  </si>
  <si>
    <t>OPATANOL1 MG/ML</t>
  </si>
  <si>
    <t>Pantoprazol</t>
  </si>
  <si>
    <t>49115</t>
  </si>
  <si>
    <t>CONTROLOC 20 MG</t>
  </si>
  <si>
    <t>POR TBL ENT 100X20MG</t>
  </si>
  <si>
    <t>202895</t>
  </si>
  <si>
    <t>POR TBL PRO 28 II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</si>
  <si>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</si>
  <si>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</si>
  <si>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</si>
  <si>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</si>
  <si>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</si>
  <si>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</si>
  <si>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POR TBL OBD 6X50MG II</t>
  </si>
  <si>
    <t>119115</t>
  </si>
  <si>
    <t>POR TBL OBD 6X50MG I</t>
  </si>
  <si>
    <t>182983</t>
  </si>
  <si>
    <t>Verapamil</t>
  </si>
  <si>
    <t>43879</t>
  </si>
  <si>
    <t>VEROGALID ER 240 MG</t>
  </si>
  <si>
    <t>POR TBL PRO 100X240MG</t>
  </si>
  <si>
    <t>163149</t>
  </si>
  <si>
    <t>HYPNOGEN</t>
  </si>
  <si>
    <t>132603</t>
  </si>
  <si>
    <t>185113</t>
  </si>
  <si>
    <t>FOXINETTE 2 MG/0,03 MG</t>
  </si>
  <si>
    <t>POR TBL FLM 3X21</t>
  </si>
  <si>
    <t>62924</t>
  </si>
  <si>
    <t>ORTÉZA KOLENNÍ KRÁTKÁ NÁVLEKOVÁ PAN 7.12</t>
  </si>
  <si>
    <t>S PRUŽNÝMI VÝZTUHAMI,ELASTICKÁ,UNIV.P-L</t>
  </si>
  <si>
    <t>93858</t>
  </si>
  <si>
    <t>ORTÉZA KOLENNÍHO KLOUBU FORM FIT HINGED</t>
  </si>
  <si>
    <t>S KLOUBOVOU DLAHOU A VYZTUŽENÍM PATELY, PRODYŠNÁ</t>
  </si>
  <si>
    <t>22322</t>
  </si>
  <si>
    <t>ORTÉZA KOLENNÍHO KLOUBU PEVNÁ</t>
  </si>
  <si>
    <t>S FLEXÍ 0 ST.A,ORTIKA OR 3A,VELIKOSTI XS,S,M,L,XL</t>
  </si>
  <si>
    <t>140469</t>
  </si>
  <si>
    <t>BERLE FRANCOUZSKÁ PŘEDLOKETNÍ ERGOTECH</t>
  </si>
  <si>
    <t>NASTAVITELNÁ VÝŠKA,VYMĚKČENÉ SKLOPNÉ DRŽADLO,VÝŠKOVĚ NASTAVITELNÁ LOKETNÍ OPĚRKA</t>
  </si>
  <si>
    <t>107920</t>
  </si>
  <si>
    <t>APO-DICLO 50 MG</t>
  </si>
  <si>
    <t>POR TBL ENT 50X50MG</t>
  </si>
  <si>
    <t>89024</t>
  </si>
  <si>
    <t>POR TBL FLM 20X50MG</t>
  </si>
  <si>
    <t>107922</t>
  </si>
  <si>
    <t>POR TBL ENT 30X50MG</t>
  </si>
  <si>
    <t>80585</t>
  </si>
  <si>
    <t>OBINADLO ELASTICKÉ CZIDEÁL</t>
  </si>
  <si>
    <t>6CMX5M,KRÁTKÝ TAH,1KS</t>
  </si>
  <si>
    <t>140591</t>
  </si>
  <si>
    <t>BANDÁŽ HLEZENNÍ PLETENINOVÁ SE ZVÝŠENOU STABILIZAC</t>
  </si>
  <si>
    <t>LEVAMED ACTIVE</t>
  </si>
  <si>
    <t>12006</t>
  </si>
  <si>
    <t>BANDÁŽ LOKTE S EPIKONDYLÁRNÍ PÁSKOU OR 16</t>
  </si>
  <si>
    <t>168838</t>
  </si>
  <si>
    <t>DASSELTA 5 MG</t>
  </si>
  <si>
    <t>58261</t>
  </si>
  <si>
    <t>179327</t>
  </si>
  <si>
    <t>878</t>
  </si>
  <si>
    <t>8CMX5M,PÁSKOVANÁ DO SUPERIORU,1KS</t>
  </si>
  <si>
    <t>45763</t>
  </si>
  <si>
    <t>MAXIS B/BRILANT/ A-D</t>
  </si>
  <si>
    <t>63743</t>
  </si>
  <si>
    <t>PEVNÁ - 90 ST. FLEXE</t>
  </si>
  <si>
    <t>140722</t>
  </si>
  <si>
    <t>ORTÉZA PRSTOVÁ DYNAMICKÁ EXTENČNÍ (PIP)</t>
  </si>
  <si>
    <t>UNIVERZÁLNÍ PROVEDENÍ PRO PRSTY PRAVÉ A LEVÉ RUKY, VELIKOST 1-5</t>
  </si>
  <si>
    <t>21929</t>
  </si>
  <si>
    <t>BANDÁŽ KOTNÍKOVÁ JASPER 1006</t>
  </si>
  <si>
    <t>VELIKOST 1,2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</si>
  <si>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</si>
  <si>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</si>
  <si>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</si>
  <si>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</si>
  <si>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</si>
  <si>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</si>
  <si>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</si>
  <si>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N02CC01 - Sumatriptan</t>
  </si>
  <si>
    <t>A03FA07 - Itopridum</t>
  </si>
  <si>
    <t>R06AX13 - Loratadin</t>
  </si>
  <si>
    <t>M05BA04 - Kyselina alendronová</t>
  </si>
  <si>
    <t>M05BA04</t>
  </si>
  <si>
    <t>R06AX13</t>
  </si>
  <si>
    <t>A03FA07</t>
  </si>
  <si>
    <t>N02CC01</t>
  </si>
  <si>
    <t>C08DA01</t>
  </si>
  <si>
    <t>Přehled plnění PL - Preskripce léčivých přípravků - orientační přehled</t>
  </si>
  <si>
    <t>50115051     nadstandard ZUM (hrazeno pac.) (sk.Z_520)</t>
  </si>
  <si>
    <t>50115066     ostatní ZPr - šicí materiál - robot (sk.Z_531)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</si>
  <si>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</si>
  <si>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</si>
  <si>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</si>
  <si>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</si>
  <si>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</si>
  <si>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</si>
  <si>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</si>
  <si>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</si>
  <si>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</si>
  <si>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</si>
  <si>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</si>
  <si>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</si>
  <si>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</si>
  <si>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</si>
  <si>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</si>
  <si>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</si>
  <si>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</si>
  <si>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</si>
  <si>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</si>
  <si>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</si>
  <si>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</si>
  <si>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</si>
  <si>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</si>
  <si>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</si>
  <si>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</si>
  <si>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</si>
  <si>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</si>
  <si>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</si>
  <si>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</si>
  <si>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</si>
  <si>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</si>
  <si>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</si>
  <si>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</si>
  <si>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</si>
  <si>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</si>
  <si>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</si>
  <si>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</si>
  <si>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</si>
  <si>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</si>
  <si>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</si>
  <si>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</si>
  <si>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</si>
  <si>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</si>
  <si>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</si>
  <si>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</si>
  <si>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>Kompresa NT 7,5 x 7,5 cm / 2 ks sterilní 26510</t>
  </si>
  <si>
    <t>ZC885</t>
  </si>
  <si>
    <t>Náplast omnifix E 10 cm x 10 m 900650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</si>
  <si>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</si>
  <si>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</si>
  <si>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</si>
  <si>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</si>
  <si>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</si>
  <si>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</si>
  <si>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</si>
  <si>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</si>
  <si>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</si>
  <si>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</si>
  <si>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</si>
  <si>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</si>
  <si>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</si>
  <si>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</si>
  <si>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</si>
  <si>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</si>
  <si>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ZL853</t>
  </si>
  <si>
    <t>Krytí mastný tyl jelonet 10 x 40 cm á 10 ks 7459</t>
  </si>
  <si>
    <t>ZF423</t>
  </si>
  <si>
    <t>Krytí suprasorb F 10 cm x 10 m role nesterilní foliový obvaz 20468</t>
  </si>
  <si>
    <t>ZL987</t>
  </si>
  <si>
    <t>Soft port 69 cm s koncovkou 15 x 10 cm  66800799</t>
  </si>
  <si>
    <t>Soft port 69 cm s koncovkou 15 x 10 cm 66800799</t>
  </si>
  <si>
    <t>ZF768</t>
  </si>
  <si>
    <t>Krytí askina gel 15 g bal. á 10 ks 001419N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</si>
  <si>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</si>
  <si>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</si>
  <si>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</si>
  <si>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</si>
  <si>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</si>
  <si>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</si>
  <si>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</si>
  <si>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</si>
  <si>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</si>
  <si>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</si>
  <si>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</si>
  <si>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</si>
  <si>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</si>
  <si>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</si>
  <si>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</si>
  <si>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</si>
  <si>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</si>
  <si>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</si>
  <si>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</si>
  <si>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</si>
  <si>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</si>
  <si>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</si>
  <si>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</si>
  <si>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</si>
  <si>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</si>
  <si>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ZB724</t>
  </si>
  <si>
    <t>Kapilára sedimentační kalibrovaná 727111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</si>
  <si>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</si>
  <si>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</si>
  <si>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</si>
  <si>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</si>
  <si>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</si>
  <si>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</si>
  <si>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</si>
  <si>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</si>
  <si>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</si>
  <si>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</si>
  <si>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</si>
  <si>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</si>
  <si>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</si>
  <si>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</si>
  <si>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</si>
  <si>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</si>
  <si>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</si>
  <si>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</si>
  <si>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ZC059</t>
  </si>
  <si>
    <t>Láhev redon drenofast 400 ml-kompletní bal. á 40 ks 28 400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</si>
  <si>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</si>
  <si>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</si>
  <si>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</si>
  <si>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</si>
  <si>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</si>
  <si>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</si>
  <si>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</si>
  <si>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</si>
  <si>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</si>
  <si>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</si>
  <si>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</si>
  <si>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</si>
  <si>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</si>
  <si>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</si>
  <si>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</si>
  <si>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</si>
  <si>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</si>
  <si>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</si>
  <si>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</si>
  <si>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</si>
  <si>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</si>
  <si>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</si>
  <si>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</si>
  <si>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</si>
  <si>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</si>
  <si>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</si>
  <si>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</si>
  <si>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</si>
  <si>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</si>
  <si>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</si>
  <si>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</si>
  <si>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</si>
  <si>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</si>
  <si>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</si>
  <si>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</si>
  <si>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</si>
  <si>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</si>
  <si>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</si>
  <si>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</si>
  <si>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120 420</t>
  </si>
  <si>
    <t>Spojka asymetrická 4 x 7 mm 60.21.00 (120 420)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</si>
  <si>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</si>
  <si>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</si>
  <si>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</si>
  <si>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</si>
  <si>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</si>
  <si>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</si>
  <si>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ZM625</t>
  </si>
  <si>
    <t>Lopatka lékařská sterilizovaná dřevěná ústní bal. á 100 ks 922600</t>
  </si>
  <si>
    <t>ZM600</t>
  </si>
  <si>
    <t>Spojka flovac žlutá 000-036-102</t>
  </si>
  <si>
    <t>ZN066</t>
  </si>
  <si>
    <t>Kontejner transportní IB 5 Bactosonic bal. á 5 ks 3280</t>
  </si>
  <si>
    <t>ZN067</t>
  </si>
  <si>
    <t>Kontejner transportní IB 20 Bactosonic bal. á 5 ks 3284</t>
  </si>
  <si>
    <t>ZN296</t>
  </si>
  <si>
    <t>Hadička spojovací Gamaplus 1,8 x 450 UNIV NO DOP 606306-ND</t>
  </si>
  <si>
    <t>ZE027</t>
  </si>
  <si>
    <t>Katetr CVC 1 lumen certofix mono 330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</si>
  <si>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</si>
  <si>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</si>
  <si>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</si>
  <si>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</si>
  <si>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</si>
  <si>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</si>
  <si>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</si>
  <si>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</si>
  <si>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</si>
  <si>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</si>
  <si>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</si>
  <si>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</si>
  <si>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</si>
  <si>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</si>
  <si>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</si>
  <si>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</si>
  <si>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</si>
  <si>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</si>
  <si>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</si>
  <si>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</si>
  <si>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</si>
  <si>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</si>
  <si>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</si>
  <si>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</si>
  <si>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</si>
  <si>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</si>
  <si>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ZB751</t>
  </si>
  <si>
    <t>Hadice PVC 8/12 á 30 m P00468</t>
  </si>
  <si>
    <t>ZA006</t>
  </si>
  <si>
    <t>Obvaz elastický síťový pruban č. 8 427308</t>
  </si>
  <si>
    <t>ZA008</t>
  </si>
  <si>
    <t>Obvaz elastický síťový pruban č. 10 427310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</si>
  <si>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</si>
  <si>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</si>
  <si>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</si>
  <si>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</si>
  <si>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</si>
  <si>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</si>
  <si>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</si>
  <si>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</si>
  <si>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ZA436</t>
  </si>
  <si>
    <t>Obvaz elastický síťový pruban č. 12 427312</t>
  </si>
  <si>
    <t>ZA439</t>
  </si>
  <si>
    <t>Obvaz elastický síťový pruban č. 6 427306</t>
  </si>
  <si>
    <t>ZA450</t>
  </si>
  <si>
    <t>Náplast omniplast 1,25 cm x 9,1 m 9004520</t>
  </si>
  <si>
    <t>ZA454</t>
  </si>
  <si>
    <t>Kompresa AB 10 x 10 cm / 1 ks sterilní NT savá 1230114011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</si>
  <si>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</si>
  <si>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</si>
  <si>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</si>
  <si>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</si>
  <si>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</si>
  <si>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4709673</t>
  </si>
  <si>
    <t>ZA540</t>
  </si>
  <si>
    <t>Náplast omnifix E 15 cm x 10 m 9006513</t>
  </si>
  <si>
    <t>ZA557</t>
  </si>
  <si>
    <t>Kompresa gáza sterilní 10 x 20 cm / 5 ks 26013</t>
  </si>
  <si>
    <t>ZA561</t>
  </si>
  <si>
    <t>Kompresa AB 20 x 40 cm / 1 ks sterilní NT savá 1230114051</t>
  </si>
  <si>
    <t>ZC725</t>
  </si>
  <si>
    <t>Obvaz ortho-pad 15 cm x 3 m 1320105005</t>
  </si>
  <si>
    <t>ZC848</t>
  </si>
  <si>
    <t>Obvaz ortho-pad 10 cm x 3 m karton á 120 ks 1320105004</t>
  </si>
  <si>
    <t>ZD104</t>
  </si>
  <si>
    <t>Náplast omniplast 10,0 cm x 10,0 m 9004472 (900535)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</si>
  <si>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</si>
  <si>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</si>
  <si>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</si>
  <si>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</si>
  <si>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</si>
  <si>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</si>
  <si>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</si>
  <si>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</si>
  <si>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</si>
  <si>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</si>
  <si>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</si>
  <si>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</si>
  <si>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</si>
  <si>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</si>
  <si>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</si>
  <si>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</si>
  <si>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</si>
  <si>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</si>
  <si>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</si>
  <si>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</si>
  <si>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</si>
  <si>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</si>
  <si>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</si>
  <si>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</si>
  <si>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</si>
  <si>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</si>
  <si>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</si>
  <si>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</si>
  <si>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</si>
  <si>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</si>
  <si>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ZA645</t>
  </si>
  <si>
    <t>Krytí s mastí atrauman   5 x   5 cm bal. á 10 ks 499571</t>
  </si>
  <si>
    <t>ZA654</t>
  </si>
  <si>
    <t>Obinadlo elastické coban 2,5 cm x 4,5 m bal. á 30 ks 1581</t>
  </si>
  <si>
    <t>ZA897</t>
  </si>
  <si>
    <t>Nůž na stehy krátký sterilní bal. á 100 ks 11.000.00.010</t>
  </si>
  <si>
    <t>Nůž na stehy sterilní  krátký bal. á 100 ks 11.000.00.010</t>
  </si>
  <si>
    <t>ZB759</t>
  </si>
  <si>
    <t>Zkumavka červená 8 ml gel 455071</t>
  </si>
  <si>
    <t>ZB770</t>
  </si>
  <si>
    <t>Držák jehly excentrický Holdex 450263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</si>
  <si>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</si>
  <si>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</si>
  <si>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</si>
  <si>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</si>
  <si>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</si>
  <si>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</si>
  <si>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</si>
  <si>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</si>
  <si>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ZF159</t>
  </si>
  <si>
    <t>Nádoba na kontaminovaný odpad 1 l 15-0002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</si>
  <si>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</si>
  <si>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</si>
  <si>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</si>
  <si>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</si>
  <si>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</si>
  <si>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</si>
  <si>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</si>
  <si>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</si>
  <si>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</si>
  <si>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</si>
  <si>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</si>
  <si>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</si>
  <si>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</si>
  <si>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</si>
  <si>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</si>
  <si>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</si>
  <si>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</si>
  <si>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</si>
  <si>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ZB767</t>
  </si>
  <si>
    <t>Jehla vakuová 226/38 mm černá 450075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</si>
  <si>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</si>
  <si>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</si>
  <si>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</si>
  <si>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</si>
  <si>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</si>
  <si>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</si>
  <si>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</si>
  <si>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</si>
  <si>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</si>
  <si>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</si>
  <si>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</si>
  <si>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</si>
  <si>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</si>
  <si>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</si>
  <si>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</si>
  <si>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</si>
  <si>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ZA318</t>
  </si>
  <si>
    <t>Náplast transpore 1,25 cm x 9,14 m 1527-0</t>
  </si>
  <si>
    <t>ZA595</t>
  </si>
  <si>
    <t>Náplast tegaderm 6,0 cm x 7,0 cm bal. á 100 ks s výřezem 1623W</t>
  </si>
  <si>
    <t>ZA617</t>
  </si>
  <si>
    <t>Tampon TC-OC k ošetření dutiny ústní á 250 ks 12240</t>
  </si>
  <si>
    <t>ZF352</t>
  </si>
  <si>
    <t>Náplast transpore bílá 2,50 cm x 9,14 m bal. á 12 ks 1534-1</t>
  </si>
  <si>
    <t>ZF746</t>
  </si>
  <si>
    <t>Hydrosorb 5 x 7,5 cm sterilní bal. á 5 ks 900853</t>
  </si>
  <si>
    <t>ZI602</t>
  </si>
  <si>
    <t>Náplast curapor 10 x 34 cm 22126 ( náhrada za cosmopor )</t>
  </si>
  <si>
    <t>ZC917</t>
  </si>
  <si>
    <t>Krytí hypro-sorb F 20 x 30 mm HY 2030/2</t>
  </si>
  <si>
    <t>ZA486</t>
  </si>
  <si>
    <t>Krytí mastný tyl jelonet   5 x 5 cm á 50 ks 7403</t>
  </si>
  <si>
    <t>ZB571</t>
  </si>
  <si>
    <t>Krytí melgisorb Ag alginátové 5 x 5 cm bal. á 10 ks 256050-00</t>
  </si>
  <si>
    <t>ZK087</t>
  </si>
  <si>
    <t>Krém cavilon ochranný bariérový á 28 g bal. á 12 ks 3391E</t>
  </si>
  <si>
    <t>ZD225</t>
  </si>
  <si>
    <t>Tampon sterilní stáčený 12 x 12 cm / 5 ks 0438</t>
  </si>
  <si>
    <t>ZD819</t>
  </si>
  <si>
    <t>Krytí debrisoft 10 x 10 cm bal. á 5 ks 31222</t>
  </si>
  <si>
    <t>ZD599</t>
  </si>
  <si>
    <t>Krytí atrauman 7,5 x 10 cm bal. á 10 ks 499513</t>
  </si>
  <si>
    <t>ZI973</t>
  </si>
  <si>
    <t>Pěna malá  V.A.C M8275051</t>
  </si>
  <si>
    <t>ZA687</t>
  </si>
  <si>
    <t>Sáček močový curity s hod.diurézou 200 ml hadička 150 cm 6502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</si>
  <si>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</si>
  <si>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</si>
  <si>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</si>
  <si>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</si>
  <si>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</si>
  <si>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</si>
  <si>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</si>
  <si>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</si>
  <si>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</si>
  <si>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</si>
  <si>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ZA812</t>
  </si>
  <si>
    <t>Uzávěr do katetrů 4435001</t>
  </si>
  <si>
    <t>ZA884</t>
  </si>
  <si>
    <t>Rourka rektální CH22 délka 40 cm 19-22.100</t>
  </si>
  <si>
    <t>ZB041</t>
  </si>
  <si>
    <t>Systém hrudní drenáže atrium 1 cestný 3600-100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</si>
  <si>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</si>
  <si>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</si>
  <si>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</si>
  <si>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</si>
  <si>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</si>
  <si>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</si>
  <si>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ZB449</t>
  </si>
  <si>
    <t>Kanyla ET 7,0 s manžetou 9570E</t>
  </si>
  <si>
    <t>ZB488</t>
  </si>
  <si>
    <t>Sprej cavilon 28 ml bal. á 12 ks 3346E</t>
  </si>
  <si>
    <t>ZB777</t>
  </si>
  <si>
    <t>Zkumavka červená 4 ml gel 454071</t>
  </si>
  <si>
    <t>ZB798</t>
  </si>
  <si>
    <t>Stříkačka injekční 2-dílná 20 ml LL Inject Solo 4606736V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</si>
  <si>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</si>
  <si>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</si>
  <si>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</si>
  <si>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</si>
  <si>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</si>
  <si>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ZC770</t>
  </si>
  <si>
    <t>Hadička spojovací HS 3,0 x 2500LL 606347</t>
  </si>
  <si>
    <t>ZC872</t>
  </si>
  <si>
    <t>Zátka ke kapiláře 140 ul</t>
  </si>
  <si>
    <t>ZD212</t>
  </si>
  <si>
    <t>Brýle kyslíkové pro dospělé 1161000/L</t>
  </si>
  <si>
    <t>ZD748</t>
  </si>
  <si>
    <t>Set sterilní pro žilní katetrizaci a rouškování bal. á 10 ks CVK Kit</t>
  </si>
  <si>
    <t>ZD980</t>
  </si>
  <si>
    <t>Kanyla vasofix 18G zelená safety 4269136S-01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</si>
  <si>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</si>
  <si>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</si>
  <si>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</si>
  <si>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</si>
  <si>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ZK799</t>
  </si>
  <si>
    <t>Zátka combi červená 4495101</t>
  </si>
  <si>
    <t>ZK977</t>
  </si>
  <si>
    <t>Cévka odsávací CH14 s přerušovačem sání P01173a</t>
  </si>
  <si>
    <t>ZB557</t>
  </si>
  <si>
    <t>Přechodka adapter combifix rekord - luer 4090306</t>
  </si>
  <si>
    <t>ZK735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</si>
  <si>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</si>
  <si>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</si>
  <si>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</si>
  <si>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ZL952</t>
  </si>
  <si>
    <t>Stříkačka injekční 3-dílná 50 ml LL light protected bal.á 60 ks 2022920A</t>
  </si>
  <si>
    <t>ZB054</t>
  </si>
  <si>
    <t>Láhev 2,00 l šroubový uzávěr 000-030-000 (111-888-200)</t>
  </si>
  <si>
    <t>ZL435</t>
  </si>
  <si>
    <t>Trokar hrudní CH20 délka 40 cm vnější pr. 6,6 mm bal. á 10 ks 02.000.30.020</t>
  </si>
  <si>
    <t>ZL453</t>
  </si>
  <si>
    <t>Manžeta TK jednohadičková NIBP dospělá 25 - 35 cm U1880S</t>
  </si>
  <si>
    <t>ZN298</t>
  </si>
  <si>
    <t>Hadička spojovací Gamaplus 1,8 x 1800 LL NO DOP (606304) 686403</t>
  </si>
  <si>
    <t>ZC065</t>
  </si>
  <si>
    <t>Kapilára hep. sodný 140 ul+drátek 125/140</t>
  </si>
  <si>
    <t>ZD909</t>
  </si>
  <si>
    <t>Katetr CVC 2 lumen certofix duo 720 á 10 ks 4162200E</t>
  </si>
  <si>
    <t>ZA206</t>
  </si>
  <si>
    <t>Set perkutální PEG-24-PULL-I-S</t>
  </si>
  <si>
    <t>ZB034</t>
  </si>
  <si>
    <t>Šití dafilon modrý 2/0 (3) bal. á 36 ks C0935476</t>
  </si>
  <si>
    <t>ZA833</t>
  </si>
  <si>
    <t>Jehla injekční 0,8 x 40 mm zelená 4657527</t>
  </si>
  <si>
    <t>ZB768</t>
  </si>
  <si>
    <t>Jehla vakuová 216/38 mm zelená 450076</t>
  </si>
  <si>
    <t>ZB232</t>
  </si>
  <si>
    <t>Maska anesteziologická č.4 7194000</t>
  </si>
  <si>
    <t>ZB233</t>
  </si>
  <si>
    <t>Maska anesteziologická obličej.č.5 7095</t>
  </si>
  <si>
    <t>ZF751</t>
  </si>
  <si>
    <t>Maska anesteziologická č.6 7096</t>
  </si>
  <si>
    <t>ZF627</t>
  </si>
  <si>
    <t>Maska kyslíková pro dospělé s rezervoárem a přívodní hadicí 210 cm bal. á 25 ks 01.000.08.130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</si>
  <si>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</si>
  <si>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</si>
  <si>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</si>
  <si>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</si>
  <si>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</si>
  <si>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</si>
  <si>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ZF731</t>
  </si>
  <si>
    <t>Drát vodící 1.25 mm guide wire 292.620</t>
  </si>
  <si>
    <t>ZH416</t>
  </si>
  <si>
    <t>Vrták 3.2 mm 315.310</t>
  </si>
  <si>
    <t>ZI379</t>
  </si>
  <si>
    <t>Šroubovák-torzní nástavec 26-952-00-07</t>
  </si>
  <si>
    <t>ZI913</t>
  </si>
  <si>
    <t>Čepel pro nůž transplantační 158 mm 397112120130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</si>
  <si>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</si>
  <si>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</si>
  <si>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</si>
  <si>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</si>
  <si>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</si>
  <si>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</si>
  <si>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</si>
  <si>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</si>
  <si>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ZD425</t>
  </si>
  <si>
    <t>Nůž k elektrodermatomu á 10 ks GB228 R</t>
  </si>
  <si>
    <t>ZJ296</t>
  </si>
  <si>
    <t>Hlava frézovací nitrodřeňová RIA pr. 14.0 mm sterilní 352.254S</t>
  </si>
  <si>
    <t>ZI418</t>
  </si>
  <si>
    <t>Systém trubek RIA pro hnací hřídel RIA pro číslo 314.743 sterilní 314.746S</t>
  </si>
  <si>
    <t>ZG095</t>
  </si>
  <si>
    <t>Dlátko černé na sklovinu 9 x 2,0 mm 397147510310</t>
  </si>
  <si>
    <t>ZI419</t>
  </si>
  <si>
    <t>Těsnění pro hnací hřídel RIA sterilní á 2 ks 351.718.02S</t>
  </si>
  <si>
    <t>ZD084</t>
  </si>
  <si>
    <t>Drát s očkem 219328</t>
  </si>
  <si>
    <t>ZH035</t>
  </si>
  <si>
    <t>Esmarch 12 cm x 5 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</si>
  <si>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</si>
  <si>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</si>
  <si>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</si>
  <si>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</si>
  <si>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</si>
  <si>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</si>
  <si>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</si>
  <si>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pr.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</si>
  <si>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</si>
  <si>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</si>
  <si>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</si>
  <si>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</si>
  <si>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</si>
  <si>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extrakční pro šrouby kónický  pr. 4.5 a 5.0 mm 309.530</t>
  </si>
  <si>
    <t>ZG574</t>
  </si>
  <si>
    <t>Cílič na vrtáky pr.3.5 pro úhlově stabilní šroub 323.027</t>
  </si>
  <si>
    <t>ZB327</t>
  </si>
  <si>
    <t>Držák skalpelových čepelek č. 3 délka 12,3 cm cm B397112910003</t>
  </si>
  <si>
    <t>KH905</t>
  </si>
  <si>
    <t>extraktor kožních svorek PSX-X</t>
  </si>
  <si>
    <t>ZH147</t>
  </si>
  <si>
    <t>Manžeta pro bezkrevnost k turniketu STILLE resterilizovatelná na paži pro dospělé 52 cm x 7 cm  STI20320210120</t>
  </si>
  <si>
    <t>ZE278</t>
  </si>
  <si>
    <t>Drát vrtací, vodící 0,90 mm bez závitu bal. á 10 ks 26-875-00-05</t>
  </si>
  <si>
    <t>ZL745</t>
  </si>
  <si>
    <t>Vložka šroubováku šestihranná malá pr. 2.5 mm 314.030</t>
  </si>
  <si>
    <t>ZM971</t>
  </si>
  <si>
    <t>Hlava frézovací nitrodřeňová SynReam pr.15.5 mm 352.155</t>
  </si>
  <si>
    <t>ZD938</t>
  </si>
  <si>
    <t>Hlava frézovací nitrodřeňová RIA pr. 15.0 mm sterilní 352.256S</t>
  </si>
  <si>
    <t>ZI283</t>
  </si>
  <si>
    <t>elektroda VAPR Premiere 90 DEPuy 227204</t>
  </si>
  <si>
    <t>ZN065</t>
  </si>
  <si>
    <t>Pouzdro na K- dráty pr. 1.2 x 170 mm pro 10 ks drátů resterilizovatelné 34 460-12</t>
  </si>
  <si>
    <t>ZM973</t>
  </si>
  <si>
    <t>Hlava frézovací nitrodřeňová SynReam pr.16.0 mm 352.160</t>
  </si>
  <si>
    <t>ZL170</t>
  </si>
  <si>
    <t>Aplikátor na kotvy Omnispan jednorázový  228143</t>
  </si>
  <si>
    <t>ZL549</t>
  </si>
  <si>
    <t>Elektroda radiofrekvenční vaper 2.3 s bočním pálením a přívodným kabelem pro artroskopie zápěstí 227211</t>
  </si>
  <si>
    <t>ZM972</t>
  </si>
  <si>
    <t>Hlava frézovací nitrodřeňová SynReam pr.15.0 mm 352.150</t>
  </si>
  <si>
    <t>ZM974</t>
  </si>
  <si>
    <t>Hlava frézovací nitrodřeňová SynReam pr.16.5 mm 352.165</t>
  </si>
  <si>
    <t>ZM975</t>
  </si>
  <si>
    <t>Hlava frézovací nitrodřeňová SynReam pr.17.0 mm 352.170</t>
  </si>
  <si>
    <t>ZM969</t>
  </si>
  <si>
    <t>Hlava frézovací nitrodřeňová SynReam pr.14.0 mm 352.140</t>
  </si>
  <si>
    <t>ZM968</t>
  </si>
  <si>
    <t>Hlava frézovací nitrodřeňová SynReam pr.13.5 mm 352.135</t>
  </si>
  <si>
    <t>ZM970</t>
  </si>
  <si>
    <t>Hlava frézovací nitrodřeňová SynReam pr.14.5 mm 352.145</t>
  </si>
  <si>
    <t>ZH284</t>
  </si>
  <si>
    <t>Nůžky převazové lister RU2652-21</t>
  </si>
  <si>
    <t>ZJ598</t>
  </si>
  <si>
    <t>Vrták kanylovaný 2,6 mm 26-451-26-09</t>
  </si>
  <si>
    <t>ZJ125</t>
  </si>
  <si>
    <t>Drát ocelový 2/0 á 12 ks LE99093</t>
  </si>
  <si>
    <t>ZM410</t>
  </si>
  <si>
    <t>Kanyla na rameno 8,5 x 55 mm 214118</t>
  </si>
  <si>
    <t>ZG529</t>
  </si>
  <si>
    <t>Kanyla na rameno 5,5 x 75 mm 214106</t>
  </si>
  <si>
    <t>ZH342</t>
  </si>
  <si>
    <t>Kladivo chirurgické kovové 500 g 397128080911</t>
  </si>
  <si>
    <t>ZI849</t>
  </si>
  <si>
    <t>Elektroda VAPR Premiere 50 koncová kolenní s integ.kabelem a sáním 227504</t>
  </si>
  <si>
    <t>ZK675</t>
  </si>
  <si>
    <t>List pilový 42/27 x 6.0 x 0.6/0.4 mm 532.061</t>
  </si>
  <si>
    <t>ZK676</t>
  </si>
  <si>
    <t>List pilový 42/27 x 10 x 0.6/0.4 mm 532.062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</si>
  <si>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</si>
  <si>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</si>
  <si>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</si>
  <si>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</si>
  <si>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</si>
  <si>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resterilizovtelná k shaveru storz pr.4,2 mmL 28205AC</t>
  </si>
  <si>
    <t>ZH535</t>
  </si>
  <si>
    <t>Šroubovák šestihranný malý pr. 2,5 mm 314.570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</si>
  <si>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</si>
  <si>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</si>
  <si>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</si>
  <si>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</si>
  <si>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</si>
  <si>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</si>
  <si>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</si>
  <si>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</si>
  <si>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</si>
  <si>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</si>
  <si>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</si>
  <si>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</si>
  <si>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</si>
  <si>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</si>
  <si>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</si>
  <si>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</si>
  <si>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</si>
  <si>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</si>
  <si>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</si>
  <si>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</si>
  <si>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</si>
  <si>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</si>
  <si>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</si>
  <si>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</si>
  <si>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</si>
  <si>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</si>
  <si>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</si>
  <si>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</si>
  <si>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</si>
  <si>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</si>
  <si>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</si>
  <si>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</si>
  <si>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ZA050</t>
  </si>
  <si>
    <t>Šroub zajišťovací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</si>
  <si>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</si>
  <si>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</si>
  <si>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</si>
  <si>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</si>
  <si>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</si>
  <si>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</si>
  <si>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</si>
  <si>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</si>
  <si>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</si>
  <si>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</si>
  <si>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</si>
  <si>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</si>
  <si>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</si>
  <si>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</si>
  <si>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</si>
  <si>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</si>
  <si>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</si>
  <si>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</si>
  <si>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</si>
  <si>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</si>
  <si>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</si>
  <si>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</si>
  <si>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</si>
  <si>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</si>
  <si>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</si>
  <si>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</si>
  <si>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ZA732</t>
  </si>
  <si>
    <t>Šroub kortikální 3.5 mm 204.814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</si>
  <si>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</si>
  <si>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</si>
  <si>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</si>
  <si>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</si>
  <si>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</si>
  <si>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</si>
  <si>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</si>
  <si>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</si>
  <si>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</si>
  <si>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</si>
  <si>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</si>
  <si>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</si>
  <si>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</si>
  <si>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</si>
  <si>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</si>
  <si>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</si>
  <si>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</si>
  <si>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</si>
  <si>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</si>
  <si>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</si>
  <si>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</si>
  <si>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</si>
  <si>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</si>
  <si>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</si>
  <si>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</si>
  <si>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</si>
  <si>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</si>
  <si>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</si>
  <si>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</si>
  <si>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</si>
  <si>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</si>
  <si>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</si>
  <si>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</si>
  <si>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</si>
  <si>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</si>
  <si>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</si>
  <si>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</si>
  <si>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</si>
  <si>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</si>
  <si>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</si>
  <si>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</si>
  <si>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</si>
  <si>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</si>
  <si>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</si>
  <si>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</si>
  <si>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</si>
  <si>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ZD074</t>
  </si>
  <si>
    <t>Šroub zajišťovací 3.5 mm 213.035</t>
  </si>
  <si>
    <t>ZD197</t>
  </si>
  <si>
    <t>Šroub antirotační Targon KD209T</t>
  </si>
  <si>
    <t>ZD234</t>
  </si>
  <si>
    <t>Dlaha profilu třetiny válce 3.5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</si>
  <si>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</si>
  <si>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</si>
  <si>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</si>
  <si>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</si>
  <si>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</si>
  <si>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</si>
  <si>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</si>
  <si>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</si>
  <si>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</si>
  <si>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</si>
  <si>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ZF282</t>
  </si>
  <si>
    <t>Šroub kortikální 3.5 mm 204.850</t>
  </si>
  <si>
    <t>ZF876</t>
  </si>
  <si>
    <t>Šroub malleolární 4.5 mm 45/22 215.045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</si>
  <si>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</si>
  <si>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</si>
  <si>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</si>
  <si>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</si>
  <si>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</si>
  <si>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spongiózní 4.0 mm 207.018</t>
  </si>
  <si>
    <t>ZG246</t>
  </si>
  <si>
    <t>Dlaha LCP distální tibie 3.5 mm mediální 02.112.530</t>
  </si>
  <si>
    <t>ZG254</t>
  </si>
  <si>
    <t>Dlaha profilu třetiny válce 3.5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</si>
  <si>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</si>
  <si>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</si>
  <si>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</si>
  <si>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</si>
  <si>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</si>
  <si>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</si>
  <si>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</si>
  <si>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</si>
  <si>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</si>
  <si>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</si>
  <si>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</si>
  <si>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</si>
  <si>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KG402</t>
  </si>
  <si>
    <t>šroub zajišťovací stardrive 2,7 mm ( hlava LCP 2.4), délka 26 402.226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</si>
  <si>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</si>
  <si>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</si>
  <si>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</si>
  <si>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</si>
  <si>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</si>
  <si>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</si>
  <si>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</si>
  <si>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</si>
  <si>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</si>
  <si>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</si>
  <si>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</si>
  <si>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</si>
  <si>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</si>
  <si>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3.5 mm 213.012</t>
  </si>
  <si>
    <t>ZA042</t>
  </si>
  <si>
    <t>Šroub zajišťovací 3.5 mm 213.018</t>
  </si>
  <si>
    <t>ZA046</t>
  </si>
  <si>
    <t>Šroub zajišťovací 3.5 mm 213.028</t>
  </si>
  <si>
    <t>ZA048</t>
  </si>
  <si>
    <t>Šroub zajišťovací 3.5 mm 213.038</t>
  </si>
  <si>
    <t>ZA049</t>
  </si>
  <si>
    <t>Šroub zajišťovací 3.5 mm 213.040</t>
  </si>
  <si>
    <t>ZA051</t>
  </si>
  <si>
    <t>Šroub zajišťovací 3.5 mm 213.050</t>
  </si>
  <si>
    <t>ZA056</t>
  </si>
  <si>
    <t>Šroub zajišťovací stardrive 5.0 mm 212.221</t>
  </si>
  <si>
    <t>ZA070</t>
  </si>
  <si>
    <t>Šroub kortikální schanzův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</si>
  <si>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</si>
  <si>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</si>
  <si>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</si>
  <si>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</si>
  <si>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</si>
  <si>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</si>
  <si>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</si>
  <si>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</si>
  <si>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</si>
  <si>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</si>
  <si>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</si>
  <si>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</si>
  <si>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</si>
  <si>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</si>
  <si>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</si>
  <si>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3.5 x 28 mm 26-433-28-09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</si>
  <si>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</si>
  <si>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</si>
  <si>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</si>
  <si>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</si>
  <si>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</si>
  <si>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</si>
  <si>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ZC139</t>
  </si>
  <si>
    <t>Šroub zajišťovací stardrive 4.0 mm 04.005.430</t>
  </si>
  <si>
    <t>ZC168</t>
  </si>
  <si>
    <t>Pouzdro skluzné PF Targon KD183T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</si>
  <si>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</si>
  <si>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</si>
  <si>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</si>
  <si>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</si>
  <si>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</si>
  <si>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</si>
  <si>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ZC269</t>
  </si>
  <si>
    <t>Šroub zajišťovací 3.5 mm 213.014</t>
  </si>
  <si>
    <t>ZC282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</si>
  <si>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</si>
  <si>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</si>
  <si>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</si>
  <si>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</si>
  <si>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</si>
  <si>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</si>
  <si>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</si>
  <si>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ZC909</t>
  </si>
  <si>
    <t>Šroub zajišťovací stardrive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</si>
  <si>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</si>
  <si>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</si>
  <si>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</si>
  <si>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</si>
  <si>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</si>
  <si>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</si>
  <si>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</si>
  <si>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</si>
  <si>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</si>
  <si>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</si>
  <si>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</si>
  <si>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</si>
  <si>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</si>
  <si>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</si>
  <si>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</si>
  <si>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seldrill 5.0 mm L200/80 294.786</t>
  </si>
  <si>
    <t>ZF095</t>
  </si>
  <si>
    <t>Šroub kanylovaný canos 3.5 x 24 mm 26-433-24-09</t>
  </si>
  <si>
    <t>ZF281</t>
  </si>
  <si>
    <t>Šroub kortikální 3.5 mm 204.838</t>
  </si>
  <si>
    <t>ZF519</t>
  </si>
  <si>
    <t>Šroub kortikální 3.5 mm 204.860</t>
  </si>
  <si>
    <t>ZF686</t>
  </si>
  <si>
    <t>Šroub sternální unilock 3.0 mm 04.501.112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</si>
  <si>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</si>
  <si>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</si>
  <si>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</si>
  <si>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</si>
  <si>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</si>
  <si>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</si>
  <si>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</si>
  <si>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</si>
  <si>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</si>
  <si>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</si>
  <si>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</si>
  <si>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</si>
  <si>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</si>
  <si>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</si>
  <si>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</si>
  <si>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</si>
  <si>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</si>
  <si>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</si>
  <si>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</si>
  <si>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</si>
  <si>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</si>
  <si>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</si>
  <si>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</si>
  <si>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</si>
  <si>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</si>
  <si>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</si>
  <si>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</si>
  <si>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</si>
  <si>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</si>
  <si>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</si>
  <si>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</si>
  <si>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</si>
  <si>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</si>
  <si>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</si>
  <si>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</si>
  <si>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</si>
  <si>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ZH558</t>
  </si>
  <si>
    <t>Šroub sternální unilock 3.0 mm 04.501.114</t>
  </si>
  <si>
    <t>ZH559</t>
  </si>
  <si>
    <t>Šroub sternální unilock 3.0 mm 04.501.116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</si>
  <si>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</si>
  <si>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</si>
  <si>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</si>
  <si>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</si>
  <si>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</si>
  <si>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</si>
  <si>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</si>
  <si>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</si>
  <si>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Šroub zamykací HD7 2,5 x 20 mm DA-5750.20/1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</si>
  <si>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</si>
  <si>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</si>
  <si>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</si>
  <si>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</si>
  <si>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</si>
  <si>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</si>
  <si>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ZI311</t>
  </si>
  <si>
    <t>Čep zajišťovací 4.9 mm L32 459.320</t>
  </si>
  <si>
    <t>ZI329</t>
  </si>
  <si>
    <t>Dlaha LCP proximální tibie laterální 4.5/5.0 4 otv. 240.037</t>
  </si>
  <si>
    <t>ZI393</t>
  </si>
  <si>
    <t>Dlaha volární 2.5 adaptivní A-4750.62</t>
  </si>
  <si>
    <t>ZI459</t>
  </si>
  <si>
    <t>Šroub zajišťovací stardrive 5.0 mm 04.005.534</t>
  </si>
  <si>
    <t>ZI857</t>
  </si>
  <si>
    <t>Hlava expert zaslepovací 12.0 mm 04.003.000</t>
  </si>
  <si>
    <t>ZK738</t>
  </si>
  <si>
    <t>Šroub interferenční milagro 9 x 30 mm 231825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</si>
  <si>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</si>
  <si>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</si>
  <si>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</si>
  <si>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</si>
  <si>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</si>
  <si>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</si>
  <si>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</si>
  <si>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</si>
  <si>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</si>
  <si>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</si>
  <si>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</si>
  <si>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</si>
  <si>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ZD921</t>
  </si>
  <si>
    <t>Dlaha anatomická DVR DVRAXL</t>
  </si>
  <si>
    <t>ZI861</t>
  </si>
  <si>
    <t>Hlava expert zaslepovací 12.0 mm 04.003.001</t>
  </si>
  <si>
    <t>ZK881</t>
  </si>
  <si>
    <t>Šroub kompresní HBS2 midi 20 mm 26-800-20-09</t>
  </si>
  <si>
    <t>ZG300</t>
  </si>
  <si>
    <t>Dlaha rekonstrukční 3.5 rovná 245.000</t>
  </si>
  <si>
    <t>ZA984</t>
  </si>
  <si>
    <t>Šroub kortikální 3.5 mm 204.832</t>
  </si>
  <si>
    <t>KG213</t>
  </si>
  <si>
    <t>hřeb PFN pr. 11 130° D240 ocel 273.131</t>
  </si>
  <si>
    <t>ZH691</t>
  </si>
  <si>
    <t>Dlaha LCP 2.7/3.5 na laterální distální fibulu 04.112.138</t>
  </si>
  <si>
    <t>ZH657</t>
  </si>
  <si>
    <t>Šroub spongiózní 4.0 mm 207.022</t>
  </si>
  <si>
    <t>ZE807</t>
  </si>
  <si>
    <t>Šroub kortikální 3 mm/26 mm nestabilní 716-115-030-026</t>
  </si>
  <si>
    <t>ZK934</t>
  </si>
  <si>
    <t>Šroub kompresní HBS2 délka 30 mm 26-800-30-09</t>
  </si>
  <si>
    <t>Šroub kompresní HBS2 midi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</si>
  <si>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</si>
  <si>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</si>
  <si>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</si>
  <si>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</si>
  <si>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</si>
  <si>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na laterální distální fibulu 04.112.141</t>
  </si>
  <si>
    <t>ZA157</t>
  </si>
  <si>
    <t>Hlava zaslepovací expert pro hřeby tibiální 10 mm 04.004.002</t>
  </si>
  <si>
    <t>ZD555</t>
  </si>
  <si>
    <t>Kotvička mitek mini 2/0 TMplus 212033</t>
  </si>
  <si>
    <t>ZG364</t>
  </si>
  <si>
    <t>Šroub kortikální 1.3 mm 200.687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</si>
  <si>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</si>
  <si>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</si>
  <si>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</si>
  <si>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</si>
  <si>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</si>
  <si>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</si>
  <si>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ZF856</t>
  </si>
  <si>
    <t>Šroub kortikální uzamykatelný smart-drive 2.5 x 26 mm 26-905-26-09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</si>
  <si>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</si>
  <si>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</si>
  <si>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</si>
  <si>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</si>
  <si>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</si>
  <si>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</si>
  <si>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</si>
  <si>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3.5 s límcem 241.360</t>
  </si>
  <si>
    <t>ZK986</t>
  </si>
  <si>
    <t>Šroub kompresní HBS2 délka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</si>
  <si>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</si>
  <si>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</si>
  <si>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</si>
  <si>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</si>
  <si>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</si>
  <si>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</si>
  <si>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</si>
  <si>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</si>
  <si>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</si>
  <si>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</si>
  <si>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</si>
  <si>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</si>
  <si>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</si>
  <si>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</si>
  <si>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</si>
  <si>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</si>
  <si>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</si>
  <si>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</si>
  <si>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</si>
  <si>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schanzův  70/30 mm R37101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</si>
  <si>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</si>
  <si>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</si>
  <si>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</si>
  <si>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</si>
  <si>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</si>
  <si>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</si>
  <si>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</si>
  <si>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</si>
  <si>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ZD339</t>
  </si>
  <si>
    <t>Dlaha uzamykatelná 3.5 patní kost 241.623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</si>
  <si>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</si>
  <si>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</si>
  <si>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</si>
  <si>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</si>
  <si>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</si>
  <si>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</si>
  <si>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</si>
  <si>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</si>
  <si>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ZA974</t>
  </si>
  <si>
    <t>Šroub zajišťovací 3.5 mm 213.048</t>
  </si>
  <si>
    <t>ZF720</t>
  </si>
  <si>
    <t>Šroub kanylovaný 3.5 x 40 mm 26-433-40-09</t>
  </si>
  <si>
    <t>ZA159</t>
  </si>
  <si>
    <t>Šroub zajišťovací stardrive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</si>
  <si>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</si>
  <si>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</si>
  <si>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</si>
  <si>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</si>
  <si>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</si>
  <si>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</si>
  <si>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</si>
  <si>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</si>
  <si>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</si>
  <si>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</si>
  <si>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</si>
  <si>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</si>
  <si>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</si>
  <si>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</si>
  <si>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</si>
  <si>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</si>
  <si>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</si>
  <si>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</si>
  <si>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</si>
  <si>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interferenční milagro 8 x 23 mm 231810</t>
  </si>
  <si>
    <t>ZE780</t>
  </si>
  <si>
    <t>Kotvička mitek mini 4/0 212866</t>
  </si>
  <si>
    <t>ZD269</t>
  </si>
  <si>
    <t>Hřeb se závity zamykatelný 2,5 x 22 mm TP22000</t>
  </si>
  <si>
    <t>ZD595</t>
  </si>
  <si>
    <t>Dlaha anatomická DVR DVRASL</t>
  </si>
  <si>
    <t>ZF645</t>
  </si>
  <si>
    <t>Šroub kortikální 3.5 mm 204.824</t>
  </si>
  <si>
    <t>ZD278</t>
  </si>
  <si>
    <t>Šroub zajišťovací DFN 6.0 mm L85 450.869</t>
  </si>
  <si>
    <t>ZA156</t>
  </si>
  <si>
    <t>Hlava zaslepovací expert pro hřeby tibiální 5 mm 04.004.001</t>
  </si>
  <si>
    <t>ZD024</t>
  </si>
  <si>
    <t>Šroub zajišťovací 3.5 mm 213.042</t>
  </si>
  <si>
    <t>ZH560</t>
  </si>
  <si>
    <t>Šroub sternální unilock 3.0 mm 04.501.118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</si>
  <si>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</si>
  <si>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</si>
  <si>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</si>
  <si>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</si>
  <si>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</si>
  <si>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</si>
  <si>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</si>
  <si>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stardrive 2.7 mm 202.876</t>
  </si>
  <si>
    <t>ZD793</t>
  </si>
  <si>
    <t>Podložka TI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</si>
  <si>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</si>
  <si>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</si>
  <si>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</si>
  <si>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</si>
  <si>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</si>
  <si>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</si>
  <si>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</si>
  <si>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</si>
  <si>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ZA392</t>
  </si>
  <si>
    <t>Šroub kanylovaný 3.5 x 50 mm 26-433-50-09</t>
  </si>
  <si>
    <t>ZB810</t>
  </si>
  <si>
    <t>Šroub kompresní HBS2 mini 17 mm 26-820-17-09</t>
  </si>
  <si>
    <t>ZA139</t>
  </si>
  <si>
    <t>Šroub zajišťovací stardrive 5.0 mm 212.223</t>
  </si>
  <si>
    <t>ZA063</t>
  </si>
  <si>
    <t>Dlaha philos proximální humerus 3.5 3 otv. 241.901</t>
  </si>
  <si>
    <t>ZA045</t>
  </si>
  <si>
    <t>Šroub zajišťovací 3.5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</si>
  <si>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</si>
  <si>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</si>
  <si>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</si>
  <si>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</si>
  <si>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</si>
  <si>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</si>
  <si>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ZE094</t>
  </si>
  <si>
    <t>Šroub kanylovaný canos 3.5 x 22 mm 26-433-22-09</t>
  </si>
  <si>
    <t>ZG260</t>
  </si>
  <si>
    <t>Čep zajišťovací 3.9 mm L44 258.440</t>
  </si>
  <si>
    <t>ZA393</t>
  </si>
  <si>
    <t>Drát vodící 1,60 mm bal. á 10 ks 26-451-00-07</t>
  </si>
  <si>
    <t>ZF070</t>
  </si>
  <si>
    <t>Drát K repoziční 2,00 mm délka 350 mm 292.400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</si>
  <si>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</si>
  <si>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</si>
  <si>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</si>
  <si>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</si>
  <si>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</si>
  <si>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</si>
  <si>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</si>
  <si>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</si>
  <si>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</si>
  <si>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</si>
  <si>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</si>
  <si>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</si>
  <si>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</si>
  <si>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</si>
  <si>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</si>
  <si>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</si>
  <si>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</si>
  <si>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</si>
  <si>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</si>
  <si>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</si>
  <si>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</si>
  <si>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</si>
  <si>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</si>
  <si>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zamykatelný 2,5 x 18 mm TP18000</t>
  </si>
  <si>
    <t>ZC169</t>
  </si>
  <si>
    <t>Dlaha adaptační Y 1.5 mm 246.242</t>
  </si>
  <si>
    <t>ZD265</t>
  </si>
  <si>
    <t>Dlaha anatomická DVR DVRAL</t>
  </si>
  <si>
    <t>ZB630</t>
  </si>
  <si>
    <t>Šroub kompresní HBS2 mini 24 mm 26-830-24-09</t>
  </si>
  <si>
    <t>KG451</t>
  </si>
  <si>
    <t>šroub zajišťovací pr 3,5 samořezný D28 412.110</t>
  </si>
  <si>
    <t>ZA267</t>
  </si>
  <si>
    <t>Šroub kortikální 3.5 mm 404.818</t>
  </si>
  <si>
    <t>KG501</t>
  </si>
  <si>
    <t>dlaha DHP 2,7/3,5 mediální levá 5 otv T 441.285</t>
  </si>
  <si>
    <t>ZD402</t>
  </si>
  <si>
    <t>Dlaha anatomická DVR DVRAR</t>
  </si>
  <si>
    <t>ZH620</t>
  </si>
  <si>
    <t>Šroub wurzberger distální ulna/radius 2,7 x 18 mm 1-3675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</si>
  <si>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</si>
  <si>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</si>
  <si>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</si>
  <si>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</si>
  <si>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</si>
  <si>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</si>
  <si>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</si>
  <si>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</si>
  <si>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</si>
  <si>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</si>
  <si>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</si>
  <si>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</si>
  <si>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</si>
  <si>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</si>
  <si>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</si>
  <si>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zajišťovací stardrive 2.7 mm 402.214</t>
  </si>
  <si>
    <t>ZG099</t>
  </si>
  <si>
    <t>Šroub spongiózní 4.0 mm 207.024</t>
  </si>
  <si>
    <t>ZH500</t>
  </si>
  <si>
    <t>Šroub wurzburger proximální ulna/radius 2,7 x 22 mm 1-3654</t>
  </si>
  <si>
    <t>ZD648</t>
  </si>
  <si>
    <t>Šroub zajišťovací stardrive 3.5 mm 412.102</t>
  </si>
  <si>
    <t>ZI806</t>
  </si>
  <si>
    <t>Šroub kortikální HD7 2,5 x 22 mm DA-5700.22/1</t>
  </si>
  <si>
    <t>ZG840</t>
  </si>
  <si>
    <t>Dlaha LCP 2.7/3.5 mm na přední horní část klavikuly s bočním prodloužením 04.112.009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</si>
  <si>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</si>
  <si>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</si>
  <si>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</si>
  <si>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</si>
  <si>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</si>
  <si>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</si>
  <si>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</si>
  <si>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</si>
  <si>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ZF529</t>
  </si>
  <si>
    <t>Drát K-Wire 1.80 mm á 10 ks 292.170.10</t>
  </si>
  <si>
    <t>ZD649</t>
  </si>
  <si>
    <t>Pásek cerklážní + plomba 1,8 x 24 173928000</t>
  </si>
  <si>
    <t>ZD628</t>
  </si>
  <si>
    <t>Šroub zajišťovací stardrive 3.5 mm 412.103</t>
  </si>
  <si>
    <t>ZH690</t>
  </si>
  <si>
    <t>Dlaha LCP 2.7/3.5 na laterální distální fibulu 04.112.137</t>
  </si>
  <si>
    <t>ZC910</t>
  </si>
  <si>
    <t>Hřeb expert tibiální 8.0 mm 04.024.249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</si>
  <si>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</si>
  <si>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</si>
  <si>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</si>
  <si>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</si>
  <si>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</si>
  <si>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</si>
  <si>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</si>
  <si>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</si>
  <si>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Šroub kompresní HBS2 midi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</si>
  <si>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</si>
  <si>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</si>
  <si>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</si>
  <si>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</si>
  <si>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</si>
  <si>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</si>
  <si>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</si>
  <si>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</si>
  <si>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ZI460</t>
  </si>
  <si>
    <t>Šroub zajišťovací stardrive 5.0 mm 04.005.536</t>
  </si>
  <si>
    <t>ZD300</t>
  </si>
  <si>
    <t>Šroub zajišťovací stardrive 3.5 mm 412.105</t>
  </si>
  <si>
    <t>ZG122</t>
  </si>
  <si>
    <t>Dlaha LC-DCP 3.5 mm 6 otvorů 223.560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</si>
  <si>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</si>
  <si>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</si>
  <si>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</si>
  <si>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</si>
  <si>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</si>
  <si>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</si>
  <si>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</si>
  <si>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</si>
  <si>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</si>
  <si>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</si>
  <si>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</si>
  <si>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</si>
  <si>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ZA491</t>
  </si>
  <si>
    <t>Drát K-Wire 1.00 mm L150 á 10 ks 292.100.10</t>
  </si>
  <si>
    <t>KG192</t>
  </si>
  <si>
    <t>čep zajišťovací pr. 4,9 samořezný 259.320</t>
  </si>
  <si>
    <t>ZG580</t>
  </si>
  <si>
    <t>Šroub spongiózní 4.0 mm 207.014</t>
  </si>
  <si>
    <t>ZE299</t>
  </si>
  <si>
    <t>Šroub kortikální 3 mm/16 mm nestabilní 716-115-030-016</t>
  </si>
  <si>
    <t>ZD302</t>
  </si>
  <si>
    <t>Šroub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</si>
  <si>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</si>
  <si>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</si>
  <si>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</si>
  <si>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</si>
  <si>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KG208</t>
  </si>
  <si>
    <t>šroub nosný pr. 11 samořezný D105 273.105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</si>
  <si>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</si>
  <si>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</si>
  <si>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</si>
  <si>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</si>
  <si>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</si>
  <si>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</si>
  <si>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</si>
  <si>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</si>
  <si>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ZE298</t>
  </si>
  <si>
    <t>Šroub kortikální 3 mm/22 mm stabilní 716-110-030-022</t>
  </si>
  <si>
    <t>ZC505</t>
  </si>
  <si>
    <t>Šroub kortikální 3.5 mm 204.855</t>
  </si>
  <si>
    <t>ZA745</t>
  </si>
  <si>
    <t>Dlaha anatomická DVR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</si>
  <si>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</si>
  <si>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</si>
  <si>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</si>
  <si>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</si>
  <si>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</si>
  <si>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</si>
  <si>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</si>
  <si>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s koaxiálními kombi otvory 02.100.006</t>
  </si>
  <si>
    <t>ZJ175</t>
  </si>
  <si>
    <t>Dlaha LCP-DF 4.5/5.0 222.253</t>
  </si>
  <si>
    <t>ZD450</t>
  </si>
  <si>
    <t>Dlaha anatomická DVR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</si>
  <si>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</si>
  <si>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</si>
  <si>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</si>
  <si>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</si>
  <si>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</si>
  <si>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</si>
  <si>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</si>
  <si>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</si>
  <si>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</si>
  <si>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</si>
  <si>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</si>
  <si>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</si>
  <si>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ZI308</t>
  </si>
  <si>
    <t>Dlaha tibiální distální 3.5 mm mediální LCP bez výběžku 02.112.523</t>
  </si>
  <si>
    <t>ZI232</t>
  </si>
  <si>
    <t>Dlaha volární na dist. radius 2.5 A-4750.02</t>
  </si>
  <si>
    <t>ZH162</t>
  </si>
  <si>
    <t>Čep zajišťovací 4.9 mm L56 459.560</t>
  </si>
  <si>
    <t>KG186</t>
  </si>
  <si>
    <t>šroub antirotační pr. 6,5 samořezný 234.090</t>
  </si>
  <si>
    <t>ZH146</t>
  </si>
  <si>
    <t>Dlaha LCP distální tibie 3.5 mm mediální bez výběžku 02.112.526</t>
  </si>
  <si>
    <t>ZG041</t>
  </si>
  <si>
    <t>Šroub kortikální 3 mm/24 mm nestabilní 716-115-030-024</t>
  </si>
  <si>
    <t>ZA386</t>
  </si>
  <si>
    <t>Šroub kanylovaný 3.5 x 36 mm 26-433-36-09</t>
  </si>
  <si>
    <t>ZK996</t>
  </si>
  <si>
    <t>Systém fixační AC TIGHTROPE na AC luxace titan P03AR-2257</t>
  </si>
  <si>
    <t>ZA383</t>
  </si>
  <si>
    <t>Šroub kanylovaný canos 3.5 x 30 mm 26-433-30-09</t>
  </si>
  <si>
    <t>ZD510</t>
  </si>
  <si>
    <t>Šroub zajišťovací 4,5 mm Targon KB352T</t>
  </si>
  <si>
    <t>ZB744</t>
  </si>
  <si>
    <t>Dlaha LCP metafizární distální bérec 3.5/4.0/5.0 mm 224.812</t>
  </si>
  <si>
    <t>ZM587</t>
  </si>
  <si>
    <t>Dlaha zamykatelná aptus hand pro scaphoid 1,2/1,5 mm DA-4350.80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</si>
  <si>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</si>
  <si>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</si>
  <si>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</si>
  <si>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</si>
  <si>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</si>
  <si>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</si>
  <si>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</si>
  <si>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</si>
  <si>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</si>
  <si>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spongiózní 3 mm/16 mm stabilní 716-100-030-016</t>
  </si>
  <si>
    <t>ZD948</t>
  </si>
  <si>
    <t>Šroub schanzův 5.0 mm L250/50 294.570</t>
  </si>
  <si>
    <t>ZM586</t>
  </si>
  <si>
    <t>Šroub zamykatelný aptus hand HD4 1,5 mm/12 mm DA-5250.12/1</t>
  </si>
  <si>
    <t>ZG836</t>
  </si>
  <si>
    <t>Dlaha LCP 2.7/3.5 mm na přední horní část klavikuly s bočním prodloužením 04.112.011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</si>
  <si>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</si>
  <si>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</si>
  <si>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</si>
  <si>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</si>
  <si>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</si>
  <si>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</si>
  <si>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</si>
  <si>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</si>
  <si>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</si>
  <si>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</si>
  <si>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ZA080</t>
  </si>
  <si>
    <t>Hřeb UTN tibiální 9.0 mm kompletní se zaslepovací havou plný 279.680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</si>
  <si>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</si>
  <si>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</si>
  <si>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</si>
  <si>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</si>
  <si>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</si>
  <si>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</si>
  <si>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ZM616</t>
  </si>
  <si>
    <t>Šroub kortikální XC, HA 6,0 mm R99612660</t>
  </si>
  <si>
    <t>ZG899</t>
  </si>
  <si>
    <t>Šroub nosný O10,5 x 100 mm 3060-0100S</t>
  </si>
  <si>
    <t>ZK908</t>
  </si>
  <si>
    <t>Šroub kompresní HBS2 délka 26 mm 26-800-26-09</t>
  </si>
  <si>
    <t>Šroub kompresní HBS2 midi 26 mm 26-800-26-09</t>
  </si>
  <si>
    <t>ZF106</t>
  </si>
  <si>
    <t>Hřeb PH nagel 10/7 Targon KE073T</t>
  </si>
  <si>
    <t>ZK906</t>
  </si>
  <si>
    <t>Šroub kompresní HBS2 délka 24 mm 26-800-24-09</t>
  </si>
  <si>
    <t>Šroub kompresní HBS2 midi 24 mm 26-800-24-09</t>
  </si>
  <si>
    <t>ZK932</t>
  </si>
  <si>
    <t>Šroub kompresní HBS2 délka 28 mm 26-800-28-09</t>
  </si>
  <si>
    <t>ZI506</t>
  </si>
  <si>
    <t>Šroub kanylovaný 6.5 mm L55/16 408.406</t>
  </si>
  <si>
    <t>ZD050</t>
  </si>
  <si>
    <t>Drát vodící 3,20 mm 400 mm 357.399</t>
  </si>
  <si>
    <t>ZH796</t>
  </si>
  <si>
    <t>Hřeb wurzburger ulna/radius 4,0 x 260 mm 1-3609</t>
  </si>
  <si>
    <t>ZH501</t>
  </si>
  <si>
    <t>Šroub wurzburger distální ulna/radius 2,7 x 14 mm 1-3673</t>
  </si>
  <si>
    <t>ZH922</t>
  </si>
  <si>
    <t>Hřeb wurzburger ulna/radius 4,0 x 220 mm 1-3605</t>
  </si>
  <si>
    <t>KG194</t>
  </si>
  <si>
    <t>čep zajišťovací pr. 4,9 samořezný 259.360</t>
  </si>
  <si>
    <t>ZH020</t>
  </si>
  <si>
    <t>Šroub kortikální 3.5 mm pánevní 204.670</t>
  </si>
  <si>
    <t>ZH018</t>
  </si>
  <si>
    <t>Šroub kortikální 3.5 mm 204.665</t>
  </si>
  <si>
    <t>ZF365</t>
  </si>
  <si>
    <t>Hřeb UTN tibiální 8.0 mm kompletní se zaslepovací hlavou plný 278.610</t>
  </si>
  <si>
    <t>ZA052</t>
  </si>
  <si>
    <t>Šroub zajišťovací 3.5 mm 213.055</t>
  </si>
  <si>
    <t>ZD401</t>
  </si>
  <si>
    <t>Drát vodící 3,00 mm Targon KH365R</t>
  </si>
  <si>
    <t>ZF610</t>
  </si>
  <si>
    <t>Hlava zaslepovací pro UTN 8.0,9.0,10,0 mm 258.100</t>
  </si>
  <si>
    <t>ZH650</t>
  </si>
  <si>
    <t>Šroub kanylovaný 6.5 mm L90/16 408.413</t>
  </si>
  <si>
    <t>ZM854</t>
  </si>
  <si>
    <t>Drát K Medin 1,8 x 160 mm bal. á 10 ks 397129092490</t>
  </si>
  <si>
    <t>ZM853</t>
  </si>
  <si>
    <t>Drát K Medin 1,5 x 160 mm bal. á 10 ks 397129092470</t>
  </si>
  <si>
    <t>ZM813</t>
  </si>
  <si>
    <t>Šroub interferenční milagro 10 x 23 mm 231835</t>
  </si>
  <si>
    <t>ZF265</t>
  </si>
  <si>
    <t>Dlaha LCP proximální tibie 4.5/5.0 8 otv. 240.040</t>
  </si>
  <si>
    <t>ZA111</t>
  </si>
  <si>
    <t>Hřeb UFN femorální 10.0 mm L420 465.420</t>
  </si>
  <si>
    <t>ZM856</t>
  </si>
  <si>
    <t>Drát K Medin 2,5 x 160 mm bal. á 10 ks 397129092510</t>
  </si>
  <si>
    <t>ZM852</t>
  </si>
  <si>
    <t>Drát K Medin 1,2 x 160 mm bal. á 10 ks 397129092470</t>
  </si>
  <si>
    <t>ZM855</t>
  </si>
  <si>
    <t>Drát K Medin 2,0 x 160 mm bal. á 10 ks 397129092500</t>
  </si>
  <si>
    <t>ZC274</t>
  </si>
  <si>
    <t>Šroub kortikální 1.5 mm 200.820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</si>
  <si>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</si>
  <si>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</si>
  <si>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</si>
  <si>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</si>
  <si>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</si>
  <si>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</si>
  <si>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</si>
  <si>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</si>
  <si>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Šroub kompresní HBS2 midi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</si>
  <si>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</si>
  <si>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</si>
  <si>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</si>
  <si>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</si>
  <si>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</si>
  <si>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</si>
  <si>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</si>
  <si>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</si>
  <si>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</si>
  <si>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</si>
  <si>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</si>
  <si>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35/18 215.035</t>
  </si>
  <si>
    <t>ZE913</t>
  </si>
  <si>
    <t>Dlaha pro fibulu 11 otvorová 798-110-101-011</t>
  </si>
  <si>
    <t>ZH907</t>
  </si>
  <si>
    <t>Šroub kanylovaný 6.5 mm L70/16 408.409</t>
  </si>
  <si>
    <t>ZH719</t>
  </si>
  <si>
    <t>Šroub nezamykatelný 2,5 x 18 mm SP18000</t>
  </si>
  <si>
    <t>KG436</t>
  </si>
  <si>
    <t>šroub kortikální pr 3,5 samořezný D34 TI 404.834</t>
  </si>
  <si>
    <t>ZG175</t>
  </si>
  <si>
    <t>Šroub spongiózní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</si>
  <si>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</si>
  <si>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</si>
  <si>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</si>
  <si>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</si>
  <si>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</si>
  <si>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</si>
  <si>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</si>
  <si>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</si>
  <si>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ZC206</t>
  </si>
  <si>
    <t>Dlaha adaptační T 1.5 mm 3 otv. 246.231</t>
  </si>
  <si>
    <t>ZM846</t>
  </si>
  <si>
    <t>Dlaha radiální korekční Recos TI uhl.stabilní 26-166-42-09</t>
  </si>
  <si>
    <t>KG437</t>
  </si>
  <si>
    <t>šroub kortikální pr 3,5 samořezný D40 TI 404.840</t>
  </si>
  <si>
    <t>ZM959</t>
  </si>
  <si>
    <t>Šroub uzamykatelný samořezný 2,4 x 16 mm 397129701354</t>
  </si>
  <si>
    <t>ZM982</t>
  </si>
  <si>
    <t>Šroub kortikální samořezný 2,7 x 12 mm 397129702534</t>
  </si>
  <si>
    <t>ZG697</t>
  </si>
  <si>
    <t>Hlavička na rádius 11-210031</t>
  </si>
  <si>
    <t>ZD501</t>
  </si>
  <si>
    <t>Šroub zajišťovací stardrive 3.5 mm 412.109</t>
  </si>
  <si>
    <t>ZM960</t>
  </si>
  <si>
    <t>Šroub uzamykatelný samořezný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</si>
  <si>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</si>
  <si>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</si>
  <si>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</si>
  <si>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</si>
  <si>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</si>
  <si>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</si>
  <si>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</si>
  <si>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x 24 mm P24000</t>
  </si>
  <si>
    <t>ZM978</t>
  </si>
  <si>
    <t>Dlaha radiální distální volární 6 x 3 otvory 55 mm levá 397129788713</t>
  </si>
  <si>
    <t>ZM979</t>
  </si>
  <si>
    <t>Šroub kortikální uzamykatelný 2,7 x 12 mm 397129701934</t>
  </si>
  <si>
    <t>ZE186</t>
  </si>
  <si>
    <t>Šroub zajišťovací stardrive 5.0 mm 04.005.552</t>
  </si>
  <si>
    <t>ZM950</t>
  </si>
  <si>
    <t>Dlaha na ulnu Y,HF 131217103</t>
  </si>
  <si>
    <t>ZG577</t>
  </si>
  <si>
    <t>Dlaha LC-DCP 3.5 mm 11 otvorů 223.610</t>
  </si>
  <si>
    <t>ZA301</t>
  </si>
  <si>
    <t>Šroub zajišťovací DFN 6.0 mm L65 450.865</t>
  </si>
  <si>
    <t>ZM957</t>
  </si>
  <si>
    <t>Dlaha radiální distální volární 6 x 2 otvory 47 mm levá 397129788703</t>
  </si>
  <si>
    <t>ZM961</t>
  </si>
  <si>
    <t>Šroub kortikální samořezný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</si>
  <si>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</si>
  <si>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</si>
  <si>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</si>
  <si>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</si>
  <si>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</si>
  <si>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</si>
  <si>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</si>
  <si>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spongiózní 4.0 mm 207.026</t>
  </si>
  <si>
    <t>ZA158</t>
  </si>
  <si>
    <t>Hlava zaslepovací expert pro hřeby tibiální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</si>
  <si>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</si>
  <si>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</si>
  <si>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</si>
  <si>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</si>
  <si>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</si>
  <si>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</si>
  <si>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</si>
  <si>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</si>
  <si>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</si>
  <si>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</si>
  <si>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</si>
  <si>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</si>
  <si>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</si>
  <si>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úhlově stabilní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</si>
  <si>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</si>
  <si>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</si>
  <si>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</si>
  <si>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</si>
  <si>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</si>
  <si>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samořezný 2,4 x 14 mm 397129701344</t>
  </si>
  <si>
    <t>ZM981</t>
  </si>
  <si>
    <t>Šroub uzamykatelný samořezný 2,4 x 18 mm 397129701364</t>
  </si>
  <si>
    <t>ZI993</t>
  </si>
  <si>
    <t>Dřík pro náhradu hlavičky rádia 7 mm x 26 mm 11-210062</t>
  </si>
  <si>
    <t>ZI416</t>
  </si>
  <si>
    <t>Šroub spongiózní 3 mm/22 mm stabilní 716-100-030-022</t>
  </si>
  <si>
    <t>ZK661</t>
  </si>
  <si>
    <t>Šroub kortikální 3.5 mm 204.870</t>
  </si>
  <si>
    <t>ZM944</t>
  </si>
  <si>
    <t>Hřeb expert femorální laterální 9.0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</si>
  <si>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</si>
  <si>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</si>
  <si>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</si>
  <si>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</si>
  <si>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</si>
  <si>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</si>
  <si>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</si>
  <si>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</si>
  <si>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</si>
  <si>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</si>
  <si>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ZJ146</t>
  </si>
  <si>
    <t>Šroub zajišťovací 5.0 mm 413.336</t>
  </si>
  <si>
    <t>ZC204</t>
  </si>
  <si>
    <t>Šroub zajišťovací DFN 6.0 mm L60 450.864</t>
  </si>
  <si>
    <t>ZK324</t>
  </si>
  <si>
    <t>Šroub zajišťovací 5.0 mm 413.385</t>
  </si>
  <si>
    <t>ZN028</t>
  </si>
  <si>
    <t>Hřeb dlouhý Gamma3 R2,0 levý 11 x 340 mm x 125° sada 3325-0340s</t>
  </si>
  <si>
    <t>ZJ147</t>
  </si>
  <si>
    <t>Šroub zajišťovací 5.0 mm 413.338</t>
  </si>
  <si>
    <t>ZC202</t>
  </si>
  <si>
    <t>Šroub kortikální 2.0 mm 201.813</t>
  </si>
  <si>
    <t>KG476</t>
  </si>
  <si>
    <t>dlaha LCP 3,5 na olekranon levá 4 otv. D 436.505</t>
  </si>
  <si>
    <t>ZD548</t>
  </si>
  <si>
    <t>Hřeb targon PF-L 10 x 380 mm 130° KD087T</t>
  </si>
  <si>
    <t>ZA018</t>
  </si>
  <si>
    <t>Šroub kortikální 1.5 mm 200.818</t>
  </si>
  <si>
    <t>ZJ148</t>
  </si>
  <si>
    <t>Šroub zajišťovací 5.0 mm 413.344</t>
  </si>
  <si>
    <t>ZM303</t>
  </si>
  <si>
    <t>Šroub kompresní HBS2 mini 18 mm 26-820-18-09</t>
  </si>
  <si>
    <t>KG185</t>
  </si>
  <si>
    <t>šroub antirotační pr. 6,5 samořezný 234.085</t>
  </si>
  <si>
    <t>ZN029</t>
  </si>
  <si>
    <t>Šroub wurzburger proximální ulna/radius 2,7 x 16 mm 1-3651</t>
  </si>
  <si>
    <t>ZN061</t>
  </si>
  <si>
    <t>Šroub zajišťovací 5.0 mm 413.390</t>
  </si>
  <si>
    <t>ZD028</t>
  </si>
  <si>
    <t>Hřeb DFN femorální distální 12.0 mm L300 451.825</t>
  </si>
  <si>
    <t>ZM864</t>
  </si>
  <si>
    <t>Šroub wurzburger proximální ulna/radius 2,7 x 18 mm 1-3652</t>
  </si>
  <si>
    <t>ZI595</t>
  </si>
  <si>
    <t>Šroub zajišťovací stardrive 5.0 mm 04.005.538</t>
  </si>
  <si>
    <t>ZH338</t>
  </si>
  <si>
    <t>Šroub wurzburger proximální ulna/radius 2,7 x 20 mm 1-3653</t>
  </si>
  <si>
    <t>KG400</t>
  </si>
  <si>
    <t>šroub zajišťovací stardrive 2,7 mm ( hlava LCP 2.4), délka 22 402.222</t>
  </si>
  <si>
    <t>ZK755</t>
  </si>
  <si>
    <t>Šroub interferenční milagro 9 x 30 mm 231815</t>
  </si>
  <si>
    <t>ZM958</t>
  </si>
  <si>
    <t>Šroub kortikální uzamykatelný 2,7 x 20 mm 397129701974</t>
  </si>
  <si>
    <t>KG210</t>
  </si>
  <si>
    <t>šroub nosný pr. 11 samořezný D115 273.115</t>
  </si>
  <si>
    <t>ZH908</t>
  </si>
  <si>
    <t>Šroub kanylovaný 6.5 mm L80/16 408.411</t>
  </si>
  <si>
    <t>ZE105</t>
  </si>
  <si>
    <t>Hřeb PH nagel 10/7 Targon KE026T</t>
  </si>
  <si>
    <t>ZD277</t>
  </si>
  <si>
    <t>Šroub zamykatelný 2,5 x 24 mm FP24</t>
  </si>
  <si>
    <t>ZK905</t>
  </si>
  <si>
    <t>Šroub kompresní HBS2 délka 23 mm 26-800-23-09</t>
  </si>
  <si>
    <t>ZG384</t>
  </si>
  <si>
    <t>Dlaha mřížková 1.3 221.321</t>
  </si>
  <si>
    <t>ZG360</t>
  </si>
  <si>
    <t>Šroub kortikální 1.3 mm 200.695</t>
  </si>
  <si>
    <t>ZC190</t>
  </si>
  <si>
    <t>Hřeb PH nagel 10/7 Targon KE021T</t>
  </si>
  <si>
    <t>ZD267</t>
  </si>
  <si>
    <t>Šroub kortikální 3,5 x 16 mm CS16000</t>
  </si>
  <si>
    <t>ZK904</t>
  </si>
  <si>
    <t>Šroub kompresní HBS2 délka 22 mm 26-800-22-09</t>
  </si>
  <si>
    <t>Šroub kompresní HBS2 midi 22 mm 26-800-22-09</t>
  </si>
  <si>
    <t>ZN053</t>
  </si>
  <si>
    <t>Dlaha radiální distální volární 6 x 3 otvory 55 mm pravá 397129788803</t>
  </si>
  <si>
    <t>KG445</t>
  </si>
  <si>
    <t>šroub zajišťovací pr 3,5 samořezný D16 412.104</t>
  </si>
  <si>
    <t>ZJ006</t>
  </si>
  <si>
    <t>Šroub zajišťovací 5.0 mm 413.365</t>
  </si>
  <si>
    <t>ZN059</t>
  </si>
  <si>
    <t>Dlaha LCP-PLT 4.5/5.0 mm 422.227</t>
  </si>
  <si>
    <t>ZM995</t>
  </si>
  <si>
    <t>Šroub kortikální uzamykatelný 2,7 x 16 mm 397129701954</t>
  </si>
  <si>
    <t>ZC209</t>
  </si>
  <si>
    <t>Hřeb PH nagel 10/8 Targon KE004T</t>
  </si>
  <si>
    <t>ZG704</t>
  </si>
  <si>
    <t>Šroub kanylovaný 6.5 mm L85/32 408.439</t>
  </si>
  <si>
    <t>ZK935</t>
  </si>
  <si>
    <t>Šroub kompresní HBS2 délka 20 mm 26-810-20-09</t>
  </si>
  <si>
    <t>KG411</t>
  </si>
  <si>
    <t>šroub zajišťovací stardrive 2,7 mm ( hlava LCP 2.4), délka 44 402.244</t>
  </si>
  <si>
    <t>ZN060</t>
  </si>
  <si>
    <t>Dlaha LCP-DF na distální femur 4.5/5.0 mm 422.255</t>
  </si>
  <si>
    <t>ZA043</t>
  </si>
  <si>
    <t>Šroub zajišťovací 3.5 mm 213.020</t>
  </si>
  <si>
    <t>ZK323</t>
  </si>
  <si>
    <t>Šroub zajišťovací 5.0 mm 413.380</t>
  </si>
  <si>
    <t>ZN054</t>
  </si>
  <si>
    <t>Šroub kortikální uzamykatelný 2,7 x 14 mm 397129701944</t>
  </si>
  <si>
    <t>ZA102</t>
  </si>
  <si>
    <t>Hlava zaslepovací UFN pro zajištění 12,0 mm 459.013</t>
  </si>
  <si>
    <t>KG401</t>
  </si>
  <si>
    <t>šroub zajišťovací stardrive 2,7 mm ( hlava LCP 2.4), délka 24 402.224</t>
  </si>
  <si>
    <t>ZG839</t>
  </si>
  <si>
    <t>Dlaha LCP 2.7/3.5 mm na přední horní část klavikuly s bočním prodloužením 04.112.008</t>
  </si>
  <si>
    <t>KG456</t>
  </si>
  <si>
    <t>šroub zajišťovací pr 3,5 samořezný D50 412.121</t>
  </si>
  <si>
    <t>ZE507</t>
  </si>
  <si>
    <t>Hřeb expert femorální laterální 10.0 mm 04.003.365</t>
  </si>
  <si>
    <t>KG220</t>
  </si>
  <si>
    <t>hřeb PFN kanylovaný pr. 10 le 130° D420 oc 273.625</t>
  </si>
  <si>
    <t>ZJ004</t>
  </si>
  <si>
    <t>Šroub zajišťovací 5.0 mm 413.332</t>
  </si>
  <si>
    <t>ZC684</t>
  </si>
  <si>
    <t>Šroub kortikální 2.0 mm 201.816</t>
  </si>
  <si>
    <t>ZL811</t>
  </si>
  <si>
    <t>Čep zajišťovací 4.9 mm L28 459.280</t>
  </si>
  <si>
    <t>ZH339</t>
  </si>
  <si>
    <t>Šroub wurzburger distální ulna/radius 2,7 x 16 mm 1-3674</t>
  </si>
  <si>
    <t>ZJ151</t>
  </si>
  <si>
    <t>Šroub zajišťovací 5.0 mm 413.375</t>
  </si>
  <si>
    <t>ZA044</t>
  </si>
  <si>
    <t>Šroub zajišťovací 3.5 mm 213.022</t>
  </si>
  <si>
    <t>ZJ784</t>
  </si>
  <si>
    <t>Šroub zajišťovací 5.0 mm 413.340</t>
  </si>
  <si>
    <t>ZG338</t>
  </si>
  <si>
    <t>Podložka 13.0/6.6 mm pro šrouby 4.5 - 7.3 mm 419.990</t>
  </si>
  <si>
    <t>ZN056</t>
  </si>
  <si>
    <t>Šroub kortikální samořezný 2,7 x 16 mm 397129702554</t>
  </si>
  <si>
    <t>ZJ539</t>
  </si>
  <si>
    <t>Šroub interferenční megafix CP 9 x 23 mm 2870923CP</t>
  </si>
  <si>
    <t>ZN055</t>
  </si>
  <si>
    <t>Šroub uzamykatelný samořezný 2,4 x 22 mm 397129701384</t>
  </si>
  <si>
    <t>ZF999</t>
  </si>
  <si>
    <t>Hřeb wurzburger ulna/radius 4,0 x 230 mm 1-3606</t>
  </si>
  <si>
    <t>ZN058</t>
  </si>
  <si>
    <t>Šroub kortikální 3.5 mm 404.812</t>
  </si>
  <si>
    <t>ZJ678</t>
  </si>
  <si>
    <t>Šroub interferenční megafix CP 9 x 35 mm 2870935CP</t>
  </si>
  <si>
    <t>ZN001</t>
  </si>
  <si>
    <t>Šroub kortikální uzamykatelný 2,7 x 18 mm 397129701964</t>
  </si>
  <si>
    <t>ZJ613</t>
  </si>
  <si>
    <t>Šroub interferenční megafix C 9 x 23 mm 2870923C</t>
  </si>
  <si>
    <t>ZI288</t>
  </si>
  <si>
    <t>Vrtulka pro DFN L75 450.887</t>
  </si>
  <si>
    <t>ZJ739</t>
  </si>
  <si>
    <t>Podložka pod kanylovaný šroub Canos pr. 2.7 mm 26-423-99-09</t>
  </si>
  <si>
    <t>ZA091</t>
  </si>
  <si>
    <t>Podložka 10.0/4.6 mm pro šrouby 4.5 mm 219.910</t>
  </si>
  <si>
    <t>ZC261</t>
  </si>
  <si>
    <t>Šroub kanylovaný 3.5 mm 205.046</t>
  </si>
  <si>
    <t>ZF291</t>
  </si>
  <si>
    <t>Dlaha LCP proximální tibie laterální 4.5/5.0 6 otv. 240.039</t>
  </si>
  <si>
    <t>ZD563</t>
  </si>
  <si>
    <t>Šroub kanylovaný 3.5 mm 205.028</t>
  </si>
  <si>
    <t>ZA132</t>
  </si>
  <si>
    <t>Šroub zajišťovací stardrive 5.0 mm 212.210</t>
  </si>
  <si>
    <t>ZI224</t>
  </si>
  <si>
    <t>Šroub zamykatelný HD6 2,0 mm A-5450.20/1</t>
  </si>
  <si>
    <t>KG441</t>
  </si>
  <si>
    <t>šroub kortikální pr 3,5 samořezný D60 TI 404.860</t>
  </si>
  <si>
    <t>ZH049</t>
  </si>
  <si>
    <t>Hřeb expert TN pr. 10 mm 04.004.449</t>
  </si>
  <si>
    <t>ZI341</t>
  </si>
  <si>
    <t>Dlaha volární na dist. radius 2.5 A-4750.01</t>
  </si>
  <si>
    <t>ZF711</t>
  </si>
  <si>
    <t>Šroub kortikální 4.5 mm 214.856</t>
  </si>
  <si>
    <t>ZI289</t>
  </si>
  <si>
    <t>Šroub interferenční megafix CP 8 x 28 mm 2870828CP</t>
  </si>
  <si>
    <t>ZE171</t>
  </si>
  <si>
    <t>Šroub kortikální smart-drive 2.5 x 22 mm 26-906-22-09</t>
  </si>
  <si>
    <t>ZI999</t>
  </si>
  <si>
    <t>Hřeb expert femorální laterální 9.0 mm 04.003.260</t>
  </si>
  <si>
    <t>ZH784</t>
  </si>
  <si>
    <t>Dlaha volární 2.5 adaptivní DA-4750.61</t>
  </si>
  <si>
    <t>ZH783</t>
  </si>
  <si>
    <t>Šroub kortikální HD7 2,5 x 14 mm DA-5700.14</t>
  </si>
  <si>
    <t>ZD306</t>
  </si>
  <si>
    <t>Šroub zamykatelný 2,5 x 26 mm FP26</t>
  </si>
  <si>
    <t>ZA994</t>
  </si>
  <si>
    <t>Šroub zamykatelný 2,5 x 28 mm FP28</t>
  </si>
  <si>
    <t>ZA131</t>
  </si>
  <si>
    <t>Šroub zajišťovací stardrive 5.0 mm 212.208</t>
  </si>
  <si>
    <t>ZM585</t>
  </si>
  <si>
    <t>Šroub zamykatelný aptus hand HD4 1,5 mm/11 mm DA-5250.11/1</t>
  </si>
  <si>
    <t>ZB050</t>
  </si>
  <si>
    <t>Šroub zamykatelný 2,5 x 16 mm FP16</t>
  </si>
  <si>
    <t>ZF539</t>
  </si>
  <si>
    <t>Šroub kortikální 1.3 mm 200.689</t>
  </si>
  <si>
    <t>ZI510</t>
  </si>
  <si>
    <t>Šroub kortikální HD6 2,0 mm A-5400.24/1</t>
  </si>
  <si>
    <t>ZF884</t>
  </si>
  <si>
    <t>Šroub kompresní HBS2 mini 21 mm 26-820-21-09</t>
  </si>
  <si>
    <t>ZA391</t>
  </si>
  <si>
    <t>Šroub kanylovaný 3.5 x 48 mm 26-433-48-09</t>
  </si>
  <si>
    <t>KG486</t>
  </si>
  <si>
    <t>dlaha DHP 2,7/3,5 dorso-lat pravá 7 otv. 441.266</t>
  </si>
  <si>
    <t>ZG838</t>
  </si>
  <si>
    <t>Dlaha LCP 2.7/3.5 mm na přední horní část klavikuly s bočním prodloužením 04.112.013</t>
  </si>
  <si>
    <t>KG407</t>
  </si>
  <si>
    <t>šroub zajišťovací stardrive 2,7 mm ( hlava LCP 2.4), délka 36 402.236</t>
  </si>
  <si>
    <t>KG230</t>
  </si>
  <si>
    <t>hlava zaslepovací expert 10 mm 04.004.002</t>
  </si>
  <si>
    <t>ZE746</t>
  </si>
  <si>
    <t>Šroub kanylovaný 3.5 mm 205.026</t>
  </si>
  <si>
    <t>KG430</t>
  </si>
  <si>
    <t>šroub kortikální pr 3,5 samořezný D20 TI 404.820</t>
  </si>
  <si>
    <t>ZN154</t>
  </si>
  <si>
    <t>Šroub zamykatelný aptus hand HD4 1,5 mm/  9 mm DA-5250.09</t>
  </si>
  <si>
    <t>KG500</t>
  </si>
  <si>
    <t>dlaha DHP 2,7/3,5 mediální pravá 5 otv T 441.284</t>
  </si>
  <si>
    <t>ZJ308</t>
  </si>
  <si>
    <t>Šroub interferenční megafix CP 9 x 28 mm 2870928CP</t>
  </si>
  <si>
    <t>ZM584</t>
  </si>
  <si>
    <t>Šroub zamykatelný aptus hand HD4 1,5 mm/10 mm DA-5250.10/1</t>
  </si>
  <si>
    <t>ZF250</t>
  </si>
  <si>
    <t>Šroub kanylovaný 6.5 mm L50/16 408.405</t>
  </si>
  <si>
    <t>ZN111</t>
  </si>
  <si>
    <t>Hřeb expert femorální laterální 11.0 mm 04.003.453</t>
  </si>
  <si>
    <t>ZA133</t>
  </si>
  <si>
    <t>Šroub zajišťovací stardrive 5.0 mm 212.211</t>
  </si>
  <si>
    <t>ZK689</t>
  </si>
  <si>
    <t>Dlaha LCP metafizární distální bérec 3.5/4.5/5.0 mm 224.776</t>
  </si>
  <si>
    <t>ZH019</t>
  </si>
  <si>
    <t>Dlaha rekonstrukční LCP 3.5 rovná s kombinovaným otvorem 8 otv. 245.081</t>
  </si>
  <si>
    <t>ZJ082</t>
  </si>
  <si>
    <t>Šroub zamykatelný HD6 2,0 mm A-5450.22/1</t>
  </si>
  <si>
    <t>ZI340</t>
  </si>
  <si>
    <t>Šroub zamykací HD7 2,5 x 26 mm A-5750.26/1</t>
  </si>
  <si>
    <t>ZJ771</t>
  </si>
  <si>
    <t>Hřeb expert tibiální 8.0 mm 04.024.240</t>
  </si>
  <si>
    <t>ZI497</t>
  </si>
  <si>
    <t>Šroub kortikální HD6 2,0 mm A-5400.22/1</t>
  </si>
  <si>
    <t>ZG815</t>
  </si>
  <si>
    <t>Dlaha mřížková 1.3 221.320</t>
  </si>
  <si>
    <t>ZL281</t>
  </si>
  <si>
    <t>Dlaha tibiální distální LCP 3.5 mm anterolaterální 241.441</t>
  </si>
  <si>
    <t>ZJ380</t>
  </si>
  <si>
    <t>Hřeb expert femorální laterální 10.0 mm 04.003.357</t>
  </si>
  <si>
    <t>ZH043</t>
  </si>
  <si>
    <t>Šroub zajišťovací stardrive 5.0 mm 04.005.550</t>
  </si>
  <si>
    <t>ZH632</t>
  </si>
  <si>
    <t>Dlaha LCP-PLT 4.5/5.0 mm 222.224</t>
  </si>
  <si>
    <t>ZD607</t>
  </si>
  <si>
    <t>Šroub kortikální smart-drive 2.5 x 18 mm 26-906-18-09</t>
  </si>
  <si>
    <t>ZF887</t>
  </si>
  <si>
    <t>Šroub kompresní HBS2 mini 22 mm 26-820-22-09</t>
  </si>
  <si>
    <t>KG489</t>
  </si>
  <si>
    <t>dlaha DHP 2,7/3,5 dorso-lat levá 9 otv. 441.269</t>
  </si>
  <si>
    <t>ZD438</t>
  </si>
  <si>
    <t>Šroub zajišťovací stardrive 2.7 mm 402.218</t>
  </si>
  <si>
    <t>ZN089</t>
  </si>
  <si>
    <t>Hřeb expert tibiální 8.0 mm 04.024.237</t>
  </si>
  <si>
    <t>ZC203</t>
  </si>
  <si>
    <t>Dlaha LC-DCP 2.0 mm 7 otvorů 243.587</t>
  </si>
  <si>
    <t>ZD999</t>
  </si>
  <si>
    <t>Šroub wurzburger proximální ulna/radius 2,7 x 26 mm 1-3656</t>
  </si>
  <si>
    <t>ZA001</t>
  </si>
  <si>
    <t>Dlaha LCP proximální tibie laterální 4.5/5.0 6 otv. 240.038</t>
  </si>
  <si>
    <t>KG240</t>
  </si>
  <si>
    <t>hřeb expert TN pr. 10 kanylovaný D390 TAN 04.004.458</t>
  </si>
  <si>
    <t>KG536</t>
  </si>
  <si>
    <t>prut prevotový ten pr 1,5 D300 TAN fialový 475.915</t>
  </si>
  <si>
    <t>ZA108</t>
  </si>
  <si>
    <t>Hřeb UFN femorální 9.0 mm L420 464.420</t>
  </si>
  <si>
    <t>ZA288</t>
  </si>
  <si>
    <t>Drát repoziční 2.00 mm s špičkou 292.410</t>
  </si>
  <si>
    <t>ZA313</t>
  </si>
  <si>
    <t>Šroub fixační PH 4,5 mm Targon KB072T</t>
  </si>
  <si>
    <t>ZC181</t>
  </si>
  <si>
    <t>Šroub antirotační Targon KD204T</t>
  </si>
  <si>
    <t>ZD539</t>
  </si>
  <si>
    <t>Šroub kompresní HBS2 mini 26 mm 26-830-26-09</t>
  </si>
  <si>
    <t>ZE004</t>
  </si>
  <si>
    <t>Hřeb UTN tibiální 8.0 mm kompletní se zaslepovací hlavou plný 278.660</t>
  </si>
  <si>
    <t>ZE808</t>
  </si>
  <si>
    <t>Šroub kortikální 3 mm/28 mm nestabilní 716-115-030-028</t>
  </si>
  <si>
    <t>ZF413</t>
  </si>
  <si>
    <t>Čep zajišťovací 4.9 mm L50 459.500</t>
  </si>
  <si>
    <t>ZF414</t>
  </si>
  <si>
    <t>Čep zajišťovací 4.9 mm L60 459.600</t>
  </si>
  <si>
    <t>ZF537</t>
  </si>
  <si>
    <t>Šroub kortikální 3 mm/40 mm nestabilní 716-115-030-040</t>
  </si>
  <si>
    <t>ZF847</t>
  </si>
  <si>
    <t>Čep zajišťovací 4.9 mm L46 459.460</t>
  </si>
  <si>
    <t>ZF869</t>
  </si>
  <si>
    <t>Šroub kompresní HBS2 mini 19 mm 26-820-19-09</t>
  </si>
  <si>
    <t>ZF877</t>
  </si>
  <si>
    <t>Šroub kompresní HBS2 mini 20 mm 26-820-20-09</t>
  </si>
  <si>
    <t>ZG599</t>
  </si>
  <si>
    <t>Šroub nosný O10,5 x 95 mm 3060-0095S</t>
  </si>
  <si>
    <t>ZG607</t>
  </si>
  <si>
    <t>Šroub kortikální 3 mm/46 mm stabilní 716-110-030-046</t>
  </si>
  <si>
    <t>ZH234</t>
  </si>
  <si>
    <t>Šroub kortikální 1.5 mm 200.824</t>
  </si>
  <si>
    <t>ZH623</t>
  </si>
  <si>
    <t>Dlaha distální humerus 770-115-004-089</t>
  </si>
  <si>
    <t>ZH654</t>
  </si>
  <si>
    <t>Šroub kortikální 3 mm/48 mm stabilní 716-110-030-048</t>
  </si>
  <si>
    <t>ZI901</t>
  </si>
  <si>
    <t>Dlaha rekonstrukční 3.5 rovná 245.150</t>
  </si>
  <si>
    <t>ZK867</t>
  </si>
  <si>
    <t>Šroub kortikální XC, HA 6,0 mm R99612640</t>
  </si>
  <si>
    <t>ZK989</t>
  </si>
  <si>
    <t>Šroub kompresní HBS2 midi 30 mm 26-810-30-09</t>
  </si>
  <si>
    <t>ZM804</t>
  </si>
  <si>
    <t>Šroub zamykatelný aptus hand HD4 1,5 mm/13 mm DA-5250.13/1</t>
  </si>
  <si>
    <t>ZN174</t>
  </si>
  <si>
    <t>Šroub kortikální aptus hand HD4 1,2 mm DA-5100.08</t>
  </si>
  <si>
    <t>ZN198</t>
  </si>
  <si>
    <t>Svorka kompresní otevřená 393.760</t>
  </si>
  <si>
    <t>ZN203</t>
  </si>
  <si>
    <t>Šroub interferenční megafix C 8 x 23 mm 2870823C</t>
  </si>
  <si>
    <t>ZN204</t>
  </si>
  <si>
    <t>Šroub interferenční megafix C 8 x 28 mm 2870828C</t>
  </si>
  <si>
    <t>ZN205</t>
  </si>
  <si>
    <t>Šroub interferenční megafix C 9 x 28 mm 2870928C</t>
  </si>
  <si>
    <t>ZN218</t>
  </si>
  <si>
    <t>Drát K Medin 1,2 x 300 mm s vrtací špičkou á 10 ks 397129092540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</si>
  <si>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</si>
  <si>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</si>
  <si>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</si>
  <si>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</si>
  <si>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ZN221</t>
  </si>
  <si>
    <t>Drát K Medin 2,0 x 300 mm s vrtací špičkou á 10 ks 397129092570</t>
  </si>
  <si>
    <t>ZN222</t>
  </si>
  <si>
    <t>Drát K Medin 2,2 x 300 mm s vrtací špičkou á 10 ks 397129092580</t>
  </si>
  <si>
    <t>ZN243</t>
  </si>
  <si>
    <t>Šroub interferenční milagro 7 x 23 mm 231800</t>
  </si>
  <si>
    <t>ZN286</t>
  </si>
  <si>
    <t>Šroub kompresní Charlotte 7,0 mm 50 mm x 16 mm 44175016</t>
  </si>
  <si>
    <t>ZN287</t>
  </si>
  <si>
    <t>Šroub kompresní Charlotte 7,0 mm 55 mm x 16 mm 44175516</t>
  </si>
  <si>
    <t>ZN288</t>
  </si>
  <si>
    <t>Šroub kompresní Charlotte 7,0 mm 90 mm x 32 mm 44179032</t>
  </si>
  <si>
    <t>KG196</t>
  </si>
  <si>
    <t>čep zajišťovací  4,9 mm 259.400</t>
  </si>
  <si>
    <t>KG205</t>
  </si>
  <si>
    <t>šroub nosný pr. 11 samořezný D90 o 273.090</t>
  </si>
  <si>
    <t>KG232</t>
  </si>
  <si>
    <t>hlava zaslepovací expert hř 04.004.004</t>
  </si>
  <si>
    <t>KG405</t>
  </si>
  <si>
    <t>šroub zajišťovací stardrive 2,7 mm ( hlava LCP 2.4), délka 32 402.232</t>
  </si>
  <si>
    <t>KG455</t>
  </si>
  <si>
    <t>šroub zajišťovací pr 3,5 samořezný D45 412.119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</si>
  <si>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</si>
  <si>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</si>
  <si>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</si>
  <si>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</si>
  <si>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</si>
  <si>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</si>
  <si>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ZA093</t>
  </si>
  <si>
    <t>Šroub kanylovaný 3.5 mm 205.050</t>
  </si>
  <si>
    <t>ZA123</t>
  </si>
  <si>
    <t>Dlaha LCP-T 3.5 mm pravoúhlá 241.151</t>
  </si>
  <si>
    <t>ZA138</t>
  </si>
  <si>
    <t>Šroub zajišťovací stardrive 5.0 mm 212.219</t>
  </si>
  <si>
    <t>ZA296</t>
  </si>
  <si>
    <t>Hřeb targon PF 12 x 220 mm 135° KD034T</t>
  </si>
  <si>
    <t>ZA312</t>
  </si>
  <si>
    <t>Šroub zajišťovací 3,5 mm Targon KB518T</t>
  </si>
  <si>
    <t>ZB601</t>
  </si>
  <si>
    <t>Čep zajišťovací 4.9 mm L38 459.380</t>
  </si>
  <si>
    <t>ZC093</t>
  </si>
  <si>
    <t>Dlaha anatomická DVR DVRAXXL</t>
  </si>
  <si>
    <t>ZC141</t>
  </si>
  <si>
    <t>Šroub zajišťovací stardrive 4.0 mm 04.005.436</t>
  </si>
  <si>
    <t>ZC213</t>
  </si>
  <si>
    <t>Šroub fixační PH 4,5 mm Targon KB074T</t>
  </si>
  <si>
    <t>ZC228</t>
  </si>
  <si>
    <t>Šroub zajišťovací 3,5 mm Targon KB530T</t>
  </si>
  <si>
    <t>ZC988</t>
  </si>
  <si>
    <t>Čep zajišťovací 3.9 mm L46 258.460</t>
  </si>
  <si>
    <t>ZD018</t>
  </si>
  <si>
    <t>Šroub kanylovaný 4.5 mm 214.450</t>
  </si>
  <si>
    <t>ZD298</t>
  </si>
  <si>
    <t>Hřeb se závity zamykatelný 2,5 x 28 mm TP28000</t>
  </si>
  <si>
    <t>ZD304</t>
  </si>
  <si>
    <t>Šroub kortikální 3,5 x 18 mm CS18000</t>
  </si>
  <si>
    <t>ZD359</t>
  </si>
  <si>
    <t>Dlaha LCP-PLT 4.5/5.0 mm 222.222</t>
  </si>
  <si>
    <t>ZD398</t>
  </si>
  <si>
    <t>Dlaha anatomická DVR DVRAWR</t>
  </si>
  <si>
    <t>ZD513</t>
  </si>
  <si>
    <t>Dlaha anatomická DVR DVRANR</t>
  </si>
  <si>
    <t>ZE997</t>
  </si>
  <si>
    <t>Hřeb DFN femorální distální 12.0 mm L340 451.827</t>
  </si>
  <si>
    <t>ZF094</t>
  </si>
  <si>
    <t>Šroub kanylovaný canos 3.5 x 20 mm 26-433-20-09</t>
  </si>
  <si>
    <t>ZF552</t>
  </si>
  <si>
    <t>Šroub kyčelní stardrive 6.5 mm 04.003.028</t>
  </si>
  <si>
    <t>ZF859</t>
  </si>
  <si>
    <t>Šroub kanylovaný 3.5 mm 205.048</t>
  </si>
  <si>
    <t>ZF885</t>
  </si>
  <si>
    <t>Šroub kanylovaný 3.5 mm 205.032</t>
  </si>
  <si>
    <t>ZF899</t>
  </si>
  <si>
    <t>Šroub kortikální smart-drive 2.5 x 15 mm 26-906-15-09</t>
  </si>
  <si>
    <t>ZF952</t>
  </si>
  <si>
    <t>Šroub kortikální smart-drive 2.5 x 16 mm 26-906-16-09</t>
  </si>
  <si>
    <t>ZG104</t>
  </si>
  <si>
    <t>Šroub kortikální 3.5 mm 204.690</t>
  </si>
  <si>
    <t>ZG578</t>
  </si>
  <si>
    <t>Šroub spongiózní 4.0 mm 207.030</t>
  </si>
  <si>
    <t>ZG837</t>
  </si>
  <si>
    <t>Dlaha LCP 2.7/3.5 mm na přední horní část klavikuly s bočním prodloužením 04.112.012</t>
  </si>
  <si>
    <t>ZH310</t>
  </si>
  <si>
    <t>Hřeb expert tibiální 8.0 mm 04.024.252</t>
  </si>
  <si>
    <t>ZH334</t>
  </si>
  <si>
    <t>Vrtulka pro DFN L85 450.889</t>
  </si>
  <si>
    <t>ZH337</t>
  </si>
  <si>
    <t>Hřeb wurzburger ulna/radius 4,0 x 240 mm 1-3607</t>
  </si>
  <si>
    <t>ZH494</t>
  </si>
  <si>
    <t>Šroub kompresní HBS2 mini 20 mm 26-830-20-09</t>
  </si>
  <si>
    <t>ZH916</t>
  </si>
  <si>
    <t>Dlaha tibiální proximální LCP 4.5/5.0 laterální 10 otv. 240.043</t>
  </si>
  <si>
    <t>ZI068</t>
  </si>
  <si>
    <t>Tělo humerální trauma medium 1350.15.010</t>
  </si>
  <si>
    <t>ZI653</t>
  </si>
  <si>
    <t>Dlaha přímá LCP 3.5 6 otovrů 223.561</t>
  </si>
  <si>
    <t>ZI774</t>
  </si>
  <si>
    <t>Šroub kanylovaný 3.5 mm 205.020</t>
  </si>
  <si>
    <t>ZI942</t>
  </si>
  <si>
    <t>Šroub zajišťovací stardrive 5.0 mm 04.005.570</t>
  </si>
  <si>
    <t>ZJ560</t>
  </si>
  <si>
    <t>Hlavice humerální pr. 48 mm 1322.09.480</t>
  </si>
  <si>
    <t>ZK879</t>
  </si>
  <si>
    <t>Šroub kompresní HBS2 midi 18 mm 26-800-18-09</t>
  </si>
  <si>
    <t>ZK924</t>
  </si>
  <si>
    <t>Šroub kompresní HBS2 midi 24 mm 26-810-24-09</t>
  </si>
  <si>
    <t>ZL000</t>
  </si>
  <si>
    <t>Dřík cementovaný pr. 20 mm pro CKP hlavice humeru 1306.15.200</t>
  </si>
  <si>
    <t>ZL024</t>
  </si>
  <si>
    <t>Šroub kortikální uzamykatelný smart-drive 2.5 x 24 mm 26-905-24-09</t>
  </si>
  <si>
    <t>ZL049</t>
  </si>
  <si>
    <t>Šroub kortikální smart-drive 2.5 x 17 mm 26-906-17-09</t>
  </si>
  <si>
    <t>ZL050</t>
  </si>
  <si>
    <t>Šroub kompresní HBS2 mini 24 mm 26-820-24-09</t>
  </si>
  <si>
    <t>ZL051</t>
  </si>
  <si>
    <t>Šroub kompresní HBS2 mini 25 mm 26-820-25-09</t>
  </si>
  <si>
    <t>ZL242</t>
  </si>
  <si>
    <t>Dlaha tibiální distální 3.5 mm mediální LCP bez výběžku 02.112.522</t>
  </si>
  <si>
    <t>ZL864</t>
  </si>
  <si>
    <t>Šroub interferenční milagro 9 x 20 mm 231820</t>
  </si>
  <si>
    <t>ZM347</t>
  </si>
  <si>
    <t>Dlaha háčková LCP 3.5 mm na klíční kost 5 otvorů 441.087</t>
  </si>
  <si>
    <t>ZM907</t>
  </si>
  <si>
    <t>Dlaha háčková LCP 3.5 mm na klíční kost 5 otvorů 441.085</t>
  </si>
  <si>
    <t>ZM909</t>
  </si>
  <si>
    <t>Šroub zajišťovací sponginózní 5.0 mm 04.015.535</t>
  </si>
  <si>
    <t>ZN307</t>
  </si>
  <si>
    <t>Šroub kanylovaný canos 2.7 x 24 mm 26-427-24-09</t>
  </si>
  <si>
    <t>ZN315</t>
  </si>
  <si>
    <t>Šroub spongiózní 6.5 mm 216.045</t>
  </si>
  <si>
    <t>ZN316</t>
  </si>
  <si>
    <t>Šroub spongiózní 6.5 mm 216.040</t>
  </si>
  <si>
    <t>ZN318</t>
  </si>
  <si>
    <t>Dlaha háčková LCP 3.5 mm na klíční kost 5 otvorů 441.086</t>
  </si>
  <si>
    <t>ZN327</t>
  </si>
  <si>
    <t>Spirální čepel pro DFN 450.890</t>
  </si>
  <si>
    <t>KG269</t>
  </si>
  <si>
    <t>dlaha LCP 2,4 n/dist rad vol s/vl 04.110.331</t>
  </si>
  <si>
    <t>KG273</t>
  </si>
  <si>
    <t>dlaha LCP 2,4 n/dist rad vol s/vl 04.110.441</t>
  </si>
  <si>
    <t>KG347</t>
  </si>
  <si>
    <t>šroub kortikální stardrive 2,0 mm, délka 12 401.362</t>
  </si>
  <si>
    <t>KG348</t>
  </si>
  <si>
    <t>šroub kortikální stardrive 2,0 mm, délka 13 401.363</t>
  </si>
  <si>
    <t>KG386</t>
  </si>
  <si>
    <t>šroub zajišťovací stardrive 2,0 mm, délka 16 401.886</t>
  </si>
  <si>
    <t>KG387</t>
  </si>
  <si>
    <t>šroub zajišťovací stardrive 2,0 mm, délka 18 401.888</t>
  </si>
  <si>
    <t>KG406</t>
  </si>
  <si>
    <t>šroub zajišťovací stardrive 2,7 mm ( hlava LCP 2.4), délka 34 402.234</t>
  </si>
  <si>
    <t>KG414</t>
  </si>
  <si>
    <t>šroub zajišťovací stardrive 2,7 mm ( hlava LCP 2.4), délka 50 402.250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</si>
  <si>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</si>
  <si>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</si>
  <si>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</si>
  <si>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</si>
  <si>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</si>
  <si>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</si>
  <si>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KG434</t>
  </si>
  <si>
    <t>KG453</t>
  </si>
  <si>
    <t>šroub zajišťovací pr 3,5 samořezný D35 412.114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</si>
  <si>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</si>
  <si>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</si>
  <si>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</si>
  <si>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</si>
  <si>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</si>
  <si>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</si>
  <si>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</si>
  <si>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</si>
  <si>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KG475</t>
  </si>
  <si>
    <t>dlaha LCP 3,5 na olekranon pravá 4 otv. D 436.504</t>
  </si>
  <si>
    <t>KG477</t>
  </si>
  <si>
    <t>dlaha LCP 3,5 na olekranon pravá 8 otv. D 436.508</t>
  </si>
  <si>
    <t>KG488</t>
  </si>
  <si>
    <t>dlaha DHP 2,7/3,5 dorso-lat pravá 9 otv. 441.268</t>
  </si>
  <si>
    <t>KG535</t>
  </si>
  <si>
    <t>dlaha na ulnu distální 2,0 s/h 442.531</t>
  </si>
  <si>
    <t>KG838</t>
  </si>
  <si>
    <t>šroub kortikální 3,5 mm 404.836</t>
  </si>
  <si>
    <t>ZA014</t>
  </si>
  <si>
    <t>Šroub kortikální 1.5 mm 200.806</t>
  </si>
  <si>
    <t>ZA071</t>
  </si>
  <si>
    <t>Čep zajišťovací 3.9 mm L26 258.260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</si>
  <si>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</si>
  <si>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</si>
  <si>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</si>
  <si>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</si>
  <si>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</si>
  <si>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</si>
  <si>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</si>
  <si>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3.5 x 34 mm 26-433-34-09</t>
  </si>
  <si>
    <t>ZA772</t>
  </si>
  <si>
    <t>Hřeb expert tibiální 9.0 mm 04.024.352</t>
  </si>
  <si>
    <t>ZB897</t>
  </si>
  <si>
    <t>Čep zajišťovací 4.9 mm L36 459.360</t>
  </si>
  <si>
    <t>ZC271</t>
  </si>
  <si>
    <t>Šroub kortikální 1.5 mm 200.807</t>
  </si>
  <si>
    <t>ZC435</t>
  </si>
  <si>
    <t>Vrtulka pro DFN L70 450.886</t>
  </si>
  <si>
    <t>ZC875</t>
  </si>
  <si>
    <t>Dlaha anatomická DVR DVRAXXR</t>
  </si>
  <si>
    <t>ZD276</t>
  </si>
  <si>
    <t>Šroub zamykatelný 2,5 x 20 mm FP20</t>
  </si>
  <si>
    <t>ZD299</t>
  </si>
  <si>
    <t>Šroub zamykatelný 2,5 x 12 mm FP12</t>
  </si>
  <si>
    <t>ZD319</t>
  </si>
  <si>
    <t>Dlaha LCP 4.5 / 5.0 226.601</t>
  </si>
  <si>
    <t>ZD328</t>
  </si>
  <si>
    <t>Šroub zamykatelný 2,5 x 22 mm FP22</t>
  </si>
  <si>
    <t>ZD483</t>
  </si>
  <si>
    <t>Šroub kanylovaný 6.5 mm L100/32 408.442</t>
  </si>
  <si>
    <t>ZE379</t>
  </si>
  <si>
    <t>Dlaha rekonstrukční 3.5 s níz.profilem 245.908</t>
  </si>
  <si>
    <t>ZE720</t>
  </si>
  <si>
    <t>Dlaha rekonstrukční J 3.5 mm 245.932</t>
  </si>
  <si>
    <t>ZF523</t>
  </si>
  <si>
    <t>Čep zajišťovací 4.9 mm L72 459.720</t>
  </si>
  <si>
    <t>ZF683</t>
  </si>
  <si>
    <t>Dlaha sternální uzamykatelná 2.4 mm 460.024S</t>
  </si>
  <si>
    <t>ZF850</t>
  </si>
  <si>
    <t>Drát K-Wire 1.80 mm á 10 ks 292.190.10</t>
  </si>
  <si>
    <t>ZF851</t>
  </si>
  <si>
    <t>Drát K-Wire 2.00 mm á 10 ks 292.210.10</t>
  </si>
  <si>
    <t>ZF858</t>
  </si>
  <si>
    <t>Šroub kortikální smart-drive 2.5 x 14 mm 26-906-14-09</t>
  </si>
  <si>
    <t>ZF898</t>
  </si>
  <si>
    <t>Dlaha radiální IXOS P4 wave 26-914-21-09</t>
  </si>
  <si>
    <t>ZG096</t>
  </si>
  <si>
    <t>Šroub kanylovaný 4.5 mm 214.446</t>
  </si>
  <si>
    <t>ZG240</t>
  </si>
  <si>
    <t>Šroub kortikální 4.5 mm 214.852</t>
  </si>
  <si>
    <t>ZG243</t>
  </si>
  <si>
    <t>Šroub zajišťovací DFN 6.0 mm L75 450.867</t>
  </si>
  <si>
    <t>ZG660</t>
  </si>
  <si>
    <t>Hřeb UTN tibiální 8.0 mm kompletní se zaslepovací hlavou plný 278.630</t>
  </si>
  <si>
    <t>ZG802</t>
  </si>
  <si>
    <t>Šroub kortikální 3.5 mm 204.660</t>
  </si>
  <si>
    <t>ZG806</t>
  </si>
  <si>
    <t>Dlaha LC-DCP 3.5 mm 5 otvorů 223.550</t>
  </si>
  <si>
    <t>ZH179</t>
  </si>
  <si>
    <t>Šroub kortikální 4.5 mm 214.828</t>
  </si>
  <si>
    <t>ZH180</t>
  </si>
  <si>
    <t>Šroub kortikální 4.5 mm 214.832</t>
  </si>
  <si>
    <t>ZH414</t>
  </si>
  <si>
    <t>Šroub kanylovaný 6.5 mm L90/32 408.440</t>
  </si>
  <si>
    <t>ZH430</t>
  </si>
  <si>
    <t>Šroub kanylovaný 6.5 mm L100/16 408.415</t>
  </si>
  <si>
    <t>ZH485</t>
  </si>
  <si>
    <t>Šroub kortikální 4.5 mm 214.860</t>
  </si>
  <si>
    <t>ZH723</t>
  </si>
  <si>
    <t>Šroub nosný O10,5 x 115 mm 3060-0115S</t>
  </si>
  <si>
    <t>ZH743</t>
  </si>
  <si>
    <t>Hlava zaslepovací gamma 3 3005-1105S</t>
  </si>
  <si>
    <t>ZH779</t>
  </si>
  <si>
    <t>Šroub zamykací HD7 2,5 x 14 mm DA-5750.14/1</t>
  </si>
  <si>
    <t>ZH846</t>
  </si>
  <si>
    <t>Hřeb targon PF-L 10 x 420 mm 130° KD089T</t>
  </si>
  <si>
    <t>ZH848</t>
  </si>
  <si>
    <t>Šroub kortikální HD7 2,5 x 12 mm A-5700.12</t>
  </si>
  <si>
    <t>ZH923</t>
  </si>
  <si>
    <t>Šroub wurzburger distální ulna/rádius 2,7 x 12 mm 1-3672</t>
  </si>
  <si>
    <t>ZI301</t>
  </si>
  <si>
    <t>Dlaha volární na distální radius korekční 2.5 DA-4750.18</t>
  </si>
  <si>
    <t>ZI380</t>
  </si>
  <si>
    <t>Šroub zajišťovací stardrive 5.0 mm 212.218</t>
  </si>
  <si>
    <t>ZI713</t>
  </si>
  <si>
    <t>Šroub zajišťovací DFN 5.5 mm L55 450.863</t>
  </si>
  <si>
    <t>ZI816</t>
  </si>
  <si>
    <t>Dlaha volární 2.5 adaptivní A-4750.64</t>
  </si>
  <si>
    <t>ZI854</t>
  </si>
  <si>
    <t>Hřeb expert femorální laterální 9.0 mm 04.003.264</t>
  </si>
  <si>
    <t>ZI855</t>
  </si>
  <si>
    <t>Šroub kyčelní stardrive 6.5 mm 04.003.029</t>
  </si>
  <si>
    <t>ZI862</t>
  </si>
  <si>
    <t>Hřeb expert femorální laterální 10.0 mm 04.003.364</t>
  </si>
  <si>
    <t>ZI867</t>
  </si>
  <si>
    <t>Dlaha háčková LCP 3.5 mm na klíční kost 5 otvorů 441.084</t>
  </si>
  <si>
    <t>ZJ226</t>
  </si>
  <si>
    <t>Dlaha targon FN dlaha 130° KO802T</t>
  </si>
  <si>
    <t>ZJ227</t>
  </si>
  <si>
    <t>Šroub teleskopický targon FN 80 mm KO822T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</si>
  <si>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</si>
  <si>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</si>
  <si>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</si>
  <si>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</si>
  <si>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</si>
  <si>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DA-5750.12/1</t>
  </si>
  <si>
    <t>ZK399</t>
  </si>
  <si>
    <t>Dlaha LCP 4.5 / 5.0 226.661</t>
  </si>
  <si>
    <t>ZK660</t>
  </si>
  <si>
    <t>Šroub kortikální 3.5 mm 204.865</t>
  </si>
  <si>
    <t>ZK803</t>
  </si>
  <si>
    <t>Šroub schanzův 4/3 L280/20 294.300</t>
  </si>
  <si>
    <t>ZL127</t>
  </si>
  <si>
    <t>Šroub teleskopický targon FN 100 mm KO826T</t>
  </si>
  <si>
    <t>ZL391</t>
  </si>
  <si>
    <t>Dlaha pro distální ulnu 2.5 mm Y 2/5 otvorů A-4750.91</t>
  </si>
  <si>
    <t>ZN379</t>
  </si>
  <si>
    <t>Šroub zajišťovací stardrive 5.5 mm 04.005.562</t>
  </si>
  <si>
    <t>ZN380</t>
  </si>
  <si>
    <t>Dlaha LCP metafyzální 3.5 rovná s kombinovaným otvorem 6 otvorů ocel 223.406</t>
  </si>
  <si>
    <t>ZN381</t>
  </si>
  <si>
    <t>Dlaha na symfýzu 3.5 s koaxiálními kombi otvory a 2 DCP 02.100.016</t>
  </si>
  <si>
    <t>ZN406</t>
  </si>
  <si>
    <t>Čep zajišťovací 3.9 mm L64 258.260</t>
  </si>
  <si>
    <t>ZN025</t>
  </si>
  <si>
    <t>Hlavička rádia +4 496H420</t>
  </si>
  <si>
    <t>ZN026</t>
  </si>
  <si>
    <t>Dřík standart 5,5 mm 496S055</t>
  </si>
  <si>
    <t>ZN241</t>
  </si>
  <si>
    <t>Náhrada prstního kloubu PIP distální vel. 20 PIP-200-20-D-WW</t>
  </si>
  <si>
    <t>ZN242</t>
  </si>
  <si>
    <t>Náhrada prstního kloubu PIP proximální vel. 30 PIP-200-30-P-WW</t>
  </si>
  <si>
    <t>ZN368</t>
  </si>
  <si>
    <t>Hlavička rádia karbon vel. 22  CMRH-310-H22-WW</t>
  </si>
  <si>
    <t>ZN369</t>
  </si>
  <si>
    <t>Dřík standardní vel. 4 CMRH-310-S04L-WW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</si>
  <si>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</si>
  <si>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</si>
  <si>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</si>
  <si>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</si>
  <si>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</si>
  <si>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</si>
  <si>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</si>
  <si>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</si>
  <si>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</si>
  <si>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</si>
  <si>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ZJ668</t>
  </si>
  <si>
    <t>Optika artroskopická 28731BWA</t>
  </si>
  <si>
    <t>ZJ562</t>
  </si>
  <si>
    <t>Set pro tlakovou laváž kosti interpulse handpiese 0210-110-000</t>
  </si>
  <si>
    <t>ZA958</t>
  </si>
  <si>
    <t>Šití safil fialový 2/0 (3) bal. á 36 ks C1048251</t>
  </si>
  <si>
    <t>ZB913</t>
  </si>
  <si>
    <t>Šití orthocord modrý bal. á 12 ks 223111</t>
  </si>
  <si>
    <t>ZH166</t>
  </si>
  <si>
    <t>Šití PDS plus 1 bal. á 36 ks PDP9370H</t>
  </si>
  <si>
    <t>ZE197</t>
  </si>
  <si>
    <t>Šití mopylen monofil modrý 4/0 USP bal. á 36 ks 7148</t>
  </si>
  <si>
    <t>ZH167</t>
  </si>
  <si>
    <t>Šití PDS plus 1 bal. á 24 ks PDP1935T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</si>
  <si>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</si>
  <si>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</si>
  <si>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</si>
  <si>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</si>
  <si>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</si>
  <si>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</si>
  <si>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</si>
  <si>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</si>
  <si>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ZD953</t>
  </si>
  <si>
    <t>Implantát šlachový tendon spacer TCTU1</t>
  </si>
  <si>
    <t>ZB348</t>
  </si>
  <si>
    <t>Hřeb vstřebatelný OTPS PIN 2,0 x 50 mm PIN-2050</t>
  </si>
  <si>
    <t>ZL298</t>
  </si>
  <si>
    <t>Kotva Omnispan na meniscus 12° 228141</t>
  </si>
  <si>
    <t>ZI069</t>
  </si>
  <si>
    <t>Adapter neutral pro trauma náhradu z hlavice humeru 1330.15.270</t>
  </si>
  <si>
    <t>ZI562</t>
  </si>
  <si>
    <t>Kloub silikonový MCP vel. 30 SMCP-500-30-WW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</si>
  <si>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</si>
  <si>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</si>
  <si>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</si>
  <si>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</si>
  <si>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</si>
  <si>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</si>
  <si>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</si>
  <si>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</si>
  <si>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</si>
  <si>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</si>
  <si>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</si>
  <si>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</si>
  <si>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</si>
  <si>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</si>
  <si>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</si>
  <si>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</si>
  <si>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</si>
  <si>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</si>
  <si>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</si>
  <si>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</si>
  <si>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</si>
  <si>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</si>
  <si>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</si>
  <si>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</si>
  <si>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</si>
  <si>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</si>
  <si>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</si>
  <si>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</si>
  <si>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</si>
  <si>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</si>
  <si>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</si>
  <si>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</si>
  <si>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</si>
  <si>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</si>
  <si>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</si>
  <si>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</si>
  <si>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</si>
  <si>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Klváček Aleš</t>
  </si>
  <si>
    <t>Řezáč Tomáš</t>
  </si>
  <si>
    <t>Smižanský Matej</t>
  </si>
  <si>
    <t>Vomáčková Katherine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</si>
  <si>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</si>
  <si>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</si>
  <si>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</si>
  <si>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</si>
  <si>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</si>
  <si>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</si>
  <si>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1</t>
  </si>
  <si>
    <t>0000502</t>
  </si>
  <si>
    <t>MESOCAIN 1%</t>
  </si>
  <si>
    <t>0002439</t>
  </si>
  <si>
    <t>MARCAINE 0,5%</t>
  </si>
  <si>
    <t>0006200</t>
  </si>
  <si>
    <t>TRAMAL INJEKČNÍ ROZTOK 50 MG/1 ML</t>
  </si>
  <si>
    <t>0008499</t>
  </si>
  <si>
    <t>0025746</t>
  </si>
  <si>
    <t>0032090</t>
  </si>
  <si>
    <t>0054539</t>
  </si>
  <si>
    <t>DOLMINA INJ</t>
  </si>
  <si>
    <t>0055824</t>
  </si>
  <si>
    <t>NOVALGIN INJEKCE</t>
  </si>
  <si>
    <t>0067547</t>
  </si>
  <si>
    <t>0089869</t>
  </si>
  <si>
    <t>0089870</t>
  </si>
  <si>
    <t>0090044</t>
  </si>
  <si>
    <t>DEPO-MEDROL 40 MG/ML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</si>
  <si>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</si>
  <si>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</si>
  <si>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</si>
  <si>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</si>
  <si>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</si>
  <si>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</si>
  <si>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</si>
  <si>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</si>
  <si>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</si>
  <si>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</si>
  <si>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</si>
  <si>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</si>
  <si>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</si>
  <si>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</si>
  <si>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</si>
  <si>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</si>
  <si>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</si>
  <si>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</si>
  <si>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</si>
  <si>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</si>
  <si>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</si>
  <si>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</si>
  <si>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</si>
  <si>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</si>
  <si>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</si>
  <si>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</si>
  <si>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</si>
  <si>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</si>
  <si>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</si>
  <si>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</si>
  <si>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</si>
  <si>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</si>
  <si>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</si>
  <si>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</si>
  <si>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</si>
  <si>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</si>
  <si>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</si>
  <si>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</si>
  <si>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</si>
  <si>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</si>
  <si>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</si>
  <si>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</si>
  <si>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</si>
  <si>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</si>
  <si>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</si>
  <si>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</si>
  <si>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</si>
  <si>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</si>
  <si>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</si>
  <si>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</si>
  <si>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</si>
  <si>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</si>
  <si>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</si>
  <si>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</si>
  <si>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</si>
  <si>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</si>
  <si>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</si>
  <si>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</si>
  <si>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</si>
  <si>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</si>
  <si>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</si>
  <si>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</si>
  <si>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</si>
  <si>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</si>
  <si>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</si>
  <si>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</si>
  <si>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</si>
  <si>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</si>
  <si>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</si>
  <si>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</si>
  <si>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</si>
  <si>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</si>
  <si>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</si>
  <si>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</si>
  <si>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</si>
  <si>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</si>
  <si>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</si>
  <si>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</si>
  <si>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</si>
  <si>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</si>
  <si>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</si>
  <si>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</si>
  <si>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</si>
  <si>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</si>
  <si>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</si>
  <si>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</si>
  <si>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</si>
  <si>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</si>
  <si>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</si>
  <si>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</si>
  <si>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</si>
  <si>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</si>
  <si>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</si>
  <si>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</si>
  <si>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</si>
  <si>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</si>
  <si>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</si>
  <si>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09113</t>
  </si>
  <si>
    <t>ODBĚR KRVE Z ARTERIE</t>
  </si>
  <si>
    <t>61115</t>
  </si>
  <si>
    <t>09553</t>
  </si>
  <si>
    <t>51851</t>
  </si>
  <si>
    <t>FIXAČNÍ SÁDROVÁ DLAHA - RUKA, PŘEDLOKTÍ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</si>
  <si>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</si>
  <si>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</si>
  <si>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</si>
  <si>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</si>
  <si>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</si>
  <si>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</si>
  <si>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</si>
  <si>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</si>
  <si>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</si>
  <si>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</si>
  <si>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</si>
  <si>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</si>
  <si>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</si>
  <si>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</si>
  <si>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</si>
  <si>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</si>
  <si>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</si>
  <si>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</si>
  <si>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</si>
  <si>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</si>
  <si>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</si>
  <si>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</si>
  <si>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</si>
  <si>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</si>
  <si>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</si>
  <si>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</si>
  <si>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</si>
  <si>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</si>
  <si>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</si>
  <si>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</si>
  <si>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</si>
  <si>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</si>
  <si>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</si>
  <si>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</si>
  <si>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</si>
  <si>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</si>
  <si>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</si>
  <si>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</si>
  <si>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</si>
  <si>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</si>
  <si>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</si>
  <si>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</si>
  <si>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</si>
  <si>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</si>
  <si>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</si>
  <si>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</si>
  <si>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</si>
  <si>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</si>
  <si>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</si>
  <si>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</si>
  <si>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</si>
  <si>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</si>
  <si>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</si>
  <si>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</si>
  <si>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</si>
  <si>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</si>
  <si>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</si>
  <si>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</si>
  <si>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</si>
  <si>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</si>
  <si>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</si>
  <si>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</si>
  <si>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</si>
  <si>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</si>
  <si>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</si>
  <si>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</si>
  <si>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</si>
  <si>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</si>
  <si>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</si>
  <si>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</si>
  <si>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</si>
  <si>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</si>
  <si>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</si>
  <si>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</si>
  <si>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</si>
  <si>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</si>
  <si>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</si>
  <si>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</si>
  <si>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</si>
  <si>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</si>
  <si>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</si>
  <si>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</si>
  <si>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</si>
  <si>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</si>
  <si>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</si>
  <si>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</si>
  <si>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</si>
  <si>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</si>
  <si>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</si>
  <si>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</si>
  <si>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</si>
  <si>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</si>
  <si>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</si>
  <si>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</si>
  <si>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</si>
  <si>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</si>
  <si>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</si>
  <si>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</si>
  <si>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</si>
  <si>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</si>
  <si>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</si>
  <si>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</si>
  <si>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</si>
  <si>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</si>
  <si>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</si>
  <si>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</si>
  <si>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</si>
  <si>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</si>
  <si>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</si>
  <si>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</si>
  <si>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</si>
  <si>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</si>
  <si>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</si>
  <si>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</si>
  <si>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</si>
  <si>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</si>
  <si>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</si>
  <si>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SIGNÁLNÍ VÝKON POBYTU V ZAŘÍZENÍ LŮŽKOVÉ PÉČE / DO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</si>
  <si>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</si>
  <si>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</si>
  <si>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</si>
  <si>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</si>
  <si>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</si>
  <si>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</si>
  <si>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</si>
  <si>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</si>
  <si>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</si>
  <si>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</si>
  <si>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</si>
  <si>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62150</t>
  </si>
  <si>
    <t>POPÁLENINY - OŠETŘENÍ A PŘEVAZ, OSTATNÍ DO 5%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</si>
  <si>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</si>
  <si>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</si>
  <si>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</si>
  <si>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</si>
  <si>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</si>
  <si>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</si>
  <si>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</si>
  <si>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</si>
  <si>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09569</t>
  </si>
  <si>
    <t>(VZP) ZÁKROK NA PRAVÉ STRANĚ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</si>
  <si>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</si>
  <si>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</si>
  <si>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</si>
  <si>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</si>
  <si>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</si>
  <si>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</si>
  <si>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</si>
  <si>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</si>
  <si>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</si>
  <si>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</si>
  <si>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</si>
  <si>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</si>
  <si>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</si>
  <si>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</si>
  <si>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</si>
  <si>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</si>
  <si>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</si>
  <si>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</si>
  <si>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</si>
  <si>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</si>
  <si>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</si>
  <si>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07546</t>
  </si>
  <si>
    <t>(DRG) OTEVŘENÝ PŘÍSTUP</t>
  </si>
  <si>
    <t>07550</t>
  </si>
  <si>
    <t>(DRG) ENDOVASKULÁRNÍ PŘÍSTUP PERKUTÁNNÍ NEBO S?PRE</t>
  </si>
  <si>
    <t>07510</t>
  </si>
  <si>
    <t>(VZP) OPERACE NA V. CAVA INFERIOR OTEVŘENÁ PŘÍSTUP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</si>
  <si>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</si>
  <si>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</si>
  <si>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</si>
  <si>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</si>
  <si>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</si>
  <si>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</si>
  <si>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</si>
  <si>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</si>
  <si>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</si>
  <si>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</si>
  <si>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</si>
  <si>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</si>
  <si>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</si>
  <si>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</si>
  <si>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</si>
  <si>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</si>
  <si>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51311</t>
  </si>
  <si>
    <t>SPLENEKTOMIE</t>
  </si>
  <si>
    <t>APENDEKTOMIE NEBO OPERAČNÍ DRENÁŽ PERIAPENDIKULÁRN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</si>
  <si>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</si>
  <si>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</si>
  <si>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</si>
  <si>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</si>
  <si>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</si>
  <si>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</si>
  <si>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</si>
  <si>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</si>
  <si>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</si>
  <si>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</si>
  <si>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</si>
  <si>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</si>
  <si>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</si>
  <si>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</si>
  <si>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</si>
  <si>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</si>
  <si>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</si>
  <si>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</si>
  <si>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</si>
  <si>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</si>
  <si>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07418</t>
  </si>
  <si>
    <t>(VZP) TROMBECTOMIE  A. FEMORALIS A JEJÍCH VĚTVÍ</t>
  </si>
  <si>
    <t>07514</t>
  </si>
  <si>
    <t>(VZP) ODBĚR A PŘÍPRAVA ŽILNÍHO ŠTĚPU Z POVRCHOVÝCH</t>
  </si>
  <si>
    <t>54230</t>
  </si>
  <si>
    <t>ŽILNÍ REKONSTRUKCE PRO POSTTROMBOTICKÝ SYNDROM</t>
  </si>
  <si>
    <t>07428</t>
  </si>
  <si>
    <t>(VZP) REVIZE V OBLASTI STEHNA PRO  KRVÁCENÍ</t>
  </si>
  <si>
    <t>57237</t>
  </si>
  <si>
    <t>SUTURA RUPTUTY BRÁNICE TORAKOTOMICKÝM PŘÍSTUPEM</t>
  </si>
  <si>
    <t>07414</t>
  </si>
  <si>
    <t>(VZP) PLASTIKA A. FEMORALIS A JEJÍCH VĚTVÍ AUTOLOG</t>
  </si>
  <si>
    <t>07484</t>
  </si>
  <si>
    <t>(VZP) REVIZE V OBLASTI BÉRCE PRO KRVÁCENÍ</t>
  </si>
  <si>
    <t>07569</t>
  </si>
  <si>
    <t>(VZP) BYPASS NEBO NÁHRADA POPLITEO - POPLITEÁLNÍ A</t>
  </si>
  <si>
    <t>07499</t>
  </si>
  <si>
    <t>(VZP) INTERPOZICE ŽILNÍHO ÚSEKU</t>
  </si>
  <si>
    <t>07536</t>
  </si>
  <si>
    <t>(VZP) ODBĚR A PŘÍPRAVA ARTERIÁLNÍHO ŠTĚPU</t>
  </si>
  <si>
    <t>0003708</t>
  </si>
  <si>
    <t>ZYVOXID 2 MG/ML INFUZNÍ ROZTOK</t>
  </si>
  <si>
    <t>0006480</t>
  </si>
  <si>
    <t>OCPLEX</t>
  </si>
  <si>
    <t>0008807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</si>
  <si>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</si>
  <si>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</si>
  <si>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</si>
  <si>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</si>
  <si>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</si>
  <si>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</si>
  <si>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</si>
  <si>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0026127</t>
  </si>
  <si>
    <t>0053922</t>
  </si>
  <si>
    <t>CIPHIN PRO INFUSIONE 200 MG/100 ML</t>
  </si>
  <si>
    <t>0055680</t>
  </si>
  <si>
    <t>0058092</t>
  </si>
  <si>
    <t>HAEMOCOMPLETTAN P</t>
  </si>
  <si>
    <t>0062465</t>
  </si>
  <si>
    <t>0064831</t>
  </si>
  <si>
    <t>AXETINE 1,5 G</t>
  </si>
  <si>
    <t>0065989</t>
  </si>
  <si>
    <t>0066137</t>
  </si>
  <si>
    <t>0068998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</si>
  <si>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</si>
  <si>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</si>
  <si>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</si>
  <si>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</si>
  <si>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</si>
  <si>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</si>
  <si>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</si>
  <si>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</si>
  <si>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</si>
  <si>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0092207</t>
  </si>
  <si>
    <t>0092290</t>
  </si>
  <si>
    <t>0094176</t>
  </si>
  <si>
    <t>0096414</t>
  </si>
  <si>
    <t>0097000</t>
  </si>
  <si>
    <t>0097878</t>
  </si>
  <si>
    <t>KLIMICIN</t>
  </si>
  <si>
    <t>0131656</t>
  </si>
  <si>
    <t>0141838</t>
  </si>
  <si>
    <t>AMIKACIN B.BRAUN 10 MG/ML</t>
  </si>
  <si>
    <t>0154883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</si>
  <si>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</si>
  <si>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</si>
  <si>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</si>
  <si>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</si>
  <si>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</si>
  <si>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</si>
  <si>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</si>
  <si>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</si>
  <si>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</si>
  <si>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</si>
  <si>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</si>
  <si>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</si>
  <si>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</si>
  <si>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</si>
  <si>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</si>
  <si>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</si>
  <si>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</si>
  <si>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</si>
  <si>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</si>
  <si>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</si>
  <si>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</si>
  <si>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</si>
  <si>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</si>
  <si>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</si>
  <si>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</si>
  <si>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</si>
  <si>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</si>
  <si>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</si>
  <si>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</si>
  <si>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</si>
  <si>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</si>
  <si>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</si>
  <si>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</si>
  <si>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</si>
  <si>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</si>
  <si>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</si>
  <si>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</si>
  <si>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</si>
  <si>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</si>
  <si>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</si>
  <si>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</si>
  <si>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</si>
  <si>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</si>
  <si>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</si>
  <si>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</si>
  <si>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</si>
  <si>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</si>
  <si>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</si>
  <si>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</si>
  <si>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</si>
  <si>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</si>
  <si>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</si>
  <si>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</si>
  <si>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</si>
  <si>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</si>
  <si>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</si>
  <si>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</si>
  <si>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</si>
  <si>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</si>
  <si>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</si>
  <si>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</si>
  <si>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</si>
  <si>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</si>
  <si>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</si>
  <si>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</si>
  <si>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</si>
  <si>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</si>
  <si>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</si>
  <si>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</si>
  <si>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</si>
  <si>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</si>
  <si>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</si>
  <si>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</si>
  <si>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</si>
  <si>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</si>
  <si>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</si>
  <si>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</si>
  <si>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</si>
  <si>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</si>
  <si>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</si>
  <si>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</si>
  <si>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</si>
  <si>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</si>
  <si>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</si>
  <si>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</si>
  <si>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</si>
  <si>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</si>
  <si>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</si>
  <si>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</si>
  <si>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</si>
  <si>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</si>
  <si>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</si>
  <si>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</si>
  <si>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</si>
  <si>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</si>
  <si>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</si>
  <si>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</si>
  <si>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</si>
  <si>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</si>
  <si>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</si>
  <si>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</si>
  <si>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</si>
  <si>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</si>
  <si>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</si>
  <si>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</si>
  <si>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</si>
  <si>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</si>
  <si>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</si>
  <si>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</si>
  <si>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</si>
  <si>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</si>
  <si>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</si>
  <si>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</si>
  <si>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</si>
  <si>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</si>
  <si>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</si>
  <si>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</si>
  <si>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</si>
  <si>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</si>
  <si>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</si>
  <si>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</si>
  <si>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</si>
  <si>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</si>
  <si>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</si>
  <si>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</si>
  <si>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</si>
  <si>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</si>
  <si>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</si>
  <si>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</si>
  <si>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</si>
  <si>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</si>
  <si>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</si>
  <si>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</si>
  <si>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</si>
  <si>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</si>
  <si>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</si>
  <si>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</si>
  <si>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</si>
  <si>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</si>
  <si>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</si>
  <si>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</si>
  <si>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</si>
  <si>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</si>
  <si>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</si>
  <si>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</si>
  <si>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</si>
  <si>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</si>
  <si>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</si>
  <si>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</si>
  <si>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</si>
  <si>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</si>
  <si>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</si>
  <si>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</si>
  <si>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</si>
  <si>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</si>
  <si>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</si>
  <si>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</si>
  <si>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</si>
  <si>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</si>
  <si>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</si>
  <si>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</si>
  <si>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</si>
  <si>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</si>
  <si>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</si>
  <si>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</si>
  <si>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</si>
  <si>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</si>
  <si>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</si>
  <si>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</si>
  <si>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</si>
  <si>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</si>
  <si>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</si>
  <si>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</si>
  <si>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</si>
  <si>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</si>
  <si>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</si>
  <si>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0030935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</si>
  <si>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</si>
  <si>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</si>
  <si>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</si>
  <si>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</si>
  <si>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</si>
  <si>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</si>
  <si>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</si>
  <si>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</si>
  <si>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</si>
  <si>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</si>
  <si>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</si>
  <si>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</si>
  <si>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</si>
  <si>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</si>
  <si>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</si>
  <si>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</si>
  <si>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</si>
  <si>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</si>
  <si>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</si>
  <si>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</si>
  <si>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</si>
  <si>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</si>
  <si>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</si>
  <si>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</si>
  <si>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</si>
  <si>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</si>
  <si>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</si>
  <si>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</si>
  <si>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</si>
  <si>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</si>
  <si>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</si>
  <si>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</si>
  <si>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</si>
  <si>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</si>
  <si>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</si>
  <si>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</si>
  <si>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</si>
  <si>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</si>
  <si>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</si>
  <si>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0042075</t>
  </si>
  <si>
    <t>ŠROUB KORTIKÁLNÍ HEXA DRIVE 6, APTUS HAND 2,0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</si>
  <si>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</si>
  <si>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</si>
  <si>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</si>
  <si>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</si>
  <si>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</si>
  <si>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</si>
  <si>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</si>
  <si>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</si>
  <si>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</si>
  <si>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</si>
  <si>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</si>
  <si>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</si>
  <si>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</si>
  <si>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</si>
  <si>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</si>
  <si>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</si>
  <si>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</si>
  <si>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</si>
  <si>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</si>
  <si>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</si>
  <si>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</si>
  <si>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</si>
  <si>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0056288</t>
  </si>
  <si>
    <t>KATETR BALONKOVÝ FOGARTY 120403F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</si>
  <si>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</si>
  <si>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</si>
  <si>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</si>
  <si>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</si>
  <si>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</si>
  <si>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</si>
  <si>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</si>
  <si>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</si>
  <si>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</si>
  <si>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</si>
  <si>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</si>
  <si>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</si>
  <si>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</si>
  <si>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</si>
  <si>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</si>
  <si>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</si>
  <si>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</si>
  <si>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</si>
  <si>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</si>
  <si>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</si>
  <si>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</si>
  <si>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</si>
  <si>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</si>
  <si>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</si>
  <si>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</si>
  <si>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</si>
  <si>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</si>
  <si>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</si>
  <si>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</si>
  <si>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</si>
  <si>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</si>
  <si>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</si>
  <si>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</si>
  <si>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</si>
  <si>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</si>
  <si>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</si>
  <si>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</si>
  <si>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</si>
  <si>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</si>
  <si>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</si>
  <si>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</si>
  <si>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</si>
  <si>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</si>
  <si>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</si>
  <si>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</si>
  <si>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</si>
  <si>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</si>
  <si>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</si>
  <si>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</si>
  <si>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</si>
  <si>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</si>
  <si>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</si>
  <si>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</si>
  <si>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</si>
  <si>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</si>
  <si>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</si>
  <si>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</si>
  <si>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</si>
  <si>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</si>
  <si>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</si>
  <si>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</si>
  <si>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</si>
  <si>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</si>
  <si>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</si>
  <si>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</si>
  <si>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</si>
  <si>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</si>
  <si>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</si>
  <si>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</si>
  <si>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</si>
  <si>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</si>
  <si>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</si>
  <si>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</si>
  <si>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</si>
  <si>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</si>
  <si>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</si>
  <si>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</si>
  <si>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</si>
  <si>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</si>
  <si>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</si>
  <si>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</si>
  <si>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</si>
  <si>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</si>
  <si>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</si>
  <si>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</si>
  <si>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</si>
  <si>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</si>
  <si>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</si>
  <si>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</si>
  <si>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</si>
  <si>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</si>
  <si>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</si>
  <si>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</si>
  <si>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</si>
  <si>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</si>
  <si>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</si>
  <si>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</si>
  <si>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</si>
  <si>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</si>
  <si>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</si>
  <si>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</si>
  <si>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</si>
  <si>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</si>
  <si>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</si>
  <si>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0082153</t>
  </si>
  <si>
    <t>KRYCÍ FÓLIE</t>
  </si>
  <si>
    <t>0082525</t>
  </si>
  <si>
    <t>0083068</t>
  </si>
  <si>
    <t>DLAHA STERNÁLNÍ TITAN</t>
  </si>
  <si>
    <t>0083205</t>
  </si>
  <si>
    <t>DLAHA LCP PÁNEV SYMFÝZA OCEL</t>
  </si>
  <si>
    <t>0083212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</si>
  <si>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</si>
  <si>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</si>
  <si>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</si>
  <si>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</si>
  <si>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</si>
  <si>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</si>
  <si>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</si>
  <si>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</si>
  <si>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</si>
  <si>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</si>
  <si>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</si>
  <si>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</si>
  <si>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</si>
  <si>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</si>
  <si>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</si>
  <si>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</si>
  <si>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</si>
  <si>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</si>
  <si>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</si>
  <si>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</si>
  <si>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</si>
  <si>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</si>
  <si>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</si>
  <si>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</si>
  <si>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</si>
  <si>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</si>
  <si>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</si>
  <si>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</si>
  <si>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</si>
  <si>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</si>
  <si>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</si>
  <si>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</si>
  <si>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</si>
  <si>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</si>
  <si>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</si>
  <si>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</si>
  <si>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</si>
  <si>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</si>
  <si>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</si>
  <si>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</si>
  <si>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</si>
  <si>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</si>
  <si>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</si>
  <si>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</si>
  <si>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</si>
  <si>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</si>
  <si>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</si>
  <si>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</si>
  <si>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</si>
  <si>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</si>
  <si>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</si>
  <si>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</si>
  <si>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</si>
  <si>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</si>
  <si>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</si>
  <si>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</si>
  <si>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</si>
  <si>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</si>
  <si>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</si>
  <si>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</si>
  <si>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</si>
  <si>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</si>
  <si>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</si>
  <si>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</si>
  <si>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</si>
  <si>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</si>
  <si>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</si>
  <si>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</si>
  <si>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</si>
  <si>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</si>
  <si>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</si>
  <si>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</si>
  <si>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</si>
  <si>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</si>
  <si>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</si>
  <si>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</si>
  <si>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</si>
  <si>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</si>
  <si>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</si>
  <si>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</si>
  <si>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</si>
  <si>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</si>
  <si>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</si>
  <si>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</si>
  <si>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</si>
  <si>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</si>
  <si>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</si>
  <si>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</si>
  <si>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</si>
  <si>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</si>
  <si>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</si>
  <si>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</si>
  <si>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</si>
  <si>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</si>
  <si>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</si>
  <si>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</si>
  <si>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</si>
  <si>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</si>
  <si>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</si>
  <si>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</si>
  <si>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</si>
  <si>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</si>
  <si>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</si>
  <si>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</si>
  <si>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</si>
  <si>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</si>
  <si>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</si>
  <si>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</si>
  <si>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</si>
  <si>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</si>
  <si>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</si>
  <si>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</si>
  <si>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</si>
  <si>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</si>
  <si>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</si>
  <si>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</si>
  <si>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</si>
  <si>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</si>
  <si>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</si>
  <si>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</si>
  <si>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</si>
  <si>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</si>
  <si>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</si>
  <si>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</si>
  <si>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</si>
  <si>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</si>
  <si>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</si>
  <si>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</si>
  <si>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</si>
  <si>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</si>
  <si>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</si>
  <si>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</si>
  <si>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</si>
  <si>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</si>
  <si>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</si>
  <si>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</si>
  <si>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</si>
  <si>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</si>
  <si>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</si>
  <si>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</si>
  <si>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</si>
  <si>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</si>
  <si>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</si>
  <si>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</si>
  <si>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</si>
  <si>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</si>
  <si>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</si>
  <si>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</si>
  <si>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</si>
  <si>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</si>
  <si>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</si>
  <si>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</si>
  <si>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</si>
  <si>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</si>
  <si>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</si>
  <si>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</si>
  <si>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</si>
  <si>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</si>
  <si>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</si>
  <si>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</si>
  <si>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</si>
  <si>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</si>
  <si>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</si>
  <si>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</si>
  <si>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</si>
  <si>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</si>
  <si>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</si>
  <si>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</si>
  <si>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</si>
  <si>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</si>
  <si>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</si>
  <si>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</si>
  <si>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</si>
  <si>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</si>
  <si>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</si>
  <si>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</si>
  <si>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</si>
  <si>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</si>
  <si>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</si>
  <si>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</si>
  <si>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</si>
  <si>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</si>
  <si>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</si>
  <si>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</si>
  <si>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</si>
  <si>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0008239</t>
  </si>
  <si>
    <t>FIXÁTOR ZEVNÍ ZÁPĚSTÍ TYP PENNIG    35001</t>
  </si>
  <si>
    <t>0024990</t>
  </si>
  <si>
    <t>KOTVIČKA TITANOVÁ EASY PRO SUTURU RC</t>
  </si>
  <si>
    <t>0031490</t>
  </si>
  <si>
    <t>DLAHA LCP TIBIE PROXIMÁLNÍ VELKÝ FRAGMENT OCEL TIT</t>
  </si>
  <si>
    <t>0042708</t>
  </si>
  <si>
    <t>DLAHA PRO ZKRÁCENÍ ULNY A RADIUSU TI, UHL.STABIL.</t>
  </si>
  <si>
    <t>0048337</t>
  </si>
  <si>
    <t>LEPIDLO BIOLOGICKÉ CRYOLIFE BG-3005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</si>
  <si>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</si>
  <si>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</si>
  <si>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</si>
  <si>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</si>
  <si>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</si>
  <si>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</si>
  <si>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</si>
  <si>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</si>
  <si>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</si>
  <si>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</si>
  <si>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</si>
  <si>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</si>
  <si>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</si>
  <si>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</si>
  <si>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</si>
  <si>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</si>
  <si>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</si>
  <si>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</si>
  <si>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</si>
  <si>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</si>
  <si>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</si>
  <si>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</si>
  <si>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</si>
  <si>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</si>
  <si>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</si>
  <si>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</si>
  <si>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</si>
  <si>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</si>
  <si>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</si>
  <si>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</si>
  <si>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</si>
  <si>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</si>
  <si>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</si>
  <si>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</si>
  <si>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</si>
  <si>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</si>
  <si>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</si>
  <si>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</si>
  <si>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</si>
  <si>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</si>
  <si>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</si>
  <si>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</si>
  <si>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0074819</t>
  </si>
  <si>
    <t>SPOJKA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</si>
  <si>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</si>
  <si>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</si>
  <si>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</si>
  <si>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</si>
  <si>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</si>
  <si>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</si>
  <si>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</si>
  <si>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</si>
  <si>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</si>
  <si>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</si>
  <si>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</si>
  <si>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</si>
  <si>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</si>
  <si>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</si>
  <si>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</si>
  <si>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</si>
  <si>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</si>
  <si>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</si>
  <si>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</si>
  <si>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</si>
  <si>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</si>
  <si>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</si>
  <si>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</si>
  <si>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</si>
  <si>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</si>
  <si>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</si>
  <si>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</si>
  <si>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</si>
  <si>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</si>
  <si>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</si>
  <si>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</si>
  <si>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</si>
  <si>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</si>
  <si>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</si>
  <si>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</si>
  <si>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</si>
  <si>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</si>
  <si>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</si>
  <si>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</si>
  <si>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</si>
  <si>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0110102</t>
  </si>
  <si>
    <t>HŘEB KLAVIKULÁRNÍ, DYNAMICKÝ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</si>
  <si>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</si>
  <si>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</si>
  <si>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</si>
  <si>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</si>
  <si>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</si>
  <si>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</si>
  <si>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</si>
  <si>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0037285</t>
  </si>
  <si>
    <t>PROTÉZA GORE-TEX CÉVNÍ - PRUŽNÁ STANDARD</t>
  </si>
  <si>
    <t>0006879</t>
  </si>
  <si>
    <t xml:space="preserve">FIXÁTOR ZEVNÍ CYLINDR SFÉRICKÝ,                   </t>
  </si>
  <si>
    <t>0105255</t>
  </si>
  <si>
    <t>0082141</t>
  </si>
  <si>
    <t>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</si>
  <si>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</si>
  <si>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</si>
  <si>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</si>
  <si>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</si>
  <si>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</si>
  <si>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RENASYS F PŘEVAZOVÝ SET VELKÝ L</t>
  </si>
  <si>
    <t>0111918</t>
  </si>
  <si>
    <t>0049999</t>
  </si>
  <si>
    <t>EXTRAKTOR SVOREK PROXIMATE</t>
  </si>
  <si>
    <t>0107484</t>
  </si>
  <si>
    <t>DLAHA LCP HUMERUS DISTÁLNÍ MALÝ FRAGMNENT OCEL TIT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</si>
  <si>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</si>
  <si>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</si>
  <si>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</si>
  <si>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</si>
  <si>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</si>
  <si>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</si>
  <si>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</si>
  <si>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</si>
  <si>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</si>
  <si>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</si>
  <si>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</si>
  <si>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</si>
  <si>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</si>
  <si>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</si>
  <si>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</si>
  <si>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</si>
  <si>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</si>
  <si>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</si>
  <si>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</si>
  <si>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</si>
  <si>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</si>
  <si>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0074962</t>
  </si>
  <si>
    <t>ŠROUB ZAJIŠŤOVACÍ SE ZÁVITEM, PŘÍMÝ</t>
  </si>
  <si>
    <t>0074960</t>
  </si>
  <si>
    <t>0193913</t>
  </si>
  <si>
    <t>0031344</t>
  </si>
  <si>
    <t>DLAHA LCP RADIUS DISTÁLNÍ MINI FRAGMENT OCEL TITAN</t>
  </si>
  <si>
    <t>0001345</t>
  </si>
  <si>
    <t>ŠROUB SCHANZŮV OCEL</t>
  </si>
  <si>
    <t>0111960</t>
  </si>
  <si>
    <t>0031470</t>
  </si>
  <si>
    <t>0024977</t>
  </si>
  <si>
    <t>KOTVIČKA TITANOVÁ PRO SUTURU RC</t>
  </si>
  <si>
    <t>0113638</t>
  </si>
  <si>
    <t>DLAHA RADIÁLNÍ KOREKČNÍ RECOS TI, UHL.STABIL.</t>
  </si>
  <si>
    <t>0042392</t>
  </si>
  <si>
    <t>0112839</t>
  </si>
  <si>
    <t>FIXÁTOR ZEVNÍ DYNAMICKÝ AXIÁLNÍ PROCALLUS, 90001</t>
  </si>
  <si>
    <t>0006826</t>
  </si>
  <si>
    <t xml:space="preserve">FIXÁTOR ZEVNÍ VÁLEC EXCENTRICKÝ,                  </t>
  </si>
  <si>
    <t>0105278</t>
  </si>
  <si>
    <t>DLAHA NA PROXIMÁLNÍ HUMERUS, ÚHL.STAB.,TI</t>
  </si>
  <si>
    <t>0002263</t>
  </si>
  <si>
    <t>FIXÁTOR ZEVNÍ TUBULÁRNÍ,SYNTHES</t>
  </si>
  <si>
    <t>0107204</t>
  </si>
  <si>
    <t>NÁHRADA KLOUBU LOKTE KARBON NECEMENTOVANÁ, HLAVIČK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</si>
  <si>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</si>
  <si>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</si>
  <si>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</si>
  <si>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</si>
  <si>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</si>
  <si>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</si>
  <si>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0017351</t>
  </si>
  <si>
    <t>ŠROUB SPONGIOZNÍ VELKÝ FRAGMENT OCEL</t>
  </si>
  <si>
    <t>0017347</t>
  </si>
  <si>
    <t>0031349</t>
  </si>
  <si>
    <t>DLAHA LCP RADIUS DISTÁLNÍ OCEL MINI FRAGMENT TITAN</t>
  </si>
  <si>
    <t>0107206</t>
  </si>
  <si>
    <t>NÁHRADA KLOUBU LOKTE KARBON NECEMENTOVANÁ, DŘÍK ST</t>
  </si>
  <si>
    <t>0005605</t>
  </si>
  <si>
    <t>NÁVLEK NA OPMI, TYP 70                      306070</t>
  </si>
  <si>
    <t>0107227</t>
  </si>
  <si>
    <t>DLAHA FEMORÁLNÍ TITANOVÁ TARGON FN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</si>
  <si>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</si>
  <si>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</si>
  <si>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</si>
  <si>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</si>
  <si>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</si>
  <si>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</si>
  <si>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</si>
  <si>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</si>
  <si>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</si>
  <si>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</si>
  <si>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</si>
  <si>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</si>
  <si>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</si>
  <si>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</si>
  <si>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</si>
  <si>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</si>
  <si>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</si>
  <si>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</si>
  <si>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</si>
  <si>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</si>
  <si>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</si>
  <si>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</si>
  <si>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</si>
  <si>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</si>
  <si>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</si>
  <si>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</si>
  <si>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</si>
  <si>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</si>
  <si>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</si>
  <si>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</si>
  <si>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</si>
  <si>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</si>
  <si>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</si>
  <si>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</si>
  <si>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</si>
  <si>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</si>
  <si>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</si>
  <si>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</si>
  <si>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</si>
  <si>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</si>
  <si>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</si>
  <si>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</si>
  <si>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</si>
  <si>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</si>
  <si>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</si>
  <si>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</si>
  <si>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</si>
  <si>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</si>
  <si>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</si>
  <si>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</si>
  <si>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</si>
  <si>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</si>
  <si>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</si>
  <si>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</si>
  <si>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</si>
  <si>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</si>
  <si>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</si>
  <si>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</si>
  <si>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</si>
  <si>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</si>
  <si>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</si>
  <si>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</si>
  <si>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</si>
  <si>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</si>
  <si>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</si>
  <si>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</si>
  <si>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</si>
  <si>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</si>
  <si>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</si>
  <si>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</si>
  <si>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</si>
  <si>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</si>
  <si>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</si>
  <si>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</si>
  <si>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</si>
  <si>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</si>
  <si>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</si>
  <si>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</si>
  <si>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</si>
  <si>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</si>
  <si>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</si>
  <si>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</si>
  <si>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</si>
  <si>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</si>
  <si>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</si>
  <si>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</si>
  <si>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</si>
  <si>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</si>
  <si>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</si>
  <si>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</si>
  <si>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</si>
  <si>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</si>
  <si>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</si>
  <si>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</si>
  <si>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</si>
  <si>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</si>
  <si>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</si>
  <si>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</si>
  <si>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</si>
  <si>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</si>
  <si>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</si>
  <si>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</si>
  <si>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</si>
  <si>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</si>
  <si>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</si>
  <si>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</si>
  <si>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</si>
  <si>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</si>
  <si>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</si>
  <si>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</si>
  <si>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</si>
  <si>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</si>
  <si>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</si>
  <si>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</si>
  <si>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</si>
  <si>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</si>
  <si>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</si>
  <si>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</si>
  <si>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</si>
  <si>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</si>
  <si>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</si>
  <si>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</si>
  <si>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</si>
  <si>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</si>
  <si>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</si>
  <si>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</si>
  <si>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</si>
  <si>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</si>
  <si>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</si>
  <si>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</si>
  <si>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</si>
  <si>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</si>
  <si>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</si>
  <si>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</si>
  <si>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</si>
  <si>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</si>
  <si>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</si>
  <si>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</si>
  <si>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</si>
  <si>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</si>
  <si>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</si>
  <si>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</si>
  <si>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</si>
  <si>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</si>
  <si>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</si>
  <si>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</si>
  <si>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</si>
  <si>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</si>
  <si>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</si>
  <si>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</si>
  <si>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</si>
  <si>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</si>
  <si>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</si>
  <si>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</si>
  <si>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</si>
  <si>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</si>
  <si>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</si>
  <si>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</si>
  <si>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</si>
  <si>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</si>
  <si>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</si>
  <si>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</si>
  <si>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</si>
  <si>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</si>
  <si>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</si>
  <si>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</si>
  <si>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</si>
  <si>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</si>
  <si>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</si>
  <si>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</si>
  <si>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</si>
  <si>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</si>
  <si>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</si>
  <si>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</si>
  <si>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</si>
  <si>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</si>
  <si>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</si>
  <si>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</si>
  <si>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</si>
  <si>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</si>
  <si>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</si>
  <si>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</si>
  <si>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</si>
  <si>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</si>
  <si>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</si>
  <si>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</si>
  <si>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</si>
  <si>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</si>
  <si>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</si>
  <si>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</si>
  <si>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</si>
  <si>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</si>
  <si>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</si>
  <si>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</si>
  <si>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</si>
  <si>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</si>
  <si>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</si>
  <si>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</si>
  <si>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</si>
  <si>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</si>
  <si>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</si>
  <si>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</si>
  <si>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</si>
  <si>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</si>
  <si>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</si>
  <si>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</si>
  <si>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</si>
  <si>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</si>
  <si>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</si>
  <si>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</si>
  <si>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</si>
  <si>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</si>
  <si>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</si>
  <si>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</si>
  <si>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</si>
  <si>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</si>
  <si>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</si>
  <si>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</si>
  <si>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</si>
  <si>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</si>
  <si>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</si>
  <si>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</si>
  <si>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</si>
  <si>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</si>
  <si>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</si>
  <si>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</si>
  <si>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</si>
  <si>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</si>
  <si>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</si>
  <si>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</si>
  <si>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</si>
  <si>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</si>
  <si>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</si>
  <si>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</si>
  <si>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</si>
  <si>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</si>
  <si>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</si>
  <si>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</si>
  <si>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</si>
  <si>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</si>
  <si>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</si>
  <si>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</si>
  <si>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</si>
  <si>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</si>
  <si>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</si>
  <si>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</si>
  <si>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</si>
  <si>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</si>
  <si>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</si>
  <si>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</si>
  <si>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</si>
  <si>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</si>
  <si>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</si>
  <si>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</si>
  <si>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</si>
  <si>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</si>
  <si>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</si>
  <si>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</si>
  <si>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</si>
  <si>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</si>
  <si>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</si>
  <si>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</si>
  <si>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</si>
  <si>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</si>
  <si>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</si>
  <si>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</si>
  <si>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</si>
  <si>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</si>
  <si>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</si>
  <si>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</si>
  <si>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</si>
  <si>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</si>
  <si>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</si>
  <si>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</si>
  <si>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</si>
  <si>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</si>
  <si>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</si>
  <si>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</si>
  <si>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</si>
  <si>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</si>
  <si>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</si>
  <si>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</si>
  <si>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</si>
  <si>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</si>
  <si>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</si>
  <si>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</si>
  <si>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</si>
  <si>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</si>
  <si>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66445</t>
  </si>
  <si>
    <t>PŘENOS SVALOVÉHO TRANSPLANTÁTU - RUKA, ZÁPĚSTÍ - K</t>
  </si>
  <si>
    <t>53481</t>
  </si>
  <si>
    <t xml:space="preserve">ZLOMENINA  ACETABULA - JEDNOHO PILÍŘE EVENT. JEHO </t>
  </si>
  <si>
    <t>62180</t>
  </si>
  <si>
    <t>POPÁLENINY - OŠETŘENÍ A PŘEVAZ, 15 - 20 % POVRCHU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</si>
  <si>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</si>
  <si>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</si>
  <si>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</si>
  <si>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</si>
  <si>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</si>
  <si>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</si>
  <si>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53475</t>
  </si>
  <si>
    <t>LUXACE KYČELNÍHO KLOUBU - OPERAČNÍ TERAPIE</t>
  </si>
  <si>
    <t>66655</t>
  </si>
  <si>
    <t>MENISKEKTOMIE OTEVŘENÁ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</si>
  <si>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</si>
  <si>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</si>
  <si>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</si>
  <si>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</si>
  <si>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</si>
  <si>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</si>
  <si>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</si>
  <si>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</si>
  <si>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</si>
  <si>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</si>
  <si>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</si>
  <si>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</si>
  <si>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</si>
  <si>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</si>
  <si>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</si>
  <si>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</si>
  <si>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</si>
  <si>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</si>
  <si>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</si>
  <si>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</si>
  <si>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</si>
  <si>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</si>
  <si>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</si>
  <si>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</si>
  <si>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</si>
  <si>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</si>
  <si>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</si>
  <si>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</si>
  <si>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</si>
  <si>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5T3</t>
  </si>
  <si>
    <t>0020605</t>
  </si>
  <si>
    <t>0045119</t>
  </si>
  <si>
    <t>VISIPAQUE 270 MG I/ML</t>
  </si>
  <si>
    <t>0059830</t>
  </si>
  <si>
    <t>CIPRINOL 200 MG/100 ML</t>
  </si>
  <si>
    <t>0092206</t>
  </si>
  <si>
    <t>AUGMENTIN 600 MG</t>
  </si>
  <si>
    <t>0094155</t>
  </si>
  <si>
    <t>ABAKTAL 400 MG/5 ML</t>
  </si>
  <si>
    <t>0131654</t>
  </si>
  <si>
    <t>CEFTAZIDIM KABI 1 G</t>
  </si>
  <si>
    <t>0137499</t>
  </si>
  <si>
    <t>0142077</t>
  </si>
  <si>
    <t>0156259</t>
  </si>
  <si>
    <t>VANCOMYCIN KABI 1000 MG</t>
  </si>
  <si>
    <t>0007957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</si>
  <si>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</si>
  <si>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</si>
  <si>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</si>
  <si>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</si>
  <si>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</si>
  <si>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</si>
  <si>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</si>
  <si>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</si>
  <si>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0030512</t>
  </si>
  <si>
    <t>ZÁSOBNÍK PRO LINEÁRNÍ STAPLER TA PREMIUM 30-4.8 DL</t>
  </si>
  <si>
    <t>0037139</t>
  </si>
  <si>
    <t>PROTÉZA GORE-TEX CÉVNÍ - PRUŽNÁ TENKOSTĚNNÁ</t>
  </si>
  <si>
    <t>0042074</t>
  </si>
  <si>
    <t>0048989</t>
  </si>
  <si>
    <t>ELEKTRODA KOAGULAČNÍ JEDNORÁZOVÁ GN211</t>
  </si>
  <si>
    <t>0053529</t>
  </si>
  <si>
    <t>0053772</t>
  </si>
  <si>
    <t>STAPLER LINEÁRNÍ S BŘITEM  TCT10,TLC10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</si>
  <si>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</si>
  <si>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</si>
  <si>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</si>
  <si>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</si>
  <si>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</si>
  <si>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</si>
  <si>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</si>
  <si>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</si>
  <si>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</si>
  <si>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</si>
  <si>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</si>
  <si>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</si>
  <si>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0074308</t>
  </si>
  <si>
    <t>HŘEB FEMORÁLNÍ NITRODŘEŇOVÝ OCELOVÝ TARGON F/T</t>
  </si>
  <si>
    <t>0077760</t>
  </si>
  <si>
    <t>HŘEB HUMERÁLNÍ NITRODŘEŇOVÝ TITANOVÝ TARGON H</t>
  </si>
  <si>
    <t>0081998</t>
  </si>
  <si>
    <t>V.A.C.FREEDOM SBĚRNÁ NÁDOBA S GELEM</t>
  </si>
  <si>
    <t>0083073</t>
  </si>
  <si>
    <t>ŠROUB STARDRIVE LATERÁLNÍ TITAN</t>
  </si>
  <si>
    <t>0083217</t>
  </si>
  <si>
    <t>0096309</t>
  </si>
  <si>
    <t xml:space="preserve">IMPLANTÁT SPINÁLNÍ SYSTÉM EXPEDIUM                </t>
  </si>
  <si>
    <t>0099076</t>
  </si>
  <si>
    <t>HŘEB FEMORÁLNÍ PROXIMÁLNÍ, TI</t>
  </si>
  <si>
    <t>0108758</t>
  </si>
  <si>
    <t>0161944</t>
  </si>
  <si>
    <t>IMPLANTÁT SPINÁLNÍ FIXAČNÍ SYSTÉM MATRIX 5.5 HRUD/</t>
  </si>
  <si>
    <t>0161952</t>
  </si>
  <si>
    <t>0161954</t>
  </si>
  <si>
    <t>0163258</t>
  </si>
  <si>
    <t>0069294</t>
  </si>
  <si>
    <t>ŠROUB VSTŘEBATELNÝ MALEOLÁRNÍ</t>
  </si>
  <si>
    <t>0001736</t>
  </si>
  <si>
    <t>0099483</t>
  </si>
  <si>
    <t>ŠROUB KONDYLÁRNÍ PR. 5MM, TI</t>
  </si>
  <si>
    <t>0073490</t>
  </si>
  <si>
    <t>0031496</t>
  </si>
  <si>
    <t>DLAHA LCP FEMUR DISTÁLNÍ VELKÝ FRAGMENT TITAN</t>
  </si>
  <si>
    <t>0017758</t>
  </si>
  <si>
    <t>0163202</t>
  </si>
  <si>
    <t>IMPLANTÁT KRANIOFACIÁLNÍ LA FÓRTE SYSTÉM</t>
  </si>
  <si>
    <t>0099079</t>
  </si>
  <si>
    <t>ŠROUB STAVĚCÍ, TI,</t>
  </si>
  <si>
    <t>0097825</t>
  </si>
  <si>
    <t>0070960</t>
  </si>
  <si>
    <t>ZASLEPOVACÍ HLAVA PROXIMÁLNÍ FEMUR OCEL</t>
  </si>
  <si>
    <t>0114295</t>
  </si>
  <si>
    <t>0163208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</si>
  <si>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</si>
  <si>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</si>
  <si>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</si>
  <si>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</si>
  <si>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</si>
  <si>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</si>
  <si>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</si>
  <si>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61143</t>
  </si>
  <si>
    <t>ODBĚR CÉVNÍHO ŠTĚPU MALÉHO KALIBRU (PRO MIKROCHIRU</t>
  </si>
  <si>
    <t>61147</t>
  </si>
  <si>
    <t>UZAVŘENÍ DEFEKTU KOŽNÍM LALOKEM MÍSTNÍM DO 10 CM^2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</si>
  <si>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</si>
  <si>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</si>
  <si>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</si>
  <si>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</si>
  <si>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</si>
  <si>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</si>
  <si>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</si>
  <si>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</si>
  <si>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</si>
  <si>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</si>
  <si>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</si>
  <si>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</si>
  <si>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</si>
  <si>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</si>
  <si>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</si>
  <si>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</si>
  <si>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</si>
  <si>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</si>
  <si>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</si>
  <si>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</si>
  <si>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</si>
  <si>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</si>
  <si>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</si>
  <si>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</si>
  <si>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</si>
  <si>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</si>
  <si>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</si>
  <si>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</si>
  <si>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</si>
  <si>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</si>
  <si>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</si>
  <si>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</si>
  <si>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</si>
  <si>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</si>
  <si>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</si>
  <si>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</si>
  <si>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</si>
  <si>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</si>
  <si>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</si>
  <si>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</si>
  <si>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</si>
  <si>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</si>
  <si>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</si>
  <si>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</si>
  <si>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</si>
  <si>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</si>
  <si>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</si>
  <si>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</si>
  <si>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</si>
  <si>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</si>
  <si>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</si>
  <si>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</si>
  <si>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</si>
  <si>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</si>
  <si>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</si>
  <si>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</si>
  <si>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</si>
  <si>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</si>
  <si>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</si>
  <si>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</si>
  <si>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</si>
  <si>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</si>
  <si>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</si>
  <si>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</si>
  <si>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</si>
  <si>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</si>
  <si>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</si>
  <si>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</si>
  <si>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</si>
  <si>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</si>
  <si>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</si>
  <si>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</si>
  <si>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</si>
  <si>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</si>
  <si>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</si>
  <si>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</si>
  <si>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</si>
  <si>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</si>
  <si>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</si>
  <si>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</si>
  <si>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</si>
  <si>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</si>
  <si>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</si>
  <si>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</si>
  <si>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</si>
  <si>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</si>
  <si>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</si>
  <si>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</si>
  <si>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</si>
  <si>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</si>
  <si>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</si>
  <si>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</si>
  <si>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</si>
  <si>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</si>
  <si>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</si>
  <si>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</si>
  <si>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</si>
  <si>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</si>
  <si>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</si>
  <si>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</si>
  <si>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</si>
  <si>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</si>
  <si>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</si>
  <si>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</si>
  <si>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</si>
  <si>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</si>
  <si>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</si>
  <si>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</si>
  <si>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</si>
  <si>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</si>
  <si>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</si>
  <si>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</si>
  <si>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</si>
  <si>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</si>
  <si>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</si>
  <si>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</si>
  <si>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</si>
  <si>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</si>
  <si>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</si>
  <si>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</si>
  <si>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</si>
  <si>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</si>
  <si>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</si>
  <si>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</si>
  <si>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</si>
  <si>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</si>
  <si>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</si>
  <si>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</si>
  <si>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</si>
  <si>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</si>
  <si>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</si>
  <si>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</si>
  <si>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</si>
  <si>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</si>
  <si>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</si>
  <si>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</si>
  <si>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</si>
  <si>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</si>
  <si>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</si>
  <si>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</si>
  <si>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</si>
  <si>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</si>
  <si>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</si>
  <si>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</si>
  <si>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</si>
  <si>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</si>
  <si>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</si>
  <si>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05421</t>
  </si>
  <si>
    <t xml:space="preserve">SRDEČNÍ ARYTMIE A PORUCHY VEDENÍ BEZ CC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</si>
  <si>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</si>
  <si>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</si>
  <si>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</si>
  <si>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</si>
  <si>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</si>
  <si>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</si>
  <si>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</si>
  <si>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</si>
  <si>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</si>
  <si>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</si>
  <si>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</si>
  <si>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</si>
  <si>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</si>
  <si>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</si>
  <si>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</si>
  <si>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</si>
  <si>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</si>
  <si>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</si>
  <si>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</si>
  <si>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</si>
  <si>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</si>
  <si>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</si>
  <si>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</si>
  <si>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</si>
  <si>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</si>
  <si>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</si>
  <si>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</si>
  <si>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</si>
  <si>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</si>
  <si>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</si>
  <si>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</si>
  <si>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</si>
  <si>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</si>
  <si>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</si>
  <si>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</si>
  <si>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</si>
  <si>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</si>
  <si>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</si>
  <si>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</si>
  <si>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</si>
  <si>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</si>
  <si>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</si>
  <si>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</si>
  <si>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</si>
  <si>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</si>
  <si>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</si>
  <si>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</si>
  <si>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</si>
  <si>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</si>
  <si>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</si>
  <si>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</si>
  <si>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</si>
  <si>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</si>
  <si>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</si>
  <si>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</si>
  <si>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</si>
  <si>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</si>
  <si>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</si>
  <si>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</si>
  <si>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</si>
  <si>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</si>
  <si>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</si>
  <si>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</si>
  <si>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</si>
  <si>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</si>
  <si>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</si>
  <si>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</si>
  <si>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</si>
  <si>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</si>
  <si>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</si>
  <si>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</si>
  <si>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</si>
  <si>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</si>
  <si>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</si>
  <si>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</si>
  <si>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</si>
  <si>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</si>
  <si>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</si>
  <si>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</si>
  <si>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</si>
  <si>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</si>
  <si>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</si>
  <si>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</si>
  <si>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</si>
  <si>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</si>
  <si>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</si>
  <si>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</si>
  <si>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</si>
  <si>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</si>
  <si>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</si>
  <si>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</si>
  <si>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</si>
  <si>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</si>
  <si>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</si>
  <si>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</si>
  <si>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</si>
  <si>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</si>
  <si>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</si>
  <si>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</si>
  <si>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</si>
  <si>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</si>
  <si>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</si>
  <si>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</si>
  <si>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</si>
  <si>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</si>
  <si>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</si>
  <si>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</si>
  <si>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</si>
  <si>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</si>
  <si>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</si>
  <si>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</si>
  <si>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</si>
  <si>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</si>
  <si>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</si>
  <si>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</si>
  <si>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</si>
  <si>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</si>
  <si>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</si>
  <si>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</si>
  <si>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</si>
  <si>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</si>
  <si>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</si>
  <si>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</si>
  <si>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</si>
  <si>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</si>
  <si>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</si>
  <si>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</si>
  <si>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</si>
  <si>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</si>
  <si>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</si>
  <si>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</si>
  <si>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</si>
  <si>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</si>
  <si>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</si>
  <si>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</si>
  <si>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</si>
  <si>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</si>
  <si>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</si>
  <si>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</si>
  <si>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</si>
  <si>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</si>
  <si>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</si>
  <si>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</si>
  <si>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</si>
  <si>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</si>
  <si>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16012</t>
  </si>
  <si>
    <t xml:space="preserve">VÝKONY NA SLEZINĚ S CC 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</si>
  <si>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</si>
  <si>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</si>
  <si>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</si>
  <si>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</si>
  <si>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</si>
  <si>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</si>
  <si>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</si>
  <si>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</si>
  <si>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</si>
  <si>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</si>
  <si>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</si>
  <si>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</si>
  <si>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</si>
  <si>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</si>
  <si>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</si>
  <si>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</si>
  <si>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</si>
  <si>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</si>
  <si>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</si>
  <si>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</si>
  <si>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</si>
  <si>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</si>
  <si>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</si>
  <si>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</si>
  <si>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</si>
  <si>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</si>
  <si>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</si>
  <si>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</si>
  <si>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</si>
  <si>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</si>
  <si>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</si>
  <si>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</si>
  <si>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</si>
  <si>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</si>
  <si>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</si>
  <si>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</si>
  <si>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</si>
  <si>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</si>
  <si>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</si>
  <si>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</si>
  <si>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</si>
  <si>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</si>
  <si>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</si>
  <si>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</si>
  <si>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</si>
  <si>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</si>
  <si>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</si>
  <si>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</si>
  <si>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22501</t>
  </si>
  <si>
    <t xml:space="preserve">POPÁLENINY, PŘEVEDENÍ DO JINÉHO ZAŘÍZENÍ AKUTNÍ PÉČE BEZ CC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</si>
  <si>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</si>
  <si>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</si>
  <si>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</si>
  <si>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</si>
  <si>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</si>
  <si>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</si>
  <si>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</si>
  <si>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</si>
  <si>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</si>
  <si>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</si>
  <si>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</si>
  <si>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</si>
  <si>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</si>
  <si>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</si>
  <si>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</si>
  <si>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</si>
  <si>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</si>
  <si>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</si>
  <si>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</si>
  <si>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</si>
  <si>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</si>
  <si>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</si>
  <si>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</si>
  <si>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</si>
  <si>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</si>
  <si>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</si>
  <si>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</si>
  <si>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</si>
  <si>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</si>
  <si>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</si>
  <si>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</si>
  <si>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</si>
  <si>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</si>
  <si>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</si>
  <si>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</si>
  <si>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</si>
  <si>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</si>
  <si>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</si>
  <si>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</si>
  <si>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</si>
  <si>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</si>
  <si>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</si>
  <si>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</si>
  <si>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</si>
  <si>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</si>
  <si>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</si>
  <si>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</si>
  <si>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</si>
  <si>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</si>
  <si>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</si>
  <si>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</si>
  <si>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</si>
  <si>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</si>
  <si>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</si>
  <si>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</si>
  <si>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</si>
  <si>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</si>
  <si>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</si>
  <si>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</si>
  <si>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</si>
  <si>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</si>
  <si>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</si>
  <si>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</si>
  <si>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</si>
  <si>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</si>
  <si>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</si>
  <si>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</si>
  <si>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</si>
  <si>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</si>
  <si>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</si>
  <si>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</si>
  <si>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</si>
  <si>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</si>
  <si>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</si>
  <si>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</si>
  <si>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</si>
  <si>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</si>
  <si>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</si>
  <si>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</si>
  <si>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</si>
  <si>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</si>
  <si>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</si>
  <si>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</si>
  <si>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</si>
  <si>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</si>
  <si>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</si>
  <si>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</si>
  <si>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</si>
  <si>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</si>
  <si>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</si>
  <si>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</si>
  <si>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</si>
  <si>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</si>
  <si>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</si>
  <si>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</si>
  <si>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</si>
  <si>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</si>
  <si>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</si>
  <si>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</si>
  <si>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</si>
  <si>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</si>
  <si>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</si>
  <si>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</si>
  <si>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</si>
  <si>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</si>
  <si>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</si>
  <si>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</si>
  <si>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</si>
  <si>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</si>
  <si>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</si>
  <si>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</si>
  <si>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</si>
  <si>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</si>
  <si>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</si>
  <si>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</si>
  <si>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</si>
  <si>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</si>
  <si>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</si>
  <si>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</si>
  <si>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</si>
  <si>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</si>
  <si>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</si>
  <si>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</si>
  <si>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</si>
  <si>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</si>
  <si>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</si>
  <si>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</si>
  <si>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</si>
  <si>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</si>
  <si>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</si>
  <si>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</si>
  <si>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</si>
  <si>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</si>
  <si>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</si>
  <si>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</si>
  <si>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</si>
  <si>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</si>
  <si>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</si>
  <si>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</si>
  <si>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</si>
  <si>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</si>
  <si>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</si>
  <si>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</si>
  <si>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</si>
  <si>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</si>
  <si>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</si>
  <si>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</si>
  <si>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</si>
  <si>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</si>
  <si>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</si>
  <si>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</si>
  <si>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</si>
  <si>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</si>
  <si>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</si>
  <si>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</si>
  <si>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</si>
  <si>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</si>
  <si>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</si>
  <si>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</si>
  <si>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</si>
  <si>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</si>
  <si>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</si>
  <si>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</si>
  <si>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</si>
  <si>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</si>
  <si>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</si>
  <si>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</si>
  <si>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</si>
  <si>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</si>
  <si>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</si>
  <si>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</si>
  <si>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</si>
  <si>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</si>
  <si>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</si>
  <si>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</si>
  <si>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</si>
  <si>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</si>
  <si>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</si>
  <si>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</si>
  <si>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</si>
  <si>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</si>
  <si>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</si>
  <si>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</si>
  <si>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</si>
  <si>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</si>
  <si>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</si>
  <si>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</si>
  <si>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</si>
  <si>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</si>
  <si>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</si>
  <si>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</si>
  <si>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</si>
  <si>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</si>
  <si>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</si>
  <si>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</si>
  <si>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</si>
  <si>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</si>
  <si>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</si>
  <si>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</si>
  <si>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</si>
  <si>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</si>
  <si>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</si>
  <si>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</si>
  <si>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</si>
  <si>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</si>
  <si>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</si>
  <si>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</si>
  <si>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</si>
  <si>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</si>
  <si>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</si>
  <si>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</si>
  <si>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</si>
  <si>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</si>
  <si>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</si>
  <si>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</si>
  <si>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</si>
  <si>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</si>
  <si>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</si>
  <si>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</si>
  <si>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</si>
  <si>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</si>
  <si>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</si>
  <si>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</si>
  <si>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</si>
  <si>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</si>
  <si>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</si>
  <si>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</si>
  <si>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</si>
  <si>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</si>
  <si>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</si>
  <si>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</si>
  <si>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</si>
  <si>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</si>
  <si>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</si>
  <si>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</si>
  <si>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</si>
  <si>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</si>
  <si>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</si>
  <si>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</si>
  <si>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</si>
  <si>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</si>
  <si>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</si>
  <si>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</si>
  <si>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</si>
  <si>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</si>
  <si>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</si>
  <si>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</si>
  <si>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</si>
  <si>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</si>
  <si>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</si>
  <si>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</si>
  <si>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</si>
  <si>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</si>
  <si>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</si>
  <si>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</si>
  <si>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</si>
  <si>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</si>
  <si>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</si>
  <si>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</si>
  <si>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</si>
  <si>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</si>
  <si>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</si>
  <si>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</si>
  <si>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</si>
  <si>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</si>
  <si>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</si>
  <si>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</si>
  <si>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</si>
  <si>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</si>
  <si>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</si>
  <si>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</si>
  <si>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</si>
  <si>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</si>
  <si>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</si>
  <si>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</si>
  <si>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</si>
  <si>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</si>
  <si>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</si>
  <si>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</si>
  <si>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</si>
  <si>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</si>
  <si>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</si>
  <si>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</si>
  <si>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</si>
  <si>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</si>
  <si>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</si>
  <si>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</si>
  <si>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</si>
  <si>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</si>
  <si>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</si>
  <si>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</si>
  <si>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</si>
  <si>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</si>
  <si>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</si>
  <si>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</si>
  <si>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</si>
  <si>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</si>
  <si>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</si>
  <si>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</si>
  <si>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</si>
  <si>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</si>
  <si>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</si>
  <si>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</si>
  <si>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</si>
  <si>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</si>
  <si>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</si>
  <si>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</si>
  <si>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</si>
  <si>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</si>
  <si>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</si>
  <si>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</si>
  <si>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</si>
  <si>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</si>
  <si>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</si>
  <si>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</si>
  <si>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</si>
  <si>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</si>
  <si>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</si>
  <si>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</si>
  <si>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</si>
  <si>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</si>
  <si>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</si>
  <si>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</si>
  <si>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</si>
  <si>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</si>
  <si>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</si>
  <si>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</si>
  <si>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</si>
  <si>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</si>
  <si>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</si>
  <si>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</si>
  <si>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</si>
  <si>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</si>
  <si>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</si>
  <si>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</si>
  <si>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</si>
  <si>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</si>
  <si>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</si>
  <si>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</si>
  <si>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</si>
  <si>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</si>
  <si>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</si>
  <si>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</si>
  <si>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</si>
  <si>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</si>
  <si>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</si>
  <si>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</si>
  <si>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</si>
  <si>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</si>
  <si>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</si>
  <si>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</si>
  <si>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</si>
  <si>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</si>
  <si>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</si>
  <si>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</si>
  <si>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</si>
  <si>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</si>
  <si>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</si>
  <si>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</si>
  <si>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</si>
  <si>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</si>
  <si>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</si>
  <si>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</si>
  <si>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</si>
  <si>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</si>
  <si>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</si>
  <si>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</si>
  <si>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</si>
  <si>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</si>
  <si>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</si>
  <si>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</si>
  <si>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</si>
  <si>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</si>
  <si>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</si>
  <si>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</si>
  <si>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</si>
  <si>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</si>
  <si>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</si>
  <si>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</si>
  <si>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</si>
  <si>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</si>
  <si>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</si>
  <si>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</si>
  <si>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</si>
  <si>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</si>
  <si>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</si>
  <si>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</si>
  <si>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</si>
  <si>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</si>
  <si>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</si>
  <si>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</si>
  <si>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</si>
  <si>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</si>
  <si>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</si>
  <si>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</si>
  <si>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</si>
  <si>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</si>
  <si>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</si>
  <si>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</si>
  <si>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</si>
  <si>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</si>
  <si>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</si>
  <si>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</si>
  <si>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</si>
  <si>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</si>
  <si>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</si>
  <si>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</si>
  <si>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</si>
  <si>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</si>
  <si>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</si>
  <si>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</si>
  <si>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</si>
  <si>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</si>
  <si>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</si>
  <si>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</si>
  <si>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</si>
  <si>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</si>
  <si>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</si>
  <si>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</si>
  <si>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</si>
  <si>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</si>
  <si>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</si>
  <si>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</si>
  <si>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</si>
  <si>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</si>
  <si>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</si>
  <si>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</si>
  <si>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</si>
  <si>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</si>
  <si>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</si>
  <si>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</si>
  <si>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</si>
  <si>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</si>
  <si>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</si>
  <si>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</si>
  <si>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</si>
  <si>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</si>
  <si>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</si>
  <si>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</si>
  <si>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</si>
  <si>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</si>
  <si>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</si>
  <si>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</si>
  <si>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</si>
  <si>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</si>
  <si>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</si>
  <si>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</si>
  <si>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</si>
  <si>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</si>
  <si>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</si>
  <si>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</si>
  <si>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</si>
  <si>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</si>
  <si>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</si>
  <si>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</si>
  <si>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</si>
  <si>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</si>
  <si>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</si>
  <si>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</si>
  <si>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</si>
  <si>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</si>
  <si>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</si>
  <si>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</si>
  <si>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</si>
  <si>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</si>
  <si>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</si>
  <si>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</si>
  <si>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</si>
  <si>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</si>
  <si>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</si>
  <si>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</si>
  <si>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</si>
  <si>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</si>
  <si>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</si>
  <si>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</si>
  <si>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</si>
  <si>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</si>
  <si>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</si>
  <si>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</si>
  <si>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</si>
  <si>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</si>
  <si>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</si>
  <si>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</si>
  <si>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</si>
  <si>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</si>
  <si>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</si>
  <si>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</si>
  <si>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</si>
  <si>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</si>
  <si>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</si>
  <si>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</si>
  <si>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</si>
  <si>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</si>
  <si>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</si>
  <si>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</si>
  <si>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</si>
  <si>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</si>
  <si>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</si>
  <si>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</si>
  <si>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</si>
  <si>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</si>
  <si>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</si>
  <si>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</si>
  <si>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</si>
  <si>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</si>
  <si>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</si>
  <si>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</si>
  <si>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</si>
  <si>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</si>
  <si>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</si>
  <si>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</si>
  <si>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</si>
  <si>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</si>
  <si>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</si>
  <si>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</si>
  <si>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</si>
  <si>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</si>
  <si>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</si>
  <si>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</si>
  <si>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</si>
  <si>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</si>
  <si>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</si>
  <si>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</si>
  <si>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</si>
  <si>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</si>
  <si>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</si>
  <si>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</si>
  <si>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</si>
  <si>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</si>
  <si>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</si>
  <si>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</si>
  <si>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</si>
  <si>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</si>
  <si>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</si>
  <si>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</si>
  <si>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</si>
  <si>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</si>
  <si>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</si>
  <si>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</si>
  <si>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</si>
  <si>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</si>
  <si>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</si>
  <si>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</si>
  <si>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</si>
  <si>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</si>
  <si>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</si>
  <si>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</si>
  <si>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</si>
  <si>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</si>
  <si>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</si>
  <si>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</si>
  <si>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</si>
  <si>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</si>
  <si>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</si>
  <si>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</si>
  <si>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</si>
  <si>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</si>
  <si>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</si>
  <si>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</si>
  <si>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</si>
  <si>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</si>
  <si>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</si>
  <si>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</si>
  <si>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</si>
  <si>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</si>
  <si>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</si>
  <si>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</si>
  <si>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</si>
  <si>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</si>
  <si>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</si>
  <si>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</si>
  <si>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</si>
  <si>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</si>
  <si>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</si>
  <si>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</si>
  <si>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</si>
  <si>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</si>
  <si>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</si>
  <si>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</si>
  <si>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</si>
  <si>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</si>
  <si>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</si>
  <si>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</si>
  <si>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</si>
  <si>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</si>
  <si>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</si>
  <si>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</si>
  <si>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</si>
  <si>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</si>
  <si>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</si>
  <si>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</si>
  <si>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</si>
  <si>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</si>
  <si>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</si>
  <si>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</si>
  <si>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</si>
  <si>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</si>
  <si>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</si>
  <si>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</si>
  <si>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</si>
  <si>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</si>
  <si>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</si>
  <si>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</si>
  <si>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</si>
  <si>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</si>
  <si>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91131</t>
  </si>
  <si>
    <t>STANOVENÍ IgA</t>
  </si>
  <si>
    <t>91501</t>
  </si>
  <si>
    <t>STANOVENÍ HLADIN REVMATOIDNÍHO FAKTORU (RF) NEFELO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</si>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</sst>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0.88041661916907499</c:v>
                </c:pt>
                <c:pt idx="1">
                  <c:v>1.1494317466357988</c:v>
                </c:pt>
                <c:pt idx="2">
                  <c:v>1.0670535661608023</c:v>
                </c:pt>
                <c:pt idx="3">
                  <c:v>1.0730807932209669</c:v>
                </c:pt>
                <c:pt idx="4">
                  <c:v>1.0205340928018451</c:v>
                </c:pt>
                <c:pt idx="5">
                  <c:v>1.0138273860602725</c:v>
                </c:pt>
                <c:pt idx="6">
                  <c:v>1.0693585759159048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4784"/>
        <c:axId val="180176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0.97800798374116971</c:v>
                </c:pt>
                <c:pt idx="1">
                  <c:v>0.97800798374116971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9136"/>
        <c:axId val="1801773152"/>
      </c:scatterChart>
      <c:catAx>
        <c:axId val="18017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4784"/>
        <c:crosses val="autoZero"/>
        <c:crossBetween val="between"/>
      </c:valAx>
      <c:valAx>
        <c:axId val="1801779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3152"/>
        <c:crosses val="max"/>
        <c:crossBetween val="midCat"/>
      </c:valAx>
      <c:valAx>
        <c:axId val="1801773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9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0.67138292449428705</c:v>
                </c:pt>
                <c:pt idx="1">
                  <c:v>0.76766550815776058</c:v>
                </c:pt>
                <c:pt idx="2">
                  <c:v>0.76211314876967873</c:v>
                </c:pt>
                <c:pt idx="3">
                  <c:v>0.79091291543962983</c:v>
                </c:pt>
                <c:pt idx="4">
                  <c:v>0.77644145337163473</c:v>
                </c:pt>
                <c:pt idx="5">
                  <c:v>0.76459193878802978</c:v>
                </c:pt>
                <c:pt idx="6">
                  <c:v>0.76430159849371215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2608"/>
        <c:axId val="1801770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7504"/>
        <c:axId val="1801775328"/>
      </c:scatterChart>
      <c:catAx>
        <c:axId val="180177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2608"/>
        <c:crosses val="autoZero"/>
        <c:crossBetween val="between"/>
      </c:valAx>
      <c:valAx>
        <c:axId val="1801777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valAx>
        <c:axId val="1801775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7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2352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3313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3314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3325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5512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5516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5524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5718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7133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7478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8035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37997.642777765861</v>
      </c>
      <c r="D4" s="287">
        <f ca="1">IF(ISERROR(VLOOKUP("Náklady celkem",INDIRECT("HI!$A:$G"),5,0)),0,VLOOKUP("Náklady celkem",INDIRECT("HI!$A:$G"),5,0))</f>
        <v>38673.420620000026</v>
      </c>
      <c r="E4" s="288">
        <f ca="1">IF(C4=0,0,D4/C4)</f>
        <v>1.0177847306525445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1260.0578030298143</v>
      </c>
      <c r="D7" s="295">
        <f>IF(ISERROR(HI!E5),"",HI!E5)</f>
        <v>1142.58655</v>
      </c>
      <c r="E7" s="292">
        <f t="shared" ref="E7:E15" si="0">IF(C7=0,0,D7/C7)</f>
        <v>0.90677312362388918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0.83614749587709492</v>
      </c>
      <c r="E8" s="292">
        <f t="shared" si="0"/>
        <v>0.92905277319677215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0.28960739030023097</v>
      </c>
      <c r="E9" s="292">
        <f>IF(C9=0,0,D9/C9)</f>
        <v>0.96535796766743664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0.8186698246978179</v>
      </c>
      <c r="E11" s="292">
        <f t="shared" si="0"/>
        <v>1.3644497078296967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0.99012434068525823</v>
      </c>
      <c r="E12" s="292">
        <f t="shared" si="0"/>
        <v>1.2376554258565726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8245.8539186975649</v>
      </c>
      <c r="D15" s="295">
        <f>IF(ISERROR(HI!E6),"",HI!E6)</f>
        <v>8096.2372000000023</v>
      </c>
      <c r="E15" s="292">
        <f t="shared" si="0"/>
        <v>0.98185552155389211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24910.665882041045</v>
      </c>
      <c r="D16" s="291">
        <f ca="1">IF(ISERROR(VLOOKUP("Osobní náklady (Kč) *",INDIRECT("HI!$A:$G"),5,0)),0,VLOOKUP("Osobní náklady (Kč) *",INDIRECT("HI!$A:$G"),5,0))</f>
        <v>25780.759710000017</v>
      </c>
      <c r="E16" s="292">
        <f ca="1">IF(C16=0,0,D16/C16)</f>
        <v>1.034928565622417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37161.998000000007</v>
      </c>
      <c r="D18" s="310">
        <f ca="1">IF(ISERROR(VLOOKUP("Výnosy celkem",INDIRECT("HI!$A:$G"),5,0)),0,VLOOKUP("Výnosy celkem",INDIRECT("HI!$A:$G"),5,0))</f>
        <v>41355.754000000001</v>
      </c>
      <c r="E18" s="311">
        <f t="shared" ref="E18:E28" ca="1" si="1">IF(C18=0,0,D18/C18)</f>
        <v>1.1128506599672061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1560.818</v>
      </c>
      <c r="D19" s="291">
        <f ca="1">IF(ISERROR(VLOOKUP("Ambulance *",INDIRECT("HI!$A:$G"),5,0)),0,VLOOKUP("Ambulance *",INDIRECT("HI!$A:$G"),5,0))</f>
        <v>1936.144</v>
      </c>
      <c r="E19" s="292">
        <f t="shared" ca="1" si="1"/>
        <v>1.2404674984527344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1.2404674984527344</v>
      </c>
      <c r="E20" s="292">
        <f t="shared" si="1"/>
        <v>1.2404674984527344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0.97883003475041264</v>
      </c>
      <c r="E21" s="292">
        <f t="shared" si="1"/>
        <v>1.1515647467651913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35601.180000000008</v>
      </c>
      <c r="D22" s="291">
        <f ca="1">IF(ISERROR(VLOOKUP("Hospitalizace *",INDIRECT("HI!$A:$G"),5,0)),0,VLOOKUP("Hospitalizace *",INDIRECT("HI!$A:$G"),5,0))</f>
        <v>39419.61</v>
      </c>
      <c r="E22" s="292">
        <f ca="1">IF(C22=0,0,D22/C22)</f>
        <v>1.1072557145577757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1.1072557145577759</v>
      </c>
      <c r="E23" s="292">
        <f t="shared" si="1"/>
        <v>1.1072557145577759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1.1072557145577759</v>
      </c>
      <c r="E24" s="292">
        <f t="shared" si="1"/>
        <v>1.1072557145577759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0.9964507542147294</v>
      </c>
      <c r="E26" s="292">
        <f t="shared" si="1"/>
        <v>1.0488955307523469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0.76430159849371215</v>
      </c>
      <c r="E27" s="292">
        <f t="shared" si="1"/>
        <v>0.76430159849371215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1.0542317071729177</v>
      </c>
      <c r="E28" s="292">
        <f t="shared" si="1"/>
        <v>1.1097175864978082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1226.7375199999981</v>
      </c>
      <c r="C5" s="33">
        <v>1189.6075799999999</v>
      </c>
      <c r="D5" s="12"/>
      <c r="E5" s="230">
        <v>1142.58655</v>
      </c>
      <c r="F5" s="32">
        <v>1260.0578030298143</v>
      </c>
      <c r="G5" s="229">
        <f>E5-F5</f>
        <v>-117.47125302981431</v>
      </c>
      <c r="H5" s="235">
        <f>IF(F5&lt;0.00000001,"",E5/F5)</f>
        <v>0.90677312362388918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7056.6754899999978</v>
      </c>
      <c r="C6" s="35">
        <v>7823.7584200000038</v>
      </c>
      <c r="D6" s="12"/>
      <c r="E6" s="231">
        <v>8096.2372000000023</v>
      </c>
      <c r="F6" s="34">
        <v>8245.8539186975649</v>
      </c>
      <c r="G6" s="232">
        <f>E6-F6</f>
        <v>-149.61671869756265</v>
      </c>
      <c r="H6" s="236">
        <f>IF(F6&lt;0.00000001,"",E6/F6)</f>
        <v>0.98185552155389211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22724.557229999999</v>
      </c>
      <c r="C7" s="35">
        <v>24291.215410000023</v>
      </c>
      <c r="D7" s="12"/>
      <c r="E7" s="231">
        <v>25780.759710000017</v>
      </c>
      <c r="F7" s="34">
        <v>24910.665882041045</v>
      </c>
      <c r="G7" s="232">
        <f>E7-F7</f>
        <v>870.09382795897181</v>
      </c>
      <c r="H7" s="236">
        <f>IF(F7&lt;0.00000001,"",E7/F7)</f>
        <v>1.034928565622417</v>
      </c>
    </row>
    <row r="8" spans="1:8" ht="14.4" customHeight="1" thickBot="1" x14ac:dyDescent="0.35">
      <c r="A8" s="1" t="s">
        <v>97</v>
      </c>
      <c r="B8" s="15">
        <v>3668.7403599999961</v>
      </c>
      <c r="C8" s="37">
        <v>3673.5850399999927</v>
      </c>
      <c r="D8" s="12"/>
      <c r="E8" s="233">
        <v>3653.83716</v>
      </c>
      <c r="F8" s="36">
        <v>3581.0651739974364</v>
      </c>
      <c r="G8" s="234">
        <f>E8-F8</f>
        <v>72.771986002563608</v>
      </c>
      <c r="H8" s="237">
        <f>IF(F8&lt;0.00000001,"",E8/F8)</f>
        <v>1.020321324094007</v>
      </c>
    </row>
    <row r="9" spans="1:8" ht="14.4" customHeight="1" thickBot="1" x14ac:dyDescent="0.35">
      <c r="A9" s="2" t="s">
        <v>98</v>
      </c>
      <c r="B9" s="3">
        <v>34676.710599999991</v>
      </c>
      <c r="C9" s="39">
        <v>36978.166450000019</v>
      </c>
      <c r="D9" s="12"/>
      <c r="E9" s="3">
        <v>38673.420620000026</v>
      </c>
      <c r="F9" s="38">
        <v>37997.642777765861</v>
      </c>
      <c r="G9" s="38">
        <f>E9-F9</f>
        <v>675.77784223416529</v>
      </c>
      <c r="H9" s="238">
        <f>IF(F9&lt;0.00000001,"",E9/F9)</f>
        <v>1.0177847306525445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1560.818</v>
      </c>
      <c r="C11" s="33">
        <f>IF(ISERROR(VLOOKUP("Celkem:",'ZV Vykáz.-A'!A:F,4,0)),0,VLOOKUP("Celkem:",'ZV Vykáz.-A'!A:F,4,0)/1000)</f>
        <v>1930.731</v>
      </c>
      <c r="D11" s="12"/>
      <c r="E11" s="230">
        <f>IF(ISERROR(VLOOKUP("Celkem:",'ZV Vykáz.-A'!A:F,6,0)),0,VLOOKUP("Celkem:",'ZV Vykáz.-A'!A:F,6,0)/1000)</f>
        <v>1936.144</v>
      </c>
      <c r="F11" s="32">
        <f>B11</f>
        <v>1560.818</v>
      </c>
      <c r="G11" s="229">
        <f>E11-F11</f>
        <v>375.32600000000002</v>
      </c>
      <c r="H11" s="235">
        <f>IF(F11&lt;0.00000001,"",E11/F11)</f>
        <v>1.2404674984527344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35601.180000000008</v>
      </c>
      <c r="C12" s="37">
        <f>IF(ISERROR(VLOOKUP("Celkem",CaseMix!A:D,3,0)),0,VLOOKUP("Celkem",CaseMix!A:D,3,0)*30)</f>
        <v>40705.14</v>
      </c>
      <c r="D12" s="12"/>
      <c r="E12" s="233">
        <f>IF(ISERROR(VLOOKUP("Celkem",CaseMix!A:D,4,0)),0,VLOOKUP("Celkem",CaseMix!A:D,4,0)*30)</f>
        <v>39419.61</v>
      </c>
      <c r="F12" s="36">
        <f>B12</f>
        <v>35601.180000000008</v>
      </c>
      <c r="G12" s="234">
        <f>E12-F12</f>
        <v>3818.429999999993</v>
      </c>
      <c r="H12" s="237">
        <f>IF(F12&lt;0.00000001,"",E12/F12)</f>
        <v>1.1072557145577757</v>
      </c>
    </row>
    <row r="13" spans="1:8" ht="14.4" customHeight="1" thickBot="1" x14ac:dyDescent="0.35">
      <c r="A13" s="4" t="s">
        <v>101</v>
      </c>
      <c r="B13" s="9">
        <f>SUM(B11:B12)</f>
        <v>37161.998000000007</v>
      </c>
      <c r="C13" s="41">
        <f>SUM(C11:C12)</f>
        <v>42635.870999999999</v>
      </c>
      <c r="D13" s="12"/>
      <c r="E13" s="9">
        <f>SUM(E11:E12)</f>
        <v>41355.754000000001</v>
      </c>
      <c r="F13" s="40">
        <f>SUM(F11:F12)</f>
        <v>37161.998000000007</v>
      </c>
      <c r="G13" s="40">
        <f>E13-F13</f>
        <v>4193.7559999999939</v>
      </c>
      <c r="H13" s="239">
        <f>IF(F13&lt;0.00000001,"",E13/F13)</f>
        <v>1.1128506599672061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1.0716702177628121</v>
      </c>
      <c r="C15" s="43">
        <f>IF(C9=0,"",C13/C9)</f>
        <v>1.1530012191829477</v>
      </c>
      <c r="D15" s="12"/>
      <c r="E15" s="10">
        <f>IF(E9=0,"",E13/E9)</f>
        <v>1.0693585759159043</v>
      </c>
      <c r="F15" s="42">
        <f>IF(F9=0,"",F13/F9)</f>
        <v>0.97800798374116971</v>
      </c>
      <c r="G15" s="42">
        <f>IF(ISERROR(F15-E15),"",E15-F15)</f>
        <v>9.1350592174734624E-2</v>
      </c>
      <c r="H15" s="240">
        <f>IF(ISERROR(F15-E15),"",IF(F15&lt;0.00000001,"",E15/F15))</f>
        <v>1.0934047509768698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0.88041661916907499</v>
      </c>
      <c r="C4" s="330">
        <f t="shared" ref="C4:M4" si="0">(C10+C8)/C6</f>
        <v>1.1494317466357988</v>
      </c>
      <c r="D4" s="330">
        <f t="shared" si="0"/>
        <v>1.0670535661608023</v>
      </c>
      <c r="E4" s="330">
        <f t="shared" si="0"/>
        <v>1.0730807932209669</v>
      </c>
      <c r="F4" s="330">
        <f t="shared" si="0"/>
        <v>1.0205340928018451</v>
      </c>
      <c r="G4" s="330">
        <f t="shared" si="0"/>
        <v>1.0138273860602725</v>
      </c>
      <c r="H4" s="330">
        <f t="shared" si="0"/>
        <v>1.0693585759159048</v>
      </c>
      <c r="I4" s="330">
        <f t="shared" si="0"/>
        <v>5.006394492549026E-2</v>
      </c>
      <c r="J4" s="330">
        <f t="shared" si="0"/>
        <v>5.006394492549026E-2</v>
      </c>
      <c r="K4" s="330">
        <f t="shared" si="0"/>
        <v>5.006394492549026E-2</v>
      </c>
      <c r="L4" s="330">
        <f t="shared" si="0"/>
        <v>5.006394492549026E-2</v>
      </c>
      <c r="M4" s="330">
        <f t="shared" si="0"/>
        <v>5.006394492549026E-2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5446.9428399999997</v>
      </c>
      <c r="C5" s="330">
        <f>IF(ISERROR(VLOOKUP($A5,'Man Tab'!$A:$Q,COLUMN()+2,0)),0,VLOOKUP($A5,'Man Tab'!$A:$Q,COLUMN()+2,0))</f>
        <v>4939.9670700000097</v>
      </c>
      <c r="D5" s="330">
        <f>IF(ISERROR(VLOOKUP($A5,'Man Tab'!$A:$Q,COLUMN()+2,0)),0,VLOOKUP($A5,'Man Tab'!$A:$Q,COLUMN()+2,0))</f>
        <v>5249.4541200000003</v>
      </c>
      <c r="E5" s="330">
        <f>IF(ISERROR(VLOOKUP($A5,'Man Tab'!$A:$Q,COLUMN()+2,0)),0,VLOOKUP($A5,'Man Tab'!$A:$Q,COLUMN()+2,0))</f>
        <v>5256.6368899999998</v>
      </c>
      <c r="F5" s="330">
        <f>IF(ISERROR(VLOOKUP($A5,'Man Tab'!$A:$Q,COLUMN()+2,0)),0,VLOOKUP($A5,'Man Tab'!$A:$Q,COLUMN()+2,0))</f>
        <v>5216.4335300000002</v>
      </c>
      <c r="G5" s="330">
        <f>IF(ISERROR(VLOOKUP($A5,'Man Tab'!$A:$Q,COLUMN()+2,0)),0,VLOOKUP($A5,'Man Tab'!$A:$Q,COLUMN()+2,0))</f>
        <v>5579.5664999999999</v>
      </c>
      <c r="H5" s="330">
        <f>IF(ISERROR(VLOOKUP($A5,'Man Tab'!$A:$Q,COLUMN()+2,0)),0,VLOOKUP($A5,'Man Tab'!$A:$Q,COLUMN()+2,0))</f>
        <v>6984.4196700000002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5446.9428399999997</v>
      </c>
      <c r="C6" s="332">
        <f t="shared" ref="C6:M6" si="1">C5+B6</f>
        <v>10386.909910000009</v>
      </c>
      <c r="D6" s="332">
        <f t="shared" si="1"/>
        <v>15636.36403000001</v>
      </c>
      <c r="E6" s="332">
        <f t="shared" si="1"/>
        <v>20893.00092000001</v>
      </c>
      <c r="F6" s="332">
        <f t="shared" si="1"/>
        <v>26109.434450000008</v>
      </c>
      <c r="G6" s="332">
        <f t="shared" si="1"/>
        <v>31689.000950000009</v>
      </c>
      <c r="H6" s="332">
        <f t="shared" si="1"/>
        <v>38673.420620000012</v>
      </c>
      <c r="I6" s="332">
        <f t="shared" si="1"/>
        <v>38673.420620000012</v>
      </c>
      <c r="J6" s="332">
        <f t="shared" si="1"/>
        <v>38673.420620000012</v>
      </c>
      <c r="K6" s="332">
        <f t="shared" si="1"/>
        <v>38673.420620000012</v>
      </c>
      <c r="L6" s="332">
        <f t="shared" si="1"/>
        <v>38673.420620000012</v>
      </c>
      <c r="M6" s="332">
        <f t="shared" si="1"/>
        <v>38673.420620000012</v>
      </c>
    </row>
    <row r="7" spans="1:13" ht="14.4" customHeight="1" x14ac:dyDescent="0.3">
      <c r="A7" s="331" t="s">
        <v>126</v>
      </c>
      <c r="B7" s="331">
        <v>150.34</v>
      </c>
      <c r="C7" s="331">
        <v>379.83</v>
      </c>
      <c r="D7" s="331">
        <v>527.37300000000005</v>
      </c>
      <c r="E7" s="331">
        <v>709.08699999999999</v>
      </c>
      <c r="F7" s="331">
        <v>841.36400000000003</v>
      </c>
      <c r="G7" s="331">
        <v>1014.5549999999999</v>
      </c>
      <c r="H7" s="331">
        <v>1313.9870000000001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4510.2</v>
      </c>
      <c r="C8" s="332">
        <f t="shared" ref="C8:M8" si="2">C7*30</f>
        <v>11394.9</v>
      </c>
      <c r="D8" s="332">
        <f t="shared" si="2"/>
        <v>15821.190000000002</v>
      </c>
      <c r="E8" s="332">
        <f t="shared" si="2"/>
        <v>21272.61</v>
      </c>
      <c r="F8" s="332">
        <f t="shared" si="2"/>
        <v>25240.920000000002</v>
      </c>
      <c r="G8" s="332">
        <f t="shared" si="2"/>
        <v>30436.649999999998</v>
      </c>
      <c r="H8" s="332">
        <f t="shared" si="2"/>
        <v>39419.61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285379</v>
      </c>
      <c r="C9" s="331">
        <v>258765</v>
      </c>
      <c r="D9" s="331">
        <v>319504</v>
      </c>
      <c r="E9" s="331">
        <v>283620</v>
      </c>
      <c r="F9" s="331">
        <v>257380</v>
      </c>
      <c r="G9" s="331">
        <v>285879</v>
      </c>
      <c r="H9" s="331">
        <v>245617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285.37900000000002</v>
      </c>
      <c r="C10" s="332">
        <f t="shared" ref="C10:M10" si="3">C9/1000+B10</f>
        <v>544.14400000000001</v>
      </c>
      <c r="D10" s="332">
        <f t="shared" si="3"/>
        <v>863.64800000000002</v>
      </c>
      <c r="E10" s="332">
        <f t="shared" si="3"/>
        <v>1147.268</v>
      </c>
      <c r="F10" s="332">
        <f t="shared" si="3"/>
        <v>1404.6480000000001</v>
      </c>
      <c r="G10" s="332">
        <f t="shared" si="3"/>
        <v>1690.527</v>
      </c>
      <c r="H10" s="332">
        <f t="shared" si="3"/>
        <v>1936.144</v>
      </c>
      <c r="I10" s="332">
        <f t="shared" si="3"/>
        <v>1936.144</v>
      </c>
      <c r="J10" s="332">
        <f t="shared" si="3"/>
        <v>1936.144</v>
      </c>
      <c r="K10" s="332">
        <f t="shared" si="3"/>
        <v>1936.144</v>
      </c>
      <c r="L10" s="332">
        <f t="shared" si="3"/>
        <v>1936.144</v>
      </c>
      <c r="M10" s="332">
        <f t="shared" si="3"/>
        <v>1936.144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0.97800798374116971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0.97800798374116971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2160.0990909082502</v>
      </c>
      <c r="C7" s="56">
        <v>180.008257575687</v>
      </c>
      <c r="D7" s="56">
        <v>169.971</v>
      </c>
      <c r="E7" s="56">
        <v>96.246579999999994</v>
      </c>
      <c r="F7" s="56">
        <v>176.39878999999999</v>
      </c>
      <c r="G7" s="56">
        <v>93.349320000000006</v>
      </c>
      <c r="H7" s="56">
        <v>185.023</v>
      </c>
      <c r="I7" s="56">
        <v>236.61733000000001</v>
      </c>
      <c r="J7" s="56">
        <v>184.98052999999999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1142.58655</v>
      </c>
      <c r="Q7" s="189">
        <v>0.906773123623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118.459</v>
      </c>
      <c r="G8" s="56">
        <v>62.893999999999998</v>
      </c>
      <c r="H8" s="56">
        <v>220.334</v>
      </c>
      <c r="I8" s="56">
        <v>116.40600000000001</v>
      </c>
      <c r="J8" s="56">
        <v>218.91200000000001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905.16800000000001</v>
      </c>
      <c r="Q8" s="189">
        <v>1.149677208048</v>
      </c>
    </row>
    <row r="9" spans="1:17" ht="14.4" customHeight="1" x14ac:dyDescent="0.3">
      <c r="A9" s="19" t="s">
        <v>37</v>
      </c>
      <c r="B9" s="55">
        <v>14135.7495749101</v>
      </c>
      <c r="C9" s="56">
        <v>1177.97913124251</v>
      </c>
      <c r="D9" s="56">
        <v>1305.3934899999999</v>
      </c>
      <c r="E9" s="56">
        <v>1042.5178900000001</v>
      </c>
      <c r="F9" s="56">
        <v>1120.6213600000001</v>
      </c>
      <c r="G9" s="56">
        <v>1246.6768400000001</v>
      </c>
      <c r="H9" s="56">
        <v>795.18285000000003</v>
      </c>
      <c r="I9" s="56">
        <v>1292.5912800000001</v>
      </c>
      <c r="J9" s="56">
        <v>1293.2534900000001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8096.2371999999996</v>
      </c>
      <c r="Q9" s="189">
        <v>0.98185552155300004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46.419130000000003</v>
      </c>
      <c r="G10" s="56">
        <v>42.16536</v>
      </c>
      <c r="H10" s="56">
        <v>44.396810000000002</v>
      </c>
      <c r="I10" s="56">
        <v>44.10848</v>
      </c>
      <c r="J10" s="56">
        <v>45.52111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308.17113000000001</v>
      </c>
      <c r="Q10" s="189">
        <v>0.94506866252900001</v>
      </c>
    </row>
    <row r="11" spans="1:17" ht="14.4" customHeight="1" x14ac:dyDescent="0.3">
      <c r="A11" s="19" t="s">
        <v>39</v>
      </c>
      <c r="B11" s="55">
        <v>416.82729858252901</v>
      </c>
      <c r="C11" s="56">
        <v>34.73560821521</v>
      </c>
      <c r="D11" s="56">
        <v>25.26605</v>
      </c>
      <c r="E11" s="56">
        <v>29.22832</v>
      </c>
      <c r="F11" s="56">
        <v>27.577909999999999</v>
      </c>
      <c r="G11" s="56">
        <v>36.833260000000003</v>
      </c>
      <c r="H11" s="56">
        <v>26.72456</v>
      </c>
      <c r="I11" s="56">
        <v>37.86562</v>
      </c>
      <c r="J11" s="56">
        <v>27.35324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210.84896000000001</v>
      </c>
      <c r="Q11" s="189">
        <v>0.867158559981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5.7485999999999997</v>
      </c>
      <c r="G12" s="56">
        <v>3.7382</v>
      </c>
      <c r="H12" s="56">
        <v>5.5160999999999998</v>
      </c>
      <c r="I12" s="56">
        <v>12.672140000000001</v>
      </c>
      <c r="J12" s="56">
        <v>9.4015500000000003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37.239089999999997</v>
      </c>
      <c r="Q12" s="189">
        <v>1.15351345362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6.7302900000000001</v>
      </c>
      <c r="G13" s="56">
        <v>8.0537500000000009</v>
      </c>
      <c r="H13" s="56">
        <v>8.6157500000000002</v>
      </c>
      <c r="I13" s="56">
        <v>10.69659</v>
      </c>
      <c r="J13" s="56">
        <v>6.81508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55.011659999999999</v>
      </c>
      <c r="Q13" s="189">
        <v>0.85732459843200004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116.568</v>
      </c>
      <c r="G14" s="56">
        <v>99.614999999999995</v>
      </c>
      <c r="H14" s="56">
        <v>82.093000000000004</v>
      </c>
      <c r="I14" s="56">
        <v>74.653000000000006</v>
      </c>
      <c r="J14" s="56">
        <v>76.117000000000004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705.66899999999998</v>
      </c>
      <c r="Q14" s="189">
        <v>1.020998396288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20.780840000000001</v>
      </c>
      <c r="G17" s="56">
        <v>11.94073</v>
      </c>
      <c r="H17" s="56">
        <v>1.4204699999999999</v>
      </c>
      <c r="I17" s="56">
        <v>16.018070000000002</v>
      </c>
      <c r="J17" s="56">
        <v>12.710990000000001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74.183170000000004</v>
      </c>
      <c r="Q17" s="189">
        <v>0.36017753925399998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4.4740000000000002</v>
      </c>
      <c r="G18" s="56">
        <v>15.576000000000001</v>
      </c>
      <c r="H18" s="56">
        <v>8.0020000000000007</v>
      </c>
      <c r="I18" s="56">
        <v>15.003</v>
      </c>
      <c r="J18" s="56">
        <v>-12.464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31.152000000000001</v>
      </c>
      <c r="Q18" s="189" t="s">
        <v>336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87.646780000000007</v>
      </c>
      <c r="G19" s="56">
        <v>77.948130000000006</v>
      </c>
      <c r="H19" s="56">
        <v>67.913259999999994</v>
      </c>
      <c r="I19" s="56">
        <v>72.671239999999997</v>
      </c>
      <c r="J19" s="56">
        <v>80.877129999999994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562.68529999999998</v>
      </c>
      <c r="Q19" s="189">
        <v>0.94737038852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3419.7440799999999</v>
      </c>
      <c r="G20" s="56">
        <v>3444.6477399999999</v>
      </c>
      <c r="H20" s="56">
        <v>3674.9126000000001</v>
      </c>
      <c r="I20" s="56">
        <v>3511.2044799999999</v>
      </c>
      <c r="J20" s="56">
        <v>4924.44931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25780.759709999998</v>
      </c>
      <c r="Q20" s="189">
        <v>1.034928565622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90.784999999999997</v>
      </c>
      <c r="G21" s="56">
        <v>85.099000000000004</v>
      </c>
      <c r="H21" s="56">
        <v>85.099000000000004</v>
      </c>
      <c r="I21" s="56">
        <v>85.099000000000004</v>
      </c>
      <c r="J21" s="56">
        <v>106.97199999999999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634.62199999999996</v>
      </c>
      <c r="Q21" s="189">
        <v>1.069744815345</v>
      </c>
    </row>
    <row r="22" spans="1:17" ht="14.4" customHeight="1" x14ac:dyDescent="0.3">
      <c r="A22" s="19" t="s">
        <v>50</v>
      </c>
      <c r="B22" s="55">
        <v>25</v>
      </c>
      <c r="C22" s="56">
        <v>2.083333333333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1.3552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20.161020000000001</v>
      </c>
      <c r="Q22" s="189">
        <v>1.382469942857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0</v>
      </c>
      <c r="D24" s="56">
        <v>4.2999999999999999E-4</v>
      </c>
      <c r="E24" s="56">
        <v>6.0000001212756602E-5</v>
      </c>
      <c r="F24" s="56">
        <v>7.5003399999990004</v>
      </c>
      <c r="G24" s="56">
        <v>28.099559999998998</v>
      </c>
      <c r="H24" s="56">
        <v>11.20013</v>
      </c>
      <c r="I24" s="56">
        <v>52.605069999999998</v>
      </c>
      <c r="J24" s="56">
        <v>9.5202399999989993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108.92583000000199</v>
      </c>
      <c r="Q24" s="189"/>
    </row>
    <row r="25" spans="1:17" ht="14.4" customHeight="1" x14ac:dyDescent="0.3">
      <c r="A25" s="21" t="s">
        <v>53</v>
      </c>
      <c r="B25" s="58">
        <v>65138.816190455698</v>
      </c>
      <c r="C25" s="59">
        <v>5428.23468253798</v>
      </c>
      <c r="D25" s="59">
        <v>5446.9428399999997</v>
      </c>
      <c r="E25" s="59">
        <v>4939.9670700000097</v>
      </c>
      <c r="F25" s="59">
        <v>5249.4541200000003</v>
      </c>
      <c r="G25" s="59">
        <v>5256.6368899999998</v>
      </c>
      <c r="H25" s="59">
        <v>5216.4335300000002</v>
      </c>
      <c r="I25" s="59">
        <v>5579.5664999999999</v>
      </c>
      <c r="J25" s="59">
        <v>6984.4196700000002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38673.420619999997</v>
      </c>
      <c r="Q25" s="190">
        <v>1.017784730652</v>
      </c>
    </row>
    <row r="26" spans="1:17" ht="14.4" customHeight="1" x14ac:dyDescent="0.3">
      <c r="A26" s="19" t="s">
        <v>54</v>
      </c>
      <c r="B26" s="55">
        <v>6096.1960881191399</v>
      </c>
      <c r="C26" s="56">
        <v>508.01634067659501</v>
      </c>
      <c r="D26" s="56">
        <v>722.58284000000197</v>
      </c>
      <c r="E26" s="56">
        <v>553.20762000000195</v>
      </c>
      <c r="F26" s="56">
        <v>662.65059000000201</v>
      </c>
      <c r="G26" s="56">
        <v>578.57563000000198</v>
      </c>
      <c r="H26" s="56">
        <v>576.82941000000005</v>
      </c>
      <c r="I26" s="56">
        <v>628.93344999999999</v>
      </c>
      <c r="J26" s="56">
        <v>781.43565000000001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4504.2151900000099</v>
      </c>
      <c r="Q26" s="189">
        <v>1.2666114479699999</v>
      </c>
    </row>
    <row r="27" spans="1:17" ht="14.4" customHeight="1" x14ac:dyDescent="0.3">
      <c r="A27" s="22" t="s">
        <v>55</v>
      </c>
      <c r="B27" s="58">
        <v>71235.012278574897</v>
      </c>
      <c r="C27" s="59">
        <v>5936.2510232145696</v>
      </c>
      <c r="D27" s="59">
        <v>6169.5256799999997</v>
      </c>
      <c r="E27" s="59">
        <v>5493.1746900000098</v>
      </c>
      <c r="F27" s="59">
        <v>5912.1047099999996</v>
      </c>
      <c r="G27" s="59">
        <v>5835.21252</v>
      </c>
      <c r="H27" s="59">
        <v>5793.2629399999996</v>
      </c>
      <c r="I27" s="59">
        <v>6208.4999500000004</v>
      </c>
      <c r="J27" s="59">
        <v>7765.8553199999997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43177.63581</v>
      </c>
      <c r="Q27" s="190">
        <v>1.039078984871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19.295850000000002</v>
      </c>
      <c r="G28" s="56">
        <v>14.462899999999999</v>
      </c>
      <c r="H28" s="56">
        <v>11.77788</v>
      </c>
      <c r="I28" s="56">
        <v>21.98123</v>
      </c>
      <c r="J28" s="56">
        <v>4.0362600000000004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102.00115</v>
      </c>
      <c r="Q28" s="189">
        <v>0.87175162472099998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5.0949999999999998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5.0949999999999998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62082.465855448703</v>
      </c>
      <c r="C6" s="616">
        <v>64254.984239999998</v>
      </c>
      <c r="D6" s="617">
        <v>2172.5183845513202</v>
      </c>
      <c r="E6" s="618">
        <v>1.034994073682</v>
      </c>
      <c r="F6" s="616">
        <v>65138.816190455698</v>
      </c>
      <c r="G6" s="617">
        <v>37997.642777765803</v>
      </c>
      <c r="H6" s="619">
        <v>6984.4196700000002</v>
      </c>
      <c r="I6" s="616">
        <v>38673.420619999997</v>
      </c>
      <c r="J6" s="617">
        <v>675.77784223416495</v>
      </c>
      <c r="K6" s="620">
        <v>0.59370775954699995</v>
      </c>
    </row>
    <row r="7" spans="1:11" ht="14.4" customHeight="1" thickBot="1" x14ac:dyDescent="0.35">
      <c r="A7" s="635" t="s">
        <v>339</v>
      </c>
      <c r="B7" s="616">
        <v>19955.475979848401</v>
      </c>
      <c r="C7" s="616">
        <v>19231.378669999998</v>
      </c>
      <c r="D7" s="617">
        <v>-724.09730984835198</v>
      </c>
      <c r="E7" s="618">
        <v>0.96371435536799999</v>
      </c>
      <c r="F7" s="616">
        <v>20021.554727156101</v>
      </c>
      <c r="G7" s="617">
        <v>11679.240257507699</v>
      </c>
      <c r="H7" s="619">
        <v>1862.3542399999999</v>
      </c>
      <c r="I7" s="616">
        <v>11466.02881</v>
      </c>
      <c r="J7" s="617">
        <v>-213.21144750769199</v>
      </c>
      <c r="K7" s="620">
        <v>0.572684237875</v>
      </c>
    </row>
    <row r="8" spans="1:11" ht="14.4" customHeight="1" thickBot="1" x14ac:dyDescent="0.35">
      <c r="A8" s="636" t="s">
        <v>340</v>
      </c>
      <c r="B8" s="616">
        <v>18663.739917602699</v>
      </c>
      <c r="C8" s="616">
        <v>18091.199670000002</v>
      </c>
      <c r="D8" s="617">
        <v>-572.540247602661</v>
      </c>
      <c r="E8" s="618">
        <v>0.96932339123099998</v>
      </c>
      <c r="F8" s="616">
        <v>18836.716151393699</v>
      </c>
      <c r="G8" s="617">
        <v>10988.084421646299</v>
      </c>
      <c r="H8" s="619">
        <v>1786.2372399999999</v>
      </c>
      <c r="I8" s="616">
        <v>10760.35981</v>
      </c>
      <c r="J8" s="617">
        <v>-227.72461164632301</v>
      </c>
      <c r="K8" s="620">
        <v>0.57124393251500005</v>
      </c>
    </row>
    <row r="9" spans="1:11" ht="14.4" customHeight="1" thickBot="1" x14ac:dyDescent="0.35">
      <c r="A9" s="637" t="s">
        <v>341</v>
      </c>
      <c r="B9" s="621">
        <v>0</v>
      </c>
      <c r="C9" s="621">
        <v>-1.7700000000000001E-3</v>
      </c>
      <c r="D9" s="622">
        <v>-1.7700000000000001E-3</v>
      </c>
      <c r="E9" s="623" t="s">
        <v>336</v>
      </c>
      <c r="F9" s="621">
        <v>0</v>
      </c>
      <c r="G9" s="622">
        <v>0</v>
      </c>
      <c r="H9" s="624">
        <v>2.4000000000000001E-4</v>
      </c>
      <c r="I9" s="621">
        <v>2.2200000000000002E-3</v>
      </c>
      <c r="J9" s="622">
        <v>2.2200000000000002E-3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-1.7700000000000001E-3</v>
      </c>
      <c r="D10" s="617">
        <v>-1.7700000000000001E-3</v>
      </c>
      <c r="E10" s="626" t="s">
        <v>336</v>
      </c>
      <c r="F10" s="616">
        <v>0</v>
      </c>
      <c r="G10" s="617">
        <v>0</v>
      </c>
      <c r="H10" s="619">
        <v>2.4000000000000001E-4</v>
      </c>
      <c r="I10" s="616">
        <v>2.2200000000000002E-3</v>
      </c>
      <c r="J10" s="617">
        <v>2.2200000000000002E-3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64.999999999997996</v>
      </c>
      <c r="C11" s="621">
        <v>0</v>
      </c>
      <c r="D11" s="622">
        <v>-64.999999999997996</v>
      </c>
      <c r="E11" s="628">
        <v>0</v>
      </c>
      <c r="F11" s="621">
        <v>50</v>
      </c>
      <c r="G11" s="622">
        <v>29.166666666666</v>
      </c>
      <c r="H11" s="624">
        <v>0</v>
      </c>
      <c r="I11" s="621">
        <v>0</v>
      </c>
      <c r="J11" s="622">
        <v>-29.166666666666</v>
      </c>
      <c r="K11" s="629">
        <v>0</v>
      </c>
    </row>
    <row r="12" spans="1:11" ht="14.4" customHeight="1" thickBot="1" x14ac:dyDescent="0.35">
      <c r="A12" s="638" t="s">
        <v>344</v>
      </c>
      <c r="B12" s="616">
        <v>64.999999999997996</v>
      </c>
      <c r="C12" s="616">
        <v>0</v>
      </c>
      <c r="D12" s="617">
        <v>-64.999999999997996</v>
      </c>
      <c r="E12" s="618">
        <v>0</v>
      </c>
      <c r="F12" s="616">
        <v>50</v>
      </c>
      <c r="G12" s="617">
        <v>29.166666666666</v>
      </c>
      <c r="H12" s="619">
        <v>0</v>
      </c>
      <c r="I12" s="616">
        <v>0</v>
      </c>
      <c r="J12" s="617">
        <v>-29.166666666666</v>
      </c>
      <c r="K12" s="620">
        <v>0</v>
      </c>
    </row>
    <row r="13" spans="1:11" ht="14.4" customHeight="1" thickBot="1" x14ac:dyDescent="0.35">
      <c r="A13" s="637" t="s">
        <v>345</v>
      </c>
      <c r="B13" s="621">
        <v>2256.4181957413998</v>
      </c>
      <c r="C13" s="621">
        <v>1959.98117</v>
      </c>
      <c r="D13" s="622">
        <v>-296.43702574140298</v>
      </c>
      <c r="E13" s="628">
        <v>0.86862496220700003</v>
      </c>
      <c r="F13" s="621">
        <v>2160.0990909082502</v>
      </c>
      <c r="G13" s="622">
        <v>1260.05780302981</v>
      </c>
      <c r="H13" s="624">
        <v>184.98052999999999</v>
      </c>
      <c r="I13" s="621">
        <v>1142.58655</v>
      </c>
      <c r="J13" s="622">
        <v>-117.471253029811</v>
      </c>
      <c r="K13" s="629">
        <v>0.52895098878000002</v>
      </c>
    </row>
    <row r="14" spans="1:11" ht="14.4" customHeight="1" thickBot="1" x14ac:dyDescent="0.35">
      <c r="A14" s="638" t="s">
        <v>346</v>
      </c>
      <c r="B14" s="616">
        <v>1344.0037978109499</v>
      </c>
      <c r="C14" s="616">
        <v>1148.0625</v>
      </c>
      <c r="D14" s="617">
        <v>-195.94129781095</v>
      </c>
      <c r="E14" s="618">
        <v>0.85421075585399997</v>
      </c>
      <c r="F14" s="616">
        <v>1317.9739565846701</v>
      </c>
      <c r="G14" s="617">
        <v>768.81814134105696</v>
      </c>
      <c r="H14" s="619">
        <v>114.62357</v>
      </c>
      <c r="I14" s="616">
        <v>667.75671999999997</v>
      </c>
      <c r="J14" s="617">
        <v>-101.061421341057</v>
      </c>
      <c r="K14" s="620">
        <v>0.50665395675199998</v>
      </c>
    </row>
    <row r="15" spans="1:11" ht="14.4" customHeight="1" thickBot="1" x14ac:dyDescent="0.35">
      <c r="A15" s="638" t="s">
        <v>347</v>
      </c>
      <c r="B15" s="616">
        <v>60.981773432117002</v>
      </c>
      <c r="C15" s="616">
        <v>51.707299999999996</v>
      </c>
      <c r="D15" s="617">
        <v>-9.2744734321170004</v>
      </c>
      <c r="E15" s="618">
        <v>0.847914009217</v>
      </c>
      <c r="F15" s="616">
        <v>53.564018885701998</v>
      </c>
      <c r="G15" s="617">
        <v>31.245677683326001</v>
      </c>
      <c r="H15" s="619">
        <v>2.2965800000000001</v>
      </c>
      <c r="I15" s="616">
        <v>35.987119999999997</v>
      </c>
      <c r="J15" s="617">
        <v>4.741442316673</v>
      </c>
      <c r="K15" s="620">
        <v>0.67185250002899999</v>
      </c>
    </row>
    <row r="16" spans="1:11" ht="14.4" customHeight="1" thickBot="1" x14ac:dyDescent="0.35">
      <c r="A16" s="638" t="s">
        <v>348</v>
      </c>
      <c r="B16" s="616">
        <v>35.000307323393002</v>
      </c>
      <c r="C16" s="616">
        <v>93.948359999999994</v>
      </c>
      <c r="D16" s="617">
        <v>58.948052676605997</v>
      </c>
      <c r="E16" s="618">
        <v>2.6842152879380001</v>
      </c>
      <c r="F16" s="616">
        <v>119.564660185123</v>
      </c>
      <c r="G16" s="617">
        <v>69.746051774655001</v>
      </c>
      <c r="H16" s="619">
        <v>41.549199999999999</v>
      </c>
      <c r="I16" s="616">
        <v>44.1815</v>
      </c>
      <c r="J16" s="617">
        <v>-25.564551774655001</v>
      </c>
      <c r="K16" s="620">
        <v>0.36951972206099998</v>
      </c>
    </row>
    <row r="17" spans="1:11" ht="14.4" customHeight="1" thickBot="1" x14ac:dyDescent="0.35">
      <c r="A17" s="638" t="s">
        <v>349</v>
      </c>
      <c r="B17" s="616">
        <v>776.77385116009395</v>
      </c>
      <c r="C17" s="616">
        <v>643.37860999999998</v>
      </c>
      <c r="D17" s="617">
        <v>-133.39524116009301</v>
      </c>
      <c r="E17" s="618">
        <v>0.82827017031899997</v>
      </c>
      <c r="F17" s="616">
        <v>639.64584090005803</v>
      </c>
      <c r="G17" s="617">
        <v>373.12674052503399</v>
      </c>
      <c r="H17" s="619">
        <v>25.18526</v>
      </c>
      <c r="I17" s="616">
        <v>382.31238000000002</v>
      </c>
      <c r="J17" s="617">
        <v>9.1856394749660009</v>
      </c>
      <c r="K17" s="620">
        <v>0.59769384173899998</v>
      </c>
    </row>
    <row r="18" spans="1:11" ht="14.4" customHeight="1" thickBot="1" x14ac:dyDescent="0.35">
      <c r="A18" s="638" t="s">
        <v>350</v>
      </c>
      <c r="B18" s="616">
        <v>26.196059528149998</v>
      </c>
      <c r="C18" s="616">
        <v>5.8068999999999997</v>
      </c>
      <c r="D18" s="617">
        <v>-20.38915952815</v>
      </c>
      <c r="E18" s="618">
        <v>0.22167074379099999</v>
      </c>
      <c r="F18" s="616">
        <v>10.065471733021999</v>
      </c>
      <c r="G18" s="617">
        <v>5.8715251775960002</v>
      </c>
      <c r="H18" s="619">
        <v>8.3919999999999995E-2</v>
      </c>
      <c r="I18" s="616">
        <v>2.8268300000000002</v>
      </c>
      <c r="J18" s="617">
        <v>-3.0446951775960001</v>
      </c>
      <c r="K18" s="620">
        <v>0.28084426393299999</v>
      </c>
    </row>
    <row r="19" spans="1:11" ht="14.4" customHeight="1" thickBot="1" x14ac:dyDescent="0.35">
      <c r="A19" s="638" t="s">
        <v>351</v>
      </c>
      <c r="B19" s="616">
        <v>13.462406486697001</v>
      </c>
      <c r="C19" s="616">
        <v>17.077500000000001</v>
      </c>
      <c r="D19" s="617">
        <v>3.615093513303</v>
      </c>
      <c r="E19" s="618">
        <v>1.268532488368</v>
      </c>
      <c r="F19" s="616">
        <v>19.285142619672001</v>
      </c>
      <c r="G19" s="617">
        <v>11.249666528142001</v>
      </c>
      <c r="H19" s="619">
        <v>1.242</v>
      </c>
      <c r="I19" s="616">
        <v>9.5220000000000002</v>
      </c>
      <c r="J19" s="617">
        <v>-1.7276665281420001</v>
      </c>
      <c r="K19" s="620">
        <v>0.49374796898200002</v>
      </c>
    </row>
    <row r="20" spans="1:11" ht="14.4" customHeight="1" thickBot="1" x14ac:dyDescent="0.35">
      <c r="A20" s="637" t="s">
        <v>352</v>
      </c>
      <c r="B20" s="621">
        <v>1109.9245287471199</v>
      </c>
      <c r="C20" s="621">
        <v>1310.405</v>
      </c>
      <c r="D20" s="622">
        <v>200.48047125288099</v>
      </c>
      <c r="E20" s="628">
        <v>1.180625318263</v>
      </c>
      <c r="F20" s="621">
        <v>1349.6976025670101</v>
      </c>
      <c r="G20" s="622">
        <v>787.32360149742397</v>
      </c>
      <c r="H20" s="624">
        <v>218.91200000000001</v>
      </c>
      <c r="I20" s="621">
        <v>905.16800000000001</v>
      </c>
      <c r="J20" s="622">
        <v>117.844398502576</v>
      </c>
      <c r="K20" s="629">
        <v>0.67064503802800002</v>
      </c>
    </row>
    <row r="21" spans="1:11" ht="14.4" customHeight="1" thickBot="1" x14ac:dyDescent="0.35">
      <c r="A21" s="638" t="s">
        <v>353</v>
      </c>
      <c r="B21" s="616">
        <v>1009.99401563665</v>
      </c>
      <c r="C21" s="616">
        <v>1209.7570000000001</v>
      </c>
      <c r="D21" s="617">
        <v>199.76298436335</v>
      </c>
      <c r="E21" s="618">
        <v>1.1977863049390001</v>
      </c>
      <c r="F21" s="616">
        <v>1250.1111896374</v>
      </c>
      <c r="G21" s="617">
        <v>729.23152728848504</v>
      </c>
      <c r="H21" s="619">
        <v>199.69200000000001</v>
      </c>
      <c r="I21" s="616">
        <v>827.64</v>
      </c>
      <c r="J21" s="617">
        <v>98.408472711513994</v>
      </c>
      <c r="K21" s="620">
        <v>0.66205310924299998</v>
      </c>
    </row>
    <row r="22" spans="1:11" ht="14.4" customHeight="1" thickBot="1" x14ac:dyDescent="0.35">
      <c r="A22" s="638" t="s">
        <v>354</v>
      </c>
      <c r="B22" s="616">
        <v>99.930513110468993</v>
      </c>
      <c r="C22" s="616">
        <v>100.648</v>
      </c>
      <c r="D22" s="617">
        <v>0.71748688952999995</v>
      </c>
      <c r="E22" s="618">
        <v>1.007179857955</v>
      </c>
      <c r="F22" s="616">
        <v>99.586412929608997</v>
      </c>
      <c r="G22" s="617">
        <v>58.092074208938001</v>
      </c>
      <c r="H22" s="619">
        <v>19.22</v>
      </c>
      <c r="I22" s="616">
        <v>77.528000000000006</v>
      </c>
      <c r="J22" s="617">
        <v>19.435925791060999</v>
      </c>
      <c r="K22" s="620">
        <v>0.77849977440899998</v>
      </c>
    </row>
    <row r="23" spans="1:11" ht="14.4" customHeight="1" thickBot="1" x14ac:dyDescent="0.35">
      <c r="A23" s="637" t="s">
        <v>355</v>
      </c>
      <c r="B23" s="621">
        <v>14032.2696129574</v>
      </c>
      <c r="C23" s="621">
        <v>13691.356879999999</v>
      </c>
      <c r="D23" s="622">
        <v>-340.912732957446</v>
      </c>
      <c r="E23" s="628">
        <v>0.97570508959900004</v>
      </c>
      <c r="F23" s="621">
        <v>14135.7495749101</v>
      </c>
      <c r="G23" s="622">
        <v>8245.8539186975595</v>
      </c>
      <c r="H23" s="624">
        <v>1293.2534900000001</v>
      </c>
      <c r="I23" s="621">
        <v>8096.2371999999996</v>
      </c>
      <c r="J23" s="622">
        <v>-149.61671869755901</v>
      </c>
      <c r="K23" s="629">
        <v>0.57274905423900002</v>
      </c>
    </row>
    <row r="24" spans="1:11" ht="14.4" customHeight="1" thickBot="1" x14ac:dyDescent="0.35">
      <c r="A24" s="638" t="s">
        <v>356</v>
      </c>
      <c r="B24" s="616">
        <v>0</v>
      </c>
      <c r="C24" s="616">
        <v>0</v>
      </c>
      <c r="D24" s="617">
        <v>0</v>
      </c>
      <c r="E24" s="626" t="s">
        <v>336</v>
      </c>
      <c r="F24" s="616">
        <v>189.99755988215</v>
      </c>
      <c r="G24" s="617">
        <v>110.831909931254</v>
      </c>
      <c r="H24" s="619">
        <v>0</v>
      </c>
      <c r="I24" s="616">
        <v>0</v>
      </c>
      <c r="J24" s="617">
        <v>-110.831909931254</v>
      </c>
      <c r="K24" s="620">
        <v>0</v>
      </c>
    </row>
    <row r="25" spans="1:11" ht="14.4" customHeight="1" thickBot="1" x14ac:dyDescent="0.35">
      <c r="A25" s="638" t="s">
        <v>357</v>
      </c>
      <c r="B25" s="616">
        <v>10904.9975813289</v>
      </c>
      <c r="C25" s="616">
        <v>10778.05019</v>
      </c>
      <c r="D25" s="617">
        <v>-126.947391328935</v>
      </c>
      <c r="E25" s="618">
        <v>0.98835878775899999</v>
      </c>
      <c r="F25" s="616">
        <v>10767</v>
      </c>
      <c r="G25" s="617">
        <v>6280.75</v>
      </c>
      <c r="H25" s="619">
        <v>1135.0817300000001</v>
      </c>
      <c r="I25" s="616">
        <v>6329.5021900000002</v>
      </c>
      <c r="J25" s="617">
        <v>48.752189999997</v>
      </c>
      <c r="K25" s="620">
        <v>0.58786126033200004</v>
      </c>
    </row>
    <row r="26" spans="1:11" ht="14.4" customHeight="1" thickBot="1" x14ac:dyDescent="0.35">
      <c r="A26" s="638" t="s">
        <v>358</v>
      </c>
      <c r="B26" s="616">
        <v>220.99992569532401</v>
      </c>
      <c r="C26" s="616">
        <v>254.75767999999999</v>
      </c>
      <c r="D26" s="617">
        <v>33.757754304675998</v>
      </c>
      <c r="E26" s="618">
        <v>1.152750070835</v>
      </c>
      <c r="F26" s="616">
        <v>350</v>
      </c>
      <c r="G26" s="617">
        <v>204.166666666667</v>
      </c>
      <c r="H26" s="619">
        <v>0</v>
      </c>
      <c r="I26" s="616">
        <v>200.5009</v>
      </c>
      <c r="J26" s="617">
        <v>-3.6657666666659998</v>
      </c>
      <c r="K26" s="620">
        <v>0.57285971428500004</v>
      </c>
    </row>
    <row r="27" spans="1:11" ht="14.4" customHeight="1" thickBot="1" x14ac:dyDescent="0.35">
      <c r="A27" s="638" t="s">
        <v>359</v>
      </c>
      <c r="B27" s="616">
        <v>8.3499422152869993</v>
      </c>
      <c r="C27" s="616">
        <v>5.9904200000000003</v>
      </c>
      <c r="D27" s="617">
        <v>-2.3595222152869999</v>
      </c>
      <c r="E27" s="618">
        <v>0.71742053364500002</v>
      </c>
      <c r="F27" s="616">
        <v>8.6312253617489993</v>
      </c>
      <c r="G27" s="617">
        <v>5.0348814610200003</v>
      </c>
      <c r="H27" s="619">
        <v>0.55776000000000003</v>
      </c>
      <c r="I27" s="616">
        <v>4.4144500000000004</v>
      </c>
      <c r="J27" s="617">
        <v>-0.62043146102000002</v>
      </c>
      <c r="K27" s="620">
        <v>0.51145113410700005</v>
      </c>
    </row>
    <row r="28" spans="1:11" ht="14.4" customHeight="1" thickBot="1" x14ac:dyDescent="0.35">
      <c r="A28" s="638" t="s">
        <v>360</v>
      </c>
      <c r="B28" s="616">
        <v>1.408589042866</v>
      </c>
      <c r="C28" s="616">
        <v>0.94199999999999995</v>
      </c>
      <c r="D28" s="617">
        <v>-0.466589042866</v>
      </c>
      <c r="E28" s="618">
        <v>0.66875431466000002</v>
      </c>
      <c r="F28" s="616">
        <v>0.70424997781700005</v>
      </c>
      <c r="G28" s="617">
        <v>0.41081248706000001</v>
      </c>
      <c r="H28" s="619">
        <v>0</v>
      </c>
      <c r="I28" s="616">
        <v>0.47699999999999998</v>
      </c>
      <c r="J28" s="617">
        <v>6.6187512939000007E-2</v>
      </c>
      <c r="K28" s="620">
        <v>0.67731631526299996</v>
      </c>
    </row>
    <row r="29" spans="1:11" ht="14.4" customHeight="1" thickBot="1" x14ac:dyDescent="0.35">
      <c r="A29" s="638" t="s">
        <v>361</v>
      </c>
      <c r="B29" s="616">
        <v>1013.0248759866</v>
      </c>
      <c r="C29" s="616">
        <v>899.32890999999995</v>
      </c>
      <c r="D29" s="617">
        <v>-113.69596598659599</v>
      </c>
      <c r="E29" s="618">
        <v>0.88776586964199999</v>
      </c>
      <c r="F29" s="616">
        <v>1000.37483510124</v>
      </c>
      <c r="G29" s="617">
        <v>583.55198714239202</v>
      </c>
      <c r="H29" s="619">
        <v>55.758920000000003</v>
      </c>
      <c r="I29" s="616">
        <v>522.13693999999998</v>
      </c>
      <c r="J29" s="617">
        <v>-61.415047142391998</v>
      </c>
      <c r="K29" s="620">
        <v>0.52194129808</v>
      </c>
    </row>
    <row r="30" spans="1:11" ht="14.4" customHeight="1" thickBot="1" x14ac:dyDescent="0.35">
      <c r="A30" s="638" t="s">
        <v>362</v>
      </c>
      <c r="B30" s="616">
        <v>1389.0861803545599</v>
      </c>
      <c r="C30" s="616">
        <v>1226.7629199999999</v>
      </c>
      <c r="D30" s="617">
        <v>-162.323260354562</v>
      </c>
      <c r="E30" s="618">
        <v>0.88314385194300005</v>
      </c>
      <c r="F30" s="616">
        <v>1260.2109812010699</v>
      </c>
      <c r="G30" s="617">
        <v>735.123072367291</v>
      </c>
      <c r="H30" s="619">
        <v>58.257579999999997</v>
      </c>
      <c r="I30" s="616">
        <v>697.38593000000003</v>
      </c>
      <c r="J30" s="617">
        <v>-37.737142367291</v>
      </c>
      <c r="K30" s="620">
        <v>0.55338823451200003</v>
      </c>
    </row>
    <row r="31" spans="1:11" ht="14.4" customHeight="1" thickBot="1" x14ac:dyDescent="0.35">
      <c r="A31" s="638" t="s">
        <v>363</v>
      </c>
      <c r="B31" s="616">
        <v>76.407919022776994</v>
      </c>
      <c r="C31" s="616">
        <v>85.332300000000004</v>
      </c>
      <c r="D31" s="617">
        <v>8.9243809772220004</v>
      </c>
      <c r="E31" s="618">
        <v>1.1167991628530001</v>
      </c>
      <c r="F31" s="616">
        <v>85.999997291208004</v>
      </c>
      <c r="G31" s="617">
        <v>50.166665086538003</v>
      </c>
      <c r="H31" s="619">
        <v>9.7278000000000002</v>
      </c>
      <c r="I31" s="616">
        <v>61.9146</v>
      </c>
      <c r="J31" s="617">
        <v>11.747934913461</v>
      </c>
      <c r="K31" s="620">
        <v>0.71993723197799997</v>
      </c>
    </row>
    <row r="32" spans="1:11" ht="14.4" customHeight="1" thickBot="1" x14ac:dyDescent="0.35">
      <c r="A32" s="638" t="s">
        <v>364</v>
      </c>
      <c r="B32" s="616">
        <v>130.74663577542401</v>
      </c>
      <c r="C32" s="616">
        <v>127.66388000000001</v>
      </c>
      <c r="D32" s="617">
        <v>-3.0827557754230002</v>
      </c>
      <c r="E32" s="618">
        <v>0.9764219113</v>
      </c>
      <c r="F32" s="616">
        <v>123.41059611286499</v>
      </c>
      <c r="G32" s="617">
        <v>71.989514399171</v>
      </c>
      <c r="H32" s="619">
        <v>0.95633999999999997</v>
      </c>
      <c r="I32" s="616">
        <v>51.388840000000002</v>
      </c>
      <c r="J32" s="617">
        <v>-20.600674399171002</v>
      </c>
      <c r="K32" s="620">
        <v>0.41640541103099998</v>
      </c>
    </row>
    <row r="33" spans="1:11" ht="14.4" customHeight="1" thickBot="1" x14ac:dyDescent="0.35">
      <c r="A33" s="638" t="s">
        <v>365</v>
      </c>
      <c r="B33" s="616">
        <v>10.728492388273001</v>
      </c>
      <c r="C33" s="616">
        <v>25.039069999999999</v>
      </c>
      <c r="D33" s="617">
        <v>14.310577611726</v>
      </c>
      <c r="E33" s="618">
        <v>2.3338852369750001</v>
      </c>
      <c r="F33" s="616">
        <v>23.425359262156999</v>
      </c>
      <c r="G33" s="617">
        <v>13.664792902925001</v>
      </c>
      <c r="H33" s="619">
        <v>0.96599999999999997</v>
      </c>
      <c r="I33" s="616">
        <v>7.2938000000000001</v>
      </c>
      <c r="J33" s="617">
        <v>-6.3709929029249999</v>
      </c>
      <c r="K33" s="620">
        <v>0.311363421084</v>
      </c>
    </row>
    <row r="34" spans="1:11" ht="14.4" customHeight="1" thickBot="1" x14ac:dyDescent="0.35">
      <c r="A34" s="638" t="s">
        <v>366</v>
      </c>
      <c r="B34" s="616">
        <v>79.225991383663001</v>
      </c>
      <c r="C34" s="616">
        <v>81.492099999999994</v>
      </c>
      <c r="D34" s="617">
        <v>2.266108616336</v>
      </c>
      <c r="E34" s="618">
        <v>1.028603095736</v>
      </c>
      <c r="F34" s="616">
        <v>81.999997417198003</v>
      </c>
      <c r="G34" s="617">
        <v>47.833331826699002</v>
      </c>
      <c r="H34" s="619">
        <v>5.8992000000000004</v>
      </c>
      <c r="I34" s="616">
        <v>49.985300000000002</v>
      </c>
      <c r="J34" s="617">
        <v>2.1519681732999998</v>
      </c>
      <c r="K34" s="620">
        <v>0.60957684846799998</v>
      </c>
    </row>
    <row r="35" spans="1:11" ht="14.4" customHeight="1" thickBot="1" x14ac:dyDescent="0.35">
      <c r="A35" s="638" t="s">
        <v>367</v>
      </c>
      <c r="B35" s="616">
        <v>34.293878854528998</v>
      </c>
      <c r="C35" s="616">
        <v>25.84675</v>
      </c>
      <c r="D35" s="617">
        <v>-8.4471288545289998</v>
      </c>
      <c r="E35" s="618">
        <v>0.75368406442500002</v>
      </c>
      <c r="F35" s="616">
        <v>33.999998929081997</v>
      </c>
      <c r="G35" s="617">
        <v>19.833332708631001</v>
      </c>
      <c r="H35" s="619">
        <v>11.11848</v>
      </c>
      <c r="I35" s="616">
        <v>21.829879999999999</v>
      </c>
      <c r="J35" s="617">
        <v>1.996547291368</v>
      </c>
      <c r="K35" s="620">
        <v>0.64205531433999996</v>
      </c>
    </row>
    <row r="36" spans="1:11" ht="14.4" customHeight="1" thickBot="1" x14ac:dyDescent="0.35">
      <c r="A36" s="638" t="s">
        <v>368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1.72374</v>
      </c>
      <c r="I36" s="616">
        <v>7.2495399999999997</v>
      </c>
      <c r="J36" s="617">
        <v>7.2495399999999997</v>
      </c>
      <c r="K36" s="627" t="s">
        <v>369</v>
      </c>
    </row>
    <row r="37" spans="1:11" ht="14.4" customHeight="1" thickBot="1" x14ac:dyDescent="0.35">
      <c r="A37" s="638" t="s">
        <v>370</v>
      </c>
      <c r="B37" s="616">
        <v>162.999600909208</v>
      </c>
      <c r="C37" s="616">
        <v>180.15065999999999</v>
      </c>
      <c r="D37" s="617">
        <v>17.151059090791001</v>
      </c>
      <c r="E37" s="618">
        <v>1.105221479041</v>
      </c>
      <c r="F37" s="616">
        <v>209.99477437355799</v>
      </c>
      <c r="G37" s="617">
        <v>122.496951717909</v>
      </c>
      <c r="H37" s="619">
        <v>13.20594</v>
      </c>
      <c r="I37" s="616">
        <v>142.15782999999999</v>
      </c>
      <c r="J37" s="617">
        <v>19.660878282091002</v>
      </c>
      <c r="K37" s="620">
        <v>0.67695889302000001</v>
      </c>
    </row>
    <row r="38" spans="1:11" ht="14.4" customHeight="1" thickBot="1" x14ac:dyDescent="0.35">
      <c r="A38" s="637" t="s">
        <v>371</v>
      </c>
      <c r="B38" s="621">
        <v>595.99789803240299</v>
      </c>
      <c r="C38" s="621">
        <v>589.52530999999999</v>
      </c>
      <c r="D38" s="622">
        <v>-6.4725880324020002</v>
      </c>
      <c r="E38" s="628">
        <v>0.98913991466399998</v>
      </c>
      <c r="F38" s="621">
        <v>558.99998239285503</v>
      </c>
      <c r="G38" s="622">
        <v>326.08332306249901</v>
      </c>
      <c r="H38" s="624">
        <v>45.52111</v>
      </c>
      <c r="I38" s="621">
        <v>308.17113000000001</v>
      </c>
      <c r="J38" s="622">
        <v>-17.912193062498002</v>
      </c>
      <c r="K38" s="629">
        <v>0.55129005314199997</v>
      </c>
    </row>
    <row r="39" spans="1:11" ht="14.4" customHeight="1" thickBot="1" x14ac:dyDescent="0.35">
      <c r="A39" s="638" t="s">
        <v>372</v>
      </c>
      <c r="B39" s="616">
        <v>519.99816606853994</v>
      </c>
      <c r="C39" s="616">
        <v>523.94596000000001</v>
      </c>
      <c r="D39" s="617">
        <v>3.9477939314600001</v>
      </c>
      <c r="E39" s="618">
        <v>1.0075919381809999</v>
      </c>
      <c r="F39" s="616">
        <v>478.99998491266098</v>
      </c>
      <c r="G39" s="617">
        <v>279.416657865719</v>
      </c>
      <c r="H39" s="619">
        <v>36.653829999999999</v>
      </c>
      <c r="I39" s="616">
        <v>244.81779</v>
      </c>
      <c r="J39" s="617">
        <v>-34.598867865717999</v>
      </c>
      <c r="K39" s="620">
        <v>0.51110187413599995</v>
      </c>
    </row>
    <row r="40" spans="1:11" ht="14.4" customHeight="1" thickBot="1" x14ac:dyDescent="0.35">
      <c r="A40" s="638" t="s">
        <v>373</v>
      </c>
      <c r="B40" s="616">
        <v>75.999731963862999</v>
      </c>
      <c r="C40" s="616">
        <v>64.849159999999998</v>
      </c>
      <c r="D40" s="617">
        <v>-11.150571963862999</v>
      </c>
      <c r="E40" s="618">
        <v>0.85328143039799997</v>
      </c>
      <c r="F40" s="616">
        <v>79.999997480193002</v>
      </c>
      <c r="G40" s="617">
        <v>46.666665196779</v>
      </c>
      <c r="H40" s="619">
        <v>8.8672799999999992</v>
      </c>
      <c r="I40" s="616">
        <v>63.353340000000003</v>
      </c>
      <c r="J40" s="617">
        <v>16.686674803220001</v>
      </c>
      <c r="K40" s="620">
        <v>0.79191677494299995</v>
      </c>
    </row>
    <row r="41" spans="1:11" ht="14.4" customHeight="1" thickBot="1" x14ac:dyDescent="0.35">
      <c r="A41" s="638" t="s">
        <v>374</v>
      </c>
      <c r="B41" s="616">
        <v>0</v>
      </c>
      <c r="C41" s="616">
        <v>0.73019000000000001</v>
      </c>
      <c r="D41" s="617">
        <v>0.73019000000000001</v>
      </c>
      <c r="E41" s="626" t="s">
        <v>336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336</v>
      </c>
    </row>
    <row r="42" spans="1:11" ht="14.4" customHeight="1" thickBot="1" x14ac:dyDescent="0.35">
      <c r="A42" s="637" t="s">
        <v>375</v>
      </c>
      <c r="B42" s="621">
        <v>492.18302822225002</v>
      </c>
      <c r="C42" s="621">
        <v>396.10611999999998</v>
      </c>
      <c r="D42" s="622">
        <v>-96.076908222249003</v>
      </c>
      <c r="E42" s="628">
        <v>0.80479434943200001</v>
      </c>
      <c r="F42" s="621">
        <v>416.82729858252901</v>
      </c>
      <c r="G42" s="622">
        <v>243.14925750647501</v>
      </c>
      <c r="H42" s="624">
        <v>27.35324</v>
      </c>
      <c r="I42" s="621">
        <v>210.84896000000001</v>
      </c>
      <c r="J42" s="622">
        <v>-32.300297506474998</v>
      </c>
      <c r="K42" s="629">
        <v>0.50584249332200004</v>
      </c>
    </row>
    <row r="43" spans="1:11" ht="14.4" customHeight="1" thickBot="1" x14ac:dyDescent="0.35">
      <c r="A43" s="638" t="s">
        <v>376</v>
      </c>
      <c r="B43" s="616">
        <v>27.819174592928</v>
      </c>
      <c r="C43" s="616">
        <v>11.14631</v>
      </c>
      <c r="D43" s="617">
        <v>-16.672864592928001</v>
      </c>
      <c r="E43" s="618">
        <v>0.4006700473</v>
      </c>
      <c r="F43" s="616">
        <v>3.9084009217300002</v>
      </c>
      <c r="G43" s="617">
        <v>2.2799005376750001</v>
      </c>
      <c r="H43" s="619">
        <v>0</v>
      </c>
      <c r="I43" s="616">
        <v>6.7275</v>
      </c>
      <c r="J43" s="617">
        <v>4.4475994623239998</v>
      </c>
      <c r="K43" s="620">
        <v>1.7212921946149999</v>
      </c>
    </row>
    <row r="44" spans="1:11" ht="14.4" customHeight="1" thickBot="1" x14ac:dyDescent="0.35">
      <c r="A44" s="638" t="s">
        <v>377</v>
      </c>
      <c r="B44" s="616">
        <v>7.1453639536129998</v>
      </c>
      <c r="C44" s="616">
        <v>5.8144799999999996</v>
      </c>
      <c r="D44" s="617">
        <v>-1.3308839536129999</v>
      </c>
      <c r="E44" s="618">
        <v>0.813741614527</v>
      </c>
      <c r="F44" s="616">
        <v>8.9999997165209997</v>
      </c>
      <c r="G44" s="617">
        <v>5.2499998346370003</v>
      </c>
      <c r="H44" s="619">
        <v>0.43917</v>
      </c>
      <c r="I44" s="616">
        <v>3.5378699999999998</v>
      </c>
      <c r="J44" s="617">
        <v>-1.712129834637</v>
      </c>
      <c r="K44" s="620">
        <v>0.393096679048</v>
      </c>
    </row>
    <row r="45" spans="1:11" ht="14.4" customHeight="1" thickBot="1" x14ac:dyDescent="0.35">
      <c r="A45" s="638" t="s">
        <v>378</v>
      </c>
      <c r="B45" s="616">
        <v>269.84901367248602</v>
      </c>
      <c r="C45" s="616">
        <v>229.46655000000001</v>
      </c>
      <c r="D45" s="617">
        <v>-40.382463672485997</v>
      </c>
      <c r="E45" s="618">
        <v>0.850351635075</v>
      </c>
      <c r="F45" s="616">
        <v>231.58160189633699</v>
      </c>
      <c r="G45" s="617">
        <v>135.089267772863</v>
      </c>
      <c r="H45" s="619">
        <v>15.65245</v>
      </c>
      <c r="I45" s="616">
        <v>121.80763</v>
      </c>
      <c r="J45" s="617">
        <v>-13.281637772863</v>
      </c>
      <c r="K45" s="620">
        <v>0.52598146399599999</v>
      </c>
    </row>
    <row r="46" spans="1:11" ht="14.4" customHeight="1" thickBot="1" x14ac:dyDescent="0.35">
      <c r="A46" s="638" t="s">
        <v>379</v>
      </c>
      <c r="B46" s="616">
        <v>75.334862641929007</v>
      </c>
      <c r="C46" s="616">
        <v>57.874139999999997</v>
      </c>
      <c r="D46" s="617">
        <v>-17.460722641928999</v>
      </c>
      <c r="E46" s="618">
        <v>0.76822520106100001</v>
      </c>
      <c r="F46" s="616">
        <v>62.999998015651997</v>
      </c>
      <c r="G46" s="617">
        <v>36.749998842464002</v>
      </c>
      <c r="H46" s="619">
        <v>5.3938499999999996</v>
      </c>
      <c r="I46" s="616">
        <v>35.61927</v>
      </c>
      <c r="J46" s="617">
        <v>-1.1307288424640001</v>
      </c>
      <c r="K46" s="620">
        <v>0.56538525590300004</v>
      </c>
    </row>
    <row r="47" spans="1:11" ht="14.4" customHeight="1" thickBot="1" x14ac:dyDescent="0.35">
      <c r="A47" s="638" t="s">
        <v>380</v>
      </c>
      <c r="B47" s="616">
        <v>15.99870358225</v>
      </c>
      <c r="C47" s="616">
        <v>2.82362</v>
      </c>
      <c r="D47" s="617">
        <v>-13.17508358225</v>
      </c>
      <c r="E47" s="618">
        <v>0.17649055034200001</v>
      </c>
      <c r="F47" s="616">
        <v>15.999999496038001</v>
      </c>
      <c r="G47" s="617">
        <v>9.3333330393550007</v>
      </c>
      <c r="H47" s="619">
        <v>0.94032000000000004</v>
      </c>
      <c r="I47" s="616">
        <v>1.3001499999999999</v>
      </c>
      <c r="J47" s="617">
        <v>-8.0331830393550003</v>
      </c>
      <c r="K47" s="620">
        <v>8.1259377559000007E-2</v>
      </c>
    </row>
    <row r="48" spans="1:11" ht="14.4" customHeight="1" thickBot="1" x14ac:dyDescent="0.35">
      <c r="A48" s="638" t="s">
        <v>381</v>
      </c>
      <c r="B48" s="616">
        <v>9.8982604692000001E-2</v>
      </c>
      <c r="C48" s="616">
        <v>3.9E-2</v>
      </c>
      <c r="D48" s="617">
        <v>-5.9982604692000001E-2</v>
      </c>
      <c r="E48" s="618">
        <v>0.39400862526300001</v>
      </c>
      <c r="F48" s="616">
        <v>4.3571527828000001E-2</v>
      </c>
      <c r="G48" s="617">
        <v>2.5416724565999999E-2</v>
      </c>
      <c r="H48" s="619">
        <v>0</v>
      </c>
      <c r="I48" s="616">
        <v>0.108</v>
      </c>
      <c r="J48" s="617">
        <v>8.2583275432999995E-2</v>
      </c>
      <c r="K48" s="620">
        <v>2.4786828780720001</v>
      </c>
    </row>
    <row r="49" spans="1:11" ht="14.4" customHeight="1" thickBot="1" x14ac:dyDescent="0.35">
      <c r="A49" s="638" t="s">
        <v>382</v>
      </c>
      <c r="B49" s="616">
        <v>5.0588371259190001</v>
      </c>
      <c r="C49" s="616">
        <v>8.4960900000000006</v>
      </c>
      <c r="D49" s="617">
        <v>3.4372528740799999</v>
      </c>
      <c r="E49" s="618">
        <v>1.679455137321</v>
      </c>
      <c r="F49" s="616">
        <v>8.4587572957830002</v>
      </c>
      <c r="G49" s="617">
        <v>4.9342750892070004</v>
      </c>
      <c r="H49" s="619">
        <v>0.81413999999999997</v>
      </c>
      <c r="I49" s="616">
        <v>4.2294</v>
      </c>
      <c r="J49" s="617">
        <v>-0.70487508920700004</v>
      </c>
      <c r="K49" s="620">
        <v>0.50000252426000003</v>
      </c>
    </row>
    <row r="50" spans="1:11" ht="14.4" customHeight="1" thickBot="1" x14ac:dyDescent="0.35">
      <c r="A50" s="638" t="s">
        <v>383</v>
      </c>
      <c r="B50" s="616">
        <v>46.544020819566001</v>
      </c>
      <c r="C50" s="616">
        <v>37.83379</v>
      </c>
      <c r="D50" s="617">
        <v>-8.7102308195660001</v>
      </c>
      <c r="E50" s="618">
        <v>0.81286037032900005</v>
      </c>
      <c r="F50" s="616">
        <v>38.834971161524003</v>
      </c>
      <c r="G50" s="617">
        <v>22.653733177555999</v>
      </c>
      <c r="H50" s="619">
        <v>0.91825999999999997</v>
      </c>
      <c r="I50" s="616">
        <v>11.99868</v>
      </c>
      <c r="J50" s="617">
        <v>-10.655053177556001</v>
      </c>
      <c r="K50" s="620">
        <v>0.30896585322699999</v>
      </c>
    </row>
    <row r="51" spans="1:11" ht="14.4" customHeight="1" thickBot="1" x14ac:dyDescent="0.35">
      <c r="A51" s="638" t="s">
        <v>384</v>
      </c>
      <c r="B51" s="616">
        <v>0</v>
      </c>
      <c r="C51" s="616">
        <v>0.99341000000000002</v>
      </c>
      <c r="D51" s="617">
        <v>0.99341000000000002</v>
      </c>
      <c r="E51" s="626" t="s">
        <v>369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44.334069228860997</v>
      </c>
      <c r="C52" s="616">
        <v>41.618729999999999</v>
      </c>
      <c r="D52" s="617">
        <v>-2.7153392288610001</v>
      </c>
      <c r="E52" s="618">
        <v>0.93875276336900004</v>
      </c>
      <c r="F52" s="616">
        <v>45.999998551110998</v>
      </c>
      <c r="G52" s="617">
        <v>26.833332488147999</v>
      </c>
      <c r="H52" s="619">
        <v>3.1950500000000002</v>
      </c>
      <c r="I52" s="616">
        <v>25.52046</v>
      </c>
      <c r="J52" s="617">
        <v>-1.3128724881480001</v>
      </c>
      <c r="K52" s="620">
        <v>0.55479262617000002</v>
      </c>
    </row>
    <row r="53" spans="1:11" ht="14.4" customHeight="1" thickBot="1" x14ac:dyDescent="0.35">
      <c r="A53" s="637" t="s">
        <v>386</v>
      </c>
      <c r="B53" s="621">
        <v>13.879919137276</v>
      </c>
      <c r="C53" s="621">
        <v>57.21875</v>
      </c>
      <c r="D53" s="622">
        <v>43.338830862723</v>
      </c>
      <c r="E53" s="628">
        <v>4.1224123450640002</v>
      </c>
      <c r="F53" s="621">
        <v>55.342605497683003</v>
      </c>
      <c r="G53" s="622">
        <v>32.283186540315</v>
      </c>
      <c r="H53" s="624">
        <v>9.4015500000000003</v>
      </c>
      <c r="I53" s="621">
        <v>37.239089999999997</v>
      </c>
      <c r="J53" s="622">
        <v>4.9559034596840004</v>
      </c>
      <c r="K53" s="629">
        <v>0.67288284794499997</v>
      </c>
    </row>
    <row r="54" spans="1:11" ht="14.4" customHeight="1" thickBot="1" x14ac:dyDescent="0.35">
      <c r="A54" s="638" t="s">
        <v>387</v>
      </c>
      <c r="B54" s="616">
        <v>0.15892610457600001</v>
      </c>
      <c r="C54" s="616">
        <v>0.17180000000000001</v>
      </c>
      <c r="D54" s="617">
        <v>1.2873895422999999E-2</v>
      </c>
      <c r="E54" s="618">
        <v>1.0810055431579999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0">
        <v>7</v>
      </c>
    </row>
    <row r="55" spans="1:11" ht="14.4" customHeight="1" thickBot="1" x14ac:dyDescent="0.35">
      <c r="A55" s="638" t="s">
        <v>388</v>
      </c>
      <c r="B55" s="616">
        <v>0.63427071605700003</v>
      </c>
      <c r="C55" s="616">
        <v>2.13</v>
      </c>
      <c r="D55" s="617">
        <v>1.495729283942</v>
      </c>
      <c r="E55" s="618">
        <v>3.358187515325</v>
      </c>
      <c r="F55" s="616">
        <v>3.8425765485199999</v>
      </c>
      <c r="G55" s="617">
        <v>2.2415029866360001</v>
      </c>
      <c r="H55" s="619">
        <v>0</v>
      </c>
      <c r="I55" s="616">
        <v>0</v>
      </c>
      <c r="J55" s="617">
        <v>-2.2415029866360001</v>
      </c>
      <c r="K55" s="620">
        <v>0</v>
      </c>
    </row>
    <row r="56" spans="1:11" ht="14.4" customHeight="1" thickBot="1" x14ac:dyDescent="0.35">
      <c r="A56" s="638" t="s">
        <v>389</v>
      </c>
      <c r="B56" s="616">
        <v>7.925112872273</v>
      </c>
      <c r="C56" s="616">
        <v>51.608220000000003</v>
      </c>
      <c r="D56" s="617">
        <v>43.683107127725997</v>
      </c>
      <c r="E56" s="618">
        <v>6.511985486106</v>
      </c>
      <c r="F56" s="616">
        <v>44.500029169645998</v>
      </c>
      <c r="G56" s="617">
        <v>25.95835034896</v>
      </c>
      <c r="H56" s="619">
        <v>8.6440000000000001</v>
      </c>
      <c r="I56" s="616">
        <v>32.459580000000003</v>
      </c>
      <c r="J56" s="617">
        <v>6.501229651039</v>
      </c>
      <c r="K56" s="620">
        <v>0.72942828590599995</v>
      </c>
    </row>
    <row r="57" spans="1:11" ht="14.4" customHeight="1" thickBot="1" x14ac:dyDescent="0.35">
      <c r="A57" s="638" t="s">
        <v>390</v>
      </c>
      <c r="B57" s="616">
        <v>0</v>
      </c>
      <c r="C57" s="616">
        <v>0.82279999999999998</v>
      </c>
      <c r="D57" s="617">
        <v>0.82279999999999998</v>
      </c>
      <c r="E57" s="626" t="s">
        <v>336</v>
      </c>
      <c r="F57" s="616">
        <v>0</v>
      </c>
      <c r="G57" s="617">
        <v>0</v>
      </c>
      <c r="H57" s="619">
        <v>0</v>
      </c>
      <c r="I57" s="616">
        <v>3.1364000000000001</v>
      </c>
      <c r="J57" s="617">
        <v>3.1364000000000001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5.1616094443679996</v>
      </c>
      <c r="C58" s="616">
        <v>2.4859300000000002</v>
      </c>
      <c r="D58" s="617">
        <v>-2.6756794443679999</v>
      </c>
      <c r="E58" s="618">
        <v>0.481619159061</v>
      </c>
      <c r="F58" s="616">
        <v>6.9999997795160001</v>
      </c>
      <c r="G58" s="617">
        <v>4.0833332047180004</v>
      </c>
      <c r="H58" s="619">
        <v>0.75754999999999995</v>
      </c>
      <c r="I58" s="616">
        <v>1.6431100000000001</v>
      </c>
      <c r="J58" s="617">
        <v>-2.4402232047179999</v>
      </c>
      <c r="K58" s="620">
        <v>0.23473000739300001</v>
      </c>
    </row>
    <row r="59" spans="1:11" ht="14.4" customHeight="1" thickBot="1" x14ac:dyDescent="0.35">
      <c r="A59" s="637" t="s">
        <v>392</v>
      </c>
      <c r="B59" s="621">
        <v>98.066734764765997</v>
      </c>
      <c r="C59" s="621">
        <v>84.188209999999998</v>
      </c>
      <c r="D59" s="622">
        <v>-13.878524764766</v>
      </c>
      <c r="E59" s="628">
        <v>0.85847877164399999</v>
      </c>
      <c r="F59" s="621">
        <v>109.99999653526601</v>
      </c>
      <c r="G59" s="622">
        <v>64.166664645571998</v>
      </c>
      <c r="H59" s="624">
        <v>6.81508</v>
      </c>
      <c r="I59" s="621">
        <v>55.011659999999999</v>
      </c>
      <c r="J59" s="622">
        <v>-9.1550046455719993</v>
      </c>
      <c r="K59" s="629">
        <v>0.50010601575199998</v>
      </c>
    </row>
    <row r="60" spans="1:11" ht="14.4" customHeight="1" thickBot="1" x14ac:dyDescent="0.35">
      <c r="A60" s="638" t="s">
        <v>393</v>
      </c>
      <c r="B60" s="616">
        <v>28.074970592311999</v>
      </c>
      <c r="C60" s="616">
        <v>12.47113</v>
      </c>
      <c r="D60" s="617">
        <v>-15.603840592312</v>
      </c>
      <c r="E60" s="618">
        <v>0.44420812335199999</v>
      </c>
      <c r="F60" s="616">
        <v>14.999999527536</v>
      </c>
      <c r="G60" s="617">
        <v>8.7499997243959999</v>
      </c>
      <c r="H60" s="619">
        <v>1.2342</v>
      </c>
      <c r="I60" s="616">
        <v>10.934839999999999</v>
      </c>
      <c r="J60" s="617">
        <v>2.1848402756029999</v>
      </c>
      <c r="K60" s="620">
        <v>0.72898935629399997</v>
      </c>
    </row>
    <row r="61" spans="1:11" ht="14.4" customHeight="1" thickBot="1" x14ac:dyDescent="0.35">
      <c r="A61" s="638" t="s">
        <v>394</v>
      </c>
      <c r="B61" s="616">
        <v>0</v>
      </c>
      <c r="C61" s="616">
        <v>0.96570999999999996</v>
      </c>
      <c r="D61" s="617">
        <v>0.96570999999999996</v>
      </c>
      <c r="E61" s="626" t="s">
        <v>369</v>
      </c>
      <c r="F61" s="616">
        <v>0.99999996850200001</v>
      </c>
      <c r="G61" s="617">
        <v>0.58333331495899998</v>
      </c>
      <c r="H61" s="619">
        <v>0</v>
      </c>
      <c r="I61" s="616">
        <v>0</v>
      </c>
      <c r="J61" s="617">
        <v>-0.58333331495899998</v>
      </c>
      <c r="K61" s="620">
        <v>0</v>
      </c>
    </row>
    <row r="62" spans="1:11" ht="14.4" customHeight="1" thickBot="1" x14ac:dyDescent="0.35">
      <c r="A62" s="638" t="s">
        <v>395</v>
      </c>
      <c r="B62" s="616">
        <v>0</v>
      </c>
      <c r="C62" s="616">
        <v>3.1571199999999999</v>
      </c>
      <c r="D62" s="617">
        <v>3.1571199999999999</v>
      </c>
      <c r="E62" s="626" t="s">
        <v>336</v>
      </c>
      <c r="F62" s="616">
        <v>3.9999998740090001</v>
      </c>
      <c r="G62" s="617">
        <v>2.3333332598380001</v>
      </c>
      <c r="H62" s="619">
        <v>8.5180000000000006E-2</v>
      </c>
      <c r="I62" s="616">
        <v>0.44714999999999999</v>
      </c>
      <c r="J62" s="617">
        <v>-1.8861832598379999</v>
      </c>
      <c r="K62" s="620">
        <v>0.111787503521</v>
      </c>
    </row>
    <row r="63" spans="1:11" ht="14.4" customHeight="1" thickBot="1" x14ac:dyDescent="0.35">
      <c r="A63" s="638" t="s">
        <v>396</v>
      </c>
      <c r="B63" s="616">
        <v>4.0003847762289997</v>
      </c>
      <c r="C63" s="616">
        <v>2.9089200000000002</v>
      </c>
      <c r="D63" s="617">
        <v>-1.091464776229</v>
      </c>
      <c r="E63" s="618">
        <v>0.72716005152399998</v>
      </c>
      <c r="F63" s="616">
        <v>4.9999998425119996</v>
      </c>
      <c r="G63" s="617">
        <v>2.9166665747980001</v>
      </c>
      <c r="H63" s="619">
        <v>0.35454000000000002</v>
      </c>
      <c r="I63" s="616">
        <v>2.30687</v>
      </c>
      <c r="J63" s="617">
        <v>-0.60979657479799998</v>
      </c>
      <c r="K63" s="620">
        <v>0.461374014532</v>
      </c>
    </row>
    <row r="64" spans="1:11" ht="14.4" customHeight="1" thickBot="1" x14ac:dyDescent="0.35">
      <c r="A64" s="638" t="s">
        <v>397</v>
      </c>
      <c r="B64" s="616">
        <v>2.9999417476089998</v>
      </c>
      <c r="C64" s="616">
        <v>1.66981</v>
      </c>
      <c r="D64" s="617">
        <v>-1.330131747609</v>
      </c>
      <c r="E64" s="618">
        <v>0.55661414136800003</v>
      </c>
      <c r="F64" s="616">
        <v>2.9999999055069999</v>
      </c>
      <c r="G64" s="617">
        <v>1.749999944879</v>
      </c>
      <c r="H64" s="619">
        <v>0</v>
      </c>
      <c r="I64" s="616">
        <v>1.13418</v>
      </c>
      <c r="J64" s="617">
        <v>-0.61581994487900005</v>
      </c>
      <c r="K64" s="620">
        <v>0.378060011907</v>
      </c>
    </row>
    <row r="65" spans="1:11" ht="14.4" customHeight="1" thickBot="1" x14ac:dyDescent="0.35">
      <c r="A65" s="638" t="s">
        <v>398</v>
      </c>
      <c r="B65" s="616">
        <v>62.991437648614003</v>
      </c>
      <c r="C65" s="616">
        <v>63.015520000000002</v>
      </c>
      <c r="D65" s="617">
        <v>2.4082351384999999E-2</v>
      </c>
      <c r="E65" s="618">
        <v>1.0003823115049999</v>
      </c>
      <c r="F65" s="616">
        <v>81.999997417198003</v>
      </c>
      <c r="G65" s="617">
        <v>47.833331826699002</v>
      </c>
      <c r="H65" s="619">
        <v>5.1411600000000002</v>
      </c>
      <c r="I65" s="616">
        <v>40.18862</v>
      </c>
      <c r="J65" s="617">
        <v>-7.644711826699</v>
      </c>
      <c r="K65" s="620">
        <v>0.49010513738799999</v>
      </c>
    </row>
    <row r="66" spans="1:11" ht="14.4" customHeight="1" thickBot="1" x14ac:dyDescent="0.35">
      <c r="A66" s="637" t="s">
        <v>399</v>
      </c>
      <c r="B66" s="621">
        <v>0</v>
      </c>
      <c r="C66" s="621">
        <v>2.42</v>
      </c>
      <c r="D66" s="622">
        <v>2.42</v>
      </c>
      <c r="E66" s="623" t="s">
        <v>336</v>
      </c>
      <c r="F66" s="621">
        <v>0</v>
      </c>
      <c r="G66" s="622">
        <v>0</v>
      </c>
      <c r="H66" s="624">
        <v>0</v>
      </c>
      <c r="I66" s="621">
        <v>5.0949999999999998</v>
      </c>
      <c r="J66" s="622">
        <v>5.0949999999999998</v>
      </c>
      <c r="K66" s="625" t="s">
        <v>336</v>
      </c>
    </row>
    <row r="67" spans="1:11" ht="14.4" customHeight="1" thickBot="1" x14ac:dyDescent="0.35">
      <c r="A67" s="638" t="s">
        <v>400</v>
      </c>
      <c r="B67" s="616">
        <v>0</v>
      </c>
      <c r="C67" s="616">
        <v>2.42</v>
      </c>
      <c r="D67" s="617">
        <v>2.42</v>
      </c>
      <c r="E67" s="626" t="s">
        <v>369</v>
      </c>
      <c r="F67" s="616">
        <v>0</v>
      </c>
      <c r="G67" s="617">
        <v>0</v>
      </c>
      <c r="H67" s="619">
        <v>0</v>
      </c>
      <c r="I67" s="616">
        <v>5.0949999999999998</v>
      </c>
      <c r="J67" s="617">
        <v>5.0949999999999998</v>
      </c>
      <c r="K67" s="627" t="s">
        <v>336</v>
      </c>
    </row>
    <row r="68" spans="1:11" ht="14.4" customHeight="1" thickBot="1" x14ac:dyDescent="0.35">
      <c r="A68" s="636" t="s">
        <v>42</v>
      </c>
      <c r="B68" s="616">
        <v>1291.7360622456899</v>
      </c>
      <c r="C68" s="616">
        <v>1140.1790000000001</v>
      </c>
      <c r="D68" s="617">
        <v>-151.55706224569201</v>
      </c>
      <c r="E68" s="618">
        <v>0.88267180372499998</v>
      </c>
      <c r="F68" s="616">
        <v>1184.83857576235</v>
      </c>
      <c r="G68" s="617">
        <v>691.155835861372</v>
      </c>
      <c r="H68" s="619">
        <v>76.117000000000004</v>
      </c>
      <c r="I68" s="616">
        <v>705.66899999999998</v>
      </c>
      <c r="J68" s="617">
        <v>14.513164138627999</v>
      </c>
      <c r="K68" s="620">
        <v>0.595582397835</v>
      </c>
    </row>
    <row r="69" spans="1:11" ht="14.4" customHeight="1" thickBot="1" x14ac:dyDescent="0.35">
      <c r="A69" s="637" t="s">
        <v>401</v>
      </c>
      <c r="B69" s="621">
        <v>1291.7360622456899</v>
      </c>
      <c r="C69" s="621">
        <v>1140.1790000000001</v>
      </c>
      <c r="D69" s="622">
        <v>-151.55706224569201</v>
      </c>
      <c r="E69" s="628">
        <v>0.88267180372499998</v>
      </c>
      <c r="F69" s="621">
        <v>1184.83857576235</v>
      </c>
      <c r="G69" s="622">
        <v>691.155835861372</v>
      </c>
      <c r="H69" s="624">
        <v>76.117000000000004</v>
      </c>
      <c r="I69" s="621">
        <v>705.66899999999998</v>
      </c>
      <c r="J69" s="622">
        <v>14.513164138627999</v>
      </c>
      <c r="K69" s="629">
        <v>0.595582397835</v>
      </c>
    </row>
    <row r="70" spans="1:11" ht="14.4" customHeight="1" thickBot="1" x14ac:dyDescent="0.35">
      <c r="A70" s="638" t="s">
        <v>402</v>
      </c>
      <c r="B70" s="616">
        <v>642.84433926900499</v>
      </c>
      <c r="C70" s="616">
        <v>540.18100000000004</v>
      </c>
      <c r="D70" s="617">
        <v>-102.66333926900499</v>
      </c>
      <c r="E70" s="618">
        <v>0.84029829151799995</v>
      </c>
      <c r="F70" s="616">
        <v>554.838595605823</v>
      </c>
      <c r="G70" s="617">
        <v>323.65584743673003</v>
      </c>
      <c r="H70" s="619">
        <v>50.16</v>
      </c>
      <c r="I70" s="616">
        <v>321.52</v>
      </c>
      <c r="J70" s="617">
        <v>-2.1358474367300002</v>
      </c>
      <c r="K70" s="620">
        <v>0.57948384006800002</v>
      </c>
    </row>
    <row r="71" spans="1:11" ht="14.4" customHeight="1" thickBot="1" x14ac:dyDescent="0.35">
      <c r="A71" s="638" t="s">
        <v>403</v>
      </c>
      <c r="B71" s="616">
        <v>155.02290552238699</v>
      </c>
      <c r="C71" s="616">
        <v>141.84800000000001</v>
      </c>
      <c r="D71" s="617">
        <v>-13.174905522386</v>
      </c>
      <c r="E71" s="618">
        <v>0.91501316867899996</v>
      </c>
      <c r="F71" s="616">
        <v>154.99999511787601</v>
      </c>
      <c r="G71" s="617">
        <v>90.41666381876</v>
      </c>
      <c r="H71" s="619">
        <v>11.555</v>
      </c>
      <c r="I71" s="616">
        <v>84.638000000000005</v>
      </c>
      <c r="J71" s="617">
        <v>-5.7786638187600001</v>
      </c>
      <c r="K71" s="620">
        <v>0.54605163010199997</v>
      </c>
    </row>
    <row r="72" spans="1:11" ht="14.4" customHeight="1" thickBot="1" x14ac:dyDescent="0.35">
      <c r="A72" s="638" t="s">
        <v>404</v>
      </c>
      <c r="B72" s="616">
        <v>493.86881745430099</v>
      </c>
      <c r="C72" s="616">
        <v>458.15</v>
      </c>
      <c r="D72" s="617">
        <v>-35.718817454301004</v>
      </c>
      <c r="E72" s="618">
        <v>0.927675495613</v>
      </c>
      <c r="F72" s="616">
        <v>474.99998503865402</v>
      </c>
      <c r="G72" s="617">
        <v>277.08332460588099</v>
      </c>
      <c r="H72" s="619">
        <v>14.401999999999999</v>
      </c>
      <c r="I72" s="616">
        <v>299.51100000000002</v>
      </c>
      <c r="J72" s="617">
        <v>22.427675394118001</v>
      </c>
      <c r="K72" s="620">
        <v>0.63054949354400003</v>
      </c>
    </row>
    <row r="73" spans="1:11" ht="14.4" customHeight="1" thickBot="1" x14ac:dyDescent="0.35">
      <c r="A73" s="639" t="s">
        <v>405</v>
      </c>
      <c r="B73" s="621">
        <v>1383.99887916125</v>
      </c>
      <c r="C73" s="621">
        <v>1328.7276099999999</v>
      </c>
      <c r="D73" s="622">
        <v>-55.271269161245002</v>
      </c>
      <c r="E73" s="628">
        <v>0.96006407953499995</v>
      </c>
      <c r="F73" s="621">
        <v>1371.2693974526001</v>
      </c>
      <c r="G73" s="622">
        <v>799.90714851401697</v>
      </c>
      <c r="H73" s="624">
        <v>81.124120000000005</v>
      </c>
      <c r="I73" s="621">
        <v>668.02047000000005</v>
      </c>
      <c r="J73" s="622">
        <v>-131.88667851401701</v>
      </c>
      <c r="K73" s="629">
        <v>0.48715480068299999</v>
      </c>
    </row>
    <row r="74" spans="1:11" ht="14.4" customHeight="1" thickBot="1" x14ac:dyDescent="0.35">
      <c r="A74" s="636" t="s">
        <v>45</v>
      </c>
      <c r="B74" s="616">
        <v>290.771883358217</v>
      </c>
      <c r="C74" s="616">
        <v>238.14819</v>
      </c>
      <c r="D74" s="617">
        <v>-52.623693358216002</v>
      </c>
      <c r="E74" s="618">
        <v>0.81902069501800001</v>
      </c>
      <c r="F74" s="616">
        <v>353.07906438253298</v>
      </c>
      <c r="G74" s="617">
        <v>205.962787556477</v>
      </c>
      <c r="H74" s="619">
        <v>12.710990000000001</v>
      </c>
      <c r="I74" s="616">
        <v>74.183170000000004</v>
      </c>
      <c r="J74" s="617">
        <v>-131.77961755647701</v>
      </c>
      <c r="K74" s="620">
        <v>0.21010356456400001</v>
      </c>
    </row>
    <row r="75" spans="1:11" ht="14.4" customHeight="1" thickBot="1" x14ac:dyDescent="0.35">
      <c r="A75" s="640" t="s">
        <v>406</v>
      </c>
      <c r="B75" s="616">
        <v>290.771883358217</v>
      </c>
      <c r="C75" s="616">
        <v>238.14819</v>
      </c>
      <c r="D75" s="617">
        <v>-52.623693358216002</v>
      </c>
      <c r="E75" s="618">
        <v>0.81902069501800001</v>
      </c>
      <c r="F75" s="616">
        <v>353.07906438253298</v>
      </c>
      <c r="G75" s="617">
        <v>205.962787556477</v>
      </c>
      <c r="H75" s="619">
        <v>12.710990000000001</v>
      </c>
      <c r="I75" s="616">
        <v>74.183170000000004</v>
      </c>
      <c r="J75" s="617">
        <v>-131.77961755647701</v>
      </c>
      <c r="K75" s="620">
        <v>0.21010356456400001</v>
      </c>
    </row>
    <row r="76" spans="1:11" ht="14.4" customHeight="1" thickBot="1" x14ac:dyDescent="0.35">
      <c r="A76" s="638" t="s">
        <v>407</v>
      </c>
      <c r="B76" s="616">
        <v>97.520025047903005</v>
      </c>
      <c r="C76" s="616">
        <v>81.098269999999999</v>
      </c>
      <c r="D76" s="617">
        <v>-16.421755047903002</v>
      </c>
      <c r="E76" s="618">
        <v>0.83160632864999995</v>
      </c>
      <c r="F76" s="616">
        <v>89.662892527707996</v>
      </c>
      <c r="G76" s="617">
        <v>52.303353974495998</v>
      </c>
      <c r="H76" s="619">
        <v>4.0426000000000002</v>
      </c>
      <c r="I76" s="616">
        <v>25.43038</v>
      </c>
      <c r="J76" s="617">
        <v>-26.872973974495999</v>
      </c>
      <c r="K76" s="620">
        <v>0.28362212374599999</v>
      </c>
    </row>
    <row r="77" spans="1:11" ht="14.4" customHeight="1" thickBot="1" x14ac:dyDescent="0.35">
      <c r="A77" s="638" t="s">
        <v>408</v>
      </c>
      <c r="B77" s="616">
        <v>0</v>
      </c>
      <c r="C77" s="616">
        <v>6.9130000000000003</v>
      </c>
      <c r="D77" s="617">
        <v>6.9130000000000003</v>
      </c>
      <c r="E77" s="626" t="s">
        <v>336</v>
      </c>
      <c r="F77" s="616">
        <v>7.918481394594</v>
      </c>
      <c r="G77" s="617">
        <v>4.619114146846</v>
      </c>
      <c r="H77" s="619">
        <v>0</v>
      </c>
      <c r="I77" s="616">
        <v>1.8759999999999999</v>
      </c>
      <c r="J77" s="617">
        <v>-2.7431141468460001</v>
      </c>
      <c r="K77" s="620">
        <v>0.236914113516</v>
      </c>
    </row>
    <row r="78" spans="1:11" ht="14.4" customHeight="1" thickBot="1" x14ac:dyDescent="0.35">
      <c r="A78" s="638" t="s">
        <v>409</v>
      </c>
      <c r="B78" s="616">
        <v>27.634568518234001</v>
      </c>
      <c r="C78" s="616">
        <v>19.958349999999999</v>
      </c>
      <c r="D78" s="617">
        <v>-7.6762185182340001</v>
      </c>
      <c r="E78" s="618">
        <v>0.72222405017199998</v>
      </c>
      <c r="F78" s="616">
        <v>20.441076044833999</v>
      </c>
      <c r="G78" s="617">
        <v>11.923961026153</v>
      </c>
      <c r="H78" s="619">
        <v>0</v>
      </c>
      <c r="I78" s="616">
        <v>26.3263</v>
      </c>
      <c r="J78" s="617">
        <v>14.402338973846</v>
      </c>
      <c r="K78" s="620">
        <v>1.2879116511399999</v>
      </c>
    </row>
    <row r="79" spans="1:11" ht="14.4" customHeight="1" thickBot="1" x14ac:dyDescent="0.35">
      <c r="A79" s="638" t="s">
        <v>410</v>
      </c>
      <c r="B79" s="616">
        <v>143.99975688430601</v>
      </c>
      <c r="C79" s="616">
        <v>93.473429999999993</v>
      </c>
      <c r="D79" s="617">
        <v>-50.526326884306002</v>
      </c>
      <c r="E79" s="618">
        <v>0.64912213758100001</v>
      </c>
      <c r="F79" s="616">
        <v>196.999993794978</v>
      </c>
      <c r="G79" s="617">
        <v>114.916663047071</v>
      </c>
      <c r="H79" s="619">
        <v>1.95536</v>
      </c>
      <c r="I79" s="616">
        <v>3.09639</v>
      </c>
      <c r="J79" s="617">
        <v>-111.820273047071</v>
      </c>
      <c r="K79" s="620">
        <v>1.5717716231E-2</v>
      </c>
    </row>
    <row r="80" spans="1:11" ht="14.4" customHeight="1" thickBot="1" x14ac:dyDescent="0.35">
      <c r="A80" s="638" t="s">
        <v>411</v>
      </c>
      <c r="B80" s="616">
        <v>21.617532907771999</v>
      </c>
      <c r="C80" s="616">
        <v>36.70514</v>
      </c>
      <c r="D80" s="617">
        <v>15.087607092227</v>
      </c>
      <c r="E80" s="618">
        <v>1.6979338094030001</v>
      </c>
      <c r="F80" s="616">
        <v>38.056620620415998</v>
      </c>
      <c r="G80" s="617">
        <v>22.199695361909001</v>
      </c>
      <c r="H80" s="619">
        <v>6.7130299999999998</v>
      </c>
      <c r="I80" s="616">
        <v>17.4541</v>
      </c>
      <c r="J80" s="617">
        <v>-4.7455953619090003</v>
      </c>
      <c r="K80" s="620">
        <v>0.45863504734400001</v>
      </c>
    </row>
    <row r="81" spans="1:11" ht="14.4" customHeight="1" thickBot="1" x14ac:dyDescent="0.35">
      <c r="A81" s="641" t="s">
        <v>46</v>
      </c>
      <c r="B81" s="621">
        <v>0</v>
      </c>
      <c r="C81" s="621">
        <v>56.704000000000001</v>
      </c>
      <c r="D81" s="622">
        <v>56.704000000000001</v>
      </c>
      <c r="E81" s="623" t="s">
        <v>336</v>
      </c>
      <c r="F81" s="621">
        <v>0</v>
      </c>
      <c r="G81" s="622">
        <v>0</v>
      </c>
      <c r="H81" s="624">
        <v>-12.464</v>
      </c>
      <c r="I81" s="621">
        <v>31.152000000000001</v>
      </c>
      <c r="J81" s="622">
        <v>31.152000000000001</v>
      </c>
      <c r="K81" s="625" t="s">
        <v>336</v>
      </c>
    </row>
    <row r="82" spans="1:11" ht="14.4" customHeight="1" thickBot="1" x14ac:dyDescent="0.35">
      <c r="A82" s="637" t="s">
        <v>412</v>
      </c>
      <c r="B82" s="621">
        <v>0</v>
      </c>
      <c r="C82" s="621">
        <v>49.552</v>
      </c>
      <c r="D82" s="622">
        <v>49.552</v>
      </c>
      <c r="E82" s="623" t="s">
        <v>336</v>
      </c>
      <c r="F82" s="621">
        <v>0</v>
      </c>
      <c r="G82" s="622">
        <v>0</v>
      </c>
      <c r="H82" s="624">
        <v>0</v>
      </c>
      <c r="I82" s="621">
        <v>31.152000000000001</v>
      </c>
      <c r="J82" s="622">
        <v>31.152000000000001</v>
      </c>
      <c r="K82" s="625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30.672000000000001</v>
      </c>
      <c r="D83" s="617">
        <v>30.672000000000001</v>
      </c>
      <c r="E83" s="626" t="s">
        <v>336</v>
      </c>
      <c r="F83" s="616">
        <v>0</v>
      </c>
      <c r="G83" s="617">
        <v>0</v>
      </c>
      <c r="H83" s="619">
        <v>0</v>
      </c>
      <c r="I83" s="616">
        <v>24.992000000000001</v>
      </c>
      <c r="J83" s="617">
        <v>24.992000000000001</v>
      </c>
      <c r="K83" s="627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18.88</v>
      </c>
      <c r="D84" s="617">
        <v>18.88</v>
      </c>
      <c r="E84" s="626" t="s">
        <v>336</v>
      </c>
      <c r="F84" s="616">
        <v>0</v>
      </c>
      <c r="G84" s="617">
        <v>0</v>
      </c>
      <c r="H84" s="619">
        <v>0</v>
      </c>
      <c r="I84" s="616">
        <v>6.16</v>
      </c>
      <c r="J84" s="617">
        <v>6.16</v>
      </c>
      <c r="K84" s="627" t="s">
        <v>336</v>
      </c>
    </row>
    <row r="85" spans="1:11" ht="14.4" customHeight="1" thickBot="1" x14ac:dyDescent="0.35">
      <c r="A85" s="637" t="s">
        <v>415</v>
      </c>
      <c r="B85" s="621">
        <v>0</v>
      </c>
      <c r="C85" s="621">
        <v>7.1520000000000001</v>
      </c>
      <c r="D85" s="622">
        <v>7.1520000000000001</v>
      </c>
      <c r="E85" s="623" t="s">
        <v>369</v>
      </c>
      <c r="F85" s="621">
        <v>0</v>
      </c>
      <c r="G85" s="622">
        <v>0</v>
      </c>
      <c r="H85" s="624">
        <v>-12.464</v>
      </c>
      <c r="I85" s="621">
        <v>0</v>
      </c>
      <c r="J85" s="622">
        <v>0</v>
      </c>
      <c r="K85" s="625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7.1520000000000001</v>
      </c>
      <c r="D86" s="617">
        <v>7.1520000000000001</v>
      </c>
      <c r="E86" s="626" t="s">
        <v>369</v>
      </c>
      <c r="F86" s="616">
        <v>0</v>
      </c>
      <c r="G86" s="617">
        <v>0</v>
      </c>
      <c r="H86" s="619">
        <v>-12.464</v>
      </c>
      <c r="I86" s="616">
        <v>0</v>
      </c>
      <c r="J86" s="617">
        <v>0</v>
      </c>
      <c r="K86" s="627" t="s">
        <v>336</v>
      </c>
    </row>
    <row r="87" spans="1:11" ht="14.4" customHeight="1" thickBot="1" x14ac:dyDescent="0.35">
      <c r="A87" s="636" t="s">
        <v>47</v>
      </c>
      <c r="B87" s="616">
        <v>1093.2269958030299</v>
      </c>
      <c r="C87" s="616">
        <v>1033.8754200000001</v>
      </c>
      <c r="D87" s="617">
        <v>-59.351575803029</v>
      </c>
      <c r="E87" s="618">
        <v>0.94570974186400003</v>
      </c>
      <c r="F87" s="616">
        <v>1018.19033307007</v>
      </c>
      <c r="G87" s="617">
        <v>593.94436095753997</v>
      </c>
      <c r="H87" s="619">
        <v>80.877129999999994</v>
      </c>
      <c r="I87" s="616">
        <v>562.68529999999998</v>
      </c>
      <c r="J87" s="617">
        <v>-31.259060957538999</v>
      </c>
      <c r="K87" s="620">
        <v>0.55263272663700003</v>
      </c>
    </row>
    <row r="88" spans="1:11" ht="14.4" customHeight="1" thickBot="1" x14ac:dyDescent="0.35">
      <c r="A88" s="637" t="s">
        <v>417</v>
      </c>
      <c r="B88" s="621">
        <v>0.30217228175900002</v>
      </c>
      <c r="C88" s="621">
        <v>0.52</v>
      </c>
      <c r="D88" s="622">
        <v>0.21782771824</v>
      </c>
      <c r="E88" s="628">
        <v>1.72087259947</v>
      </c>
      <c r="F88" s="621">
        <v>0.21177403450000001</v>
      </c>
      <c r="G88" s="622">
        <v>0.123534853458</v>
      </c>
      <c r="H88" s="624">
        <v>0.13700000000000001</v>
      </c>
      <c r="I88" s="621">
        <v>0.27300000000000002</v>
      </c>
      <c r="J88" s="622">
        <v>0.14946514654099999</v>
      </c>
      <c r="K88" s="629">
        <v>1.2891098790469999</v>
      </c>
    </row>
    <row r="89" spans="1:11" ht="14.4" customHeight="1" thickBot="1" x14ac:dyDescent="0.35">
      <c r="A89" s="638" t="s">
        <v>418</v>
      </c>
      <c r="B89" s="616">
        <v>0.30217228175900002</v>
      </c>
      <c r="C89" s="616">
        <v>0.52</v>
      </c>
      <c r="D89" s="617">
        <v>0.21782771824</v>
      </c>
      <c r="E89" s="618">
        <v>1.72087259947</v>
      </c>
      <c r="F89" s="616">
        <v>0.21177403450000001</v>
      </c>
      <c r="G89" s="617">
        <v>0.123534853458</v>
      </c>
      <c r="H89" s="619">
        <v>0.13700000000000001</v>
      </c>
      <c r="I89" s="616">
        <v>0.27300000000000002</v>
      </c>
      <c r="J89" s="617">
        <v>0.14946514654099999</v>
      </c>
      <c r="K89" s="620">
        <v>1.2891098790469999</v>
      </c>
    </row>
    <row r="90" spans="1:11" ht="14.4" customHeight="1" thickBot="1" x14ac:dyDescent="0.35">
      <c r="A90" s="637" t="s">
        <v>419</v>
      </c>
      <c r="B90" s="621">
        <v>34.695776781300999</v>
      </c>
      <c r="C90" s="621">
        <v>27.70384</v>
      </c>
      <c r="D90" s="622">
        <v>-6.9919367813009998</v>
      </c>
      <c r="E90" s="628">
        <v>0.79847873631999999</v>
      </c>
      <c r="F90" s="621">
        <v>29.846126058671</v>
      </c>
      <c r="G90" s="622">
        <v>17.410240200891</v>
      </c>
      <c r="H90" s="624">
        <v>2.4917199999999999</v>
      </c>
      <c r="I90" s="621">
        <v>15.51638</v>
      </c>
      <c r="J90" s="622">
        <v>-1.8938602008909999</v>
      </c>
      <c r="K90" s="629">
        <v>0.51987919536000005</v>
      </c>
    </row>
    <row r="91" spans="1:11" ht="14.4" customHeight="1" thickBot="1" x14ac:dyDescent="0.35">
      <c r="A91" s="638" t="s">
        <v>420</v>
      </c>
      <c r="B91" s="616">
        <v>21.421024713028</v>
      </c>
      <c r="C91" s="616">
        <v>14.7536</v>
      </c>
      <c r="D91" s="617">
        <v>-6.6674247130279998</v>
      </c>
      <c r="E91" s="618">
        <v>0.68874389519799994</v>
      </c>
      <c r="F91" s="616">
        <v>14.947956456762</v>
      </c>
      <c r="G91" s="617">
        <v>8.7196412664440004</v>
      </c>
      <c r="H91" s="619">
        <v>0.88080000000000003</v>
      </c>
      <c r="I91" s="616">
        <v>7.3517999999999999</v>
      </c>
      <c r="J91" s="617">
        <v>-1.3678412664440001</v>
      </c>
      <c r="K91" s="620">
        <v>0.49182642599100002</v>
      </c>
    </row>
    <row r="92" spans="1:11" ht="14.4" customHeight="1" thickBot="1" x14ac:dyDescent="0.35">
      <c r="A92" s="638" t="s">
        <v>421</v>
      </c>
      <c r="B92" s="616">
        <v>13.274752068272001</v>
      </c>
      <c r="C92" s="616">
        <v>12.950240000000001</v>
      </c>
      <c r="D92" s="617">
        <v>-0.32451206827200002</v>
      </c>
      <c r="E92" s="618">
        <v>0.97555418989300002</v>
      </c>
      <c r="F92" s="616">
        <v>14.898169601908</v>
      </c>
      <c r="G92" s="617">
        <v>8.6905989344459993</v>
      </c>
      <c r="H92" s="619">
        <v>1.6109199999999999</v>
      </c>
      <c r="I92" s="616">
        <v>8.1645800000000008</v>
      </c>
      <c r="J92" s="617">
        <v>-0.52601893444600001</v>
      </c>
      <c r="K92" s="620">
        <v>0.54802571175899994</v>
      </c>
    </row>
    <row r="93" spans="1:11" ht="14.4" customHeight="1" thickBot="1" x14ac:dyDescent="0.35">
      <c r="A93" s="637" t="s">
        <v>422</v>
      </c>
      <c r="B93" s="621">
        <v>50.443269765323002</v>
      </c>
      <c r="C93" s="621">
        <v>56.546559999999999</v>
      </c>
      <c r="D93" s="622">
        <v>6.1032902346759998</v>
      </c>
      <c r="E93" s="628">
        <v>1.120993152566</v>
      </c>
      <c r="F93" s="621">
        <v>49.999998425119998</v>
      </c>
      <c r="G93" s="622">
        <v>29.166665747985999</v>
      </c>
      <c r="H93" s="624">
        <v>6.75</v>
      </c>
      <c r="I93" s="621">
        <v>44.127200000000002</v>
      </c>
      <c r="J93" s="622">
        <v>14.960534252013</v>
      </c>
      <c r="K93" s="629">
        <v>0.88254402779800001</v>
      </c>
    </row>
    <row r="94" spans="1:11" ht="14.4" customHeight="1" thickBot="1" x14ac:dyDescent="0.35">
      <c r="A94" s="638" t="s">
        <v>423</v>
      </c>
      <c r="B94" s="616">
        <v>26.681448986892001</v>
      </c>
      <c r="C94" s="616">
        <v>27</v>
      </c>
      <c r="D94" s="617">
        <v>0.31855101310700001</v>
      </c>
      <c r="E94" s="618">
        <v>1.011939044737</v>
      </c>
      <c r="F94" s="616">
        <v>26.999999149564001</v>
      </c>
      <c r="G94" s="617">
        <v>15.749999503912001</v>
      </c>
      <c r="H94" s="619">
        <v>6.75</v>
      </c>
      <c r="I94" s="616">
        <v>20.25</v>
      </c>
      <c r="J94" s="617">
        <v>4.5000004960869999</v>
      </c>
      <c r="K94" s="620">
        <v>0.750000023623</v>
      </c>
    </row>
    <row r="95" spans="1:11" ht="14.4" customHeight="1" thickBot="1" x14ac:dyDescent="0.35">
      <c r="A95" s="638" t="s">
        <v>424</v>
      </c>
      <c r="B95" s="616">
        <v>23.761820778431002</v>
      </c>
      <c r="C95" s="616">
        <v>29.546559999999999</v>
      </c>
      <c r="D95" s="617">
        <v>5.7847392215679996</v>
      </c>
      <c r="E95" s="618">
        <v>1.2434467996159999</v>
      </c>
      <c r="F95" s="616">
        <v>22.999999275554998</v>
      </c>
      <c r="G95" s="617">
        <v>13.416666244073999</v>
      </c>
      <c r="H95" s="619">
        <v>0</v>
      </c>
      <c r="I95" s="616">
        <v>23.877199999999998</v>
      </c>
      <c r="J95" s="617">
        <v>10.460533755926001</v>
      </c>
      <c r="K95" s="620">
        <v>1.0381391631329999</v>
      </c>
    </row>
    <row r="96" spans="1:11" ht="14.4" customHeight="1" thickBot="1" x14ac:dyDescent="0.35">
      <c r="A96" s="637" t="s">
        <v>425</v>
      </c>
      <c r="B96" s="621">
        <v>704.566784146847</v>
      </c>
      <c r="C96" s="621">
        <v>722.61352999999997</v>
      </c>
      <c r="D96" s="622">
        <v>18.046745853152999</v>
      </c>
      <c r="E96" s="628">
        <v>1.0256139606050001</v>
      </c>
      <c r="F96" s="621">
        <v>762.06783945647601</v>
      </c>
      <c r="G96" s="622">
        <v>444.53957301627798</v>
      </c>
      <c r="H96" s="624">
        <v>61.21255</v>
      </c>
      <c r="I96" s="621">
        <v>427.36516999999998</v>
      </c>
      <c r="J96" s="622">
        <v>-17.174403016277001</v>
      </c>
      <c r="K96" s="629">
        <v>0.56079675308800003</v>
      </c>
    </row>
    <row r="97" spans="1:11" ht="14.4" customHeight="1" thickBot="1" x14ac:dyDescent="0.35">
      <c r="A97" s="638" t="s">
        <v>426</v>
      </c>
      <c r="B97" s="616">
        <v>541.18732979496701</v>
      </c>
      <c r="C97" s="616">
        <v>548.55010000000004</v>
      </c>
      <c r="D97" s="617">
        <v>7.3627702050319996</v>
      </c>
      <c r="E97" s="618">
        <v>1.013604845863</v>
      </c>
      <c r="F97" s="616">
        <v>587.68066173243596</v>
      </c>
      <c r="G97" s="617">
        <v>342.81371934392098</v>
      </c>
      <c r="H97" s="619">
        <v>45.370699999999999</v>
      </c>
      <c r="I97" s="616">
        <v>317.89738999999997</v>
      </c>
      <c r="J97" s="617">
        <v>-24.916329343920999</v>
      </c>
      <c r="K97" s="620">
        <v>0.54093559768099997</v>
      </c>
    </row>
    <row r="98" spans="1:11" ht="14.4" customHeight="1" thickBot="1" x14ac:dyDescent="0.35">
      <c r="A98" s="638" t="s">
        <v>427</v>
      </c>
      <c r="B98" s="616">
        <v>0.51903949941899996</v>
      </c>
      <c r="C98" s="616">
        <v>0</v>
      </c>
      <c r="D98" s="617">
        <v>-0.51903949941899996</v>
      </c>
      <c r="E98" s="618">
        <v>0</v>
      </c>
      <c r="F98" s="616">
        <v>0</v>
      </c>
      <c r="G98" s="617">
        <v>0</v>
      </c>
      <c r="H98" s="619">
        <v>0</v>
      </c>
      <c r="I98" s="616">
        <v>0</v>
      </c>
      <c r="J98" s="617">
        <v>0</v>
      </c>
      <c r="K98" s="620">
        <v>7</v>
      </c>
    </row>
    <row r="99" spans="1:11" ht="14.4" customHeight="1" thickBot="1" x14ac:dyDescent="0.35">
      <c r="A99" s="638" t="s">
        <v>428</v>
      </c>
      <c r="B99" s="616">
        <v>162.86041485246</v>
      </c>
      <c r="C99" s="616">
        <v>174.06343000000001</v>
      </c>
      <c r="D99" s="617">
        <v>11.20301514754</v>
      </c>
      <c r="E99" s="618">
        <v>1.068789061833</v>
      </c>
      <c r="F99" s="616">
        <v>174.38717772403999</v>
      </c>
      <c r="G99" s="617">
        <v>101.725853672357</v>
      </c>
      <c r="H99" s="619">
        <v>15.841850000000001</v>
      </c>
      <c r="I99" s="616">
        <v>109.46778</v>
      </c>
      <c r="J99" s="617">
        <v>7.7419263276430001</v>
      </c>
      <c r="K99" s="620">
        <v>0.627728376757</v>
      </c>
    </row>
    <row r="100" spans="1:11" ht="14.4" customHeight="1" thickBot="1" x14ac:dyDescent="0.35">
      <c r="A100" s="637" t="s">
        <v>429</v>
      </c>
      <c r="B100" s="621">
        <v>303.21899282779799</v>
      </c>
      <c r="C100" s="621">
        <v>226.49149</v>
      </c>
      <c r="D100" s="622">
        <v>-76.727502827796997</v>
      </c>
      <c r="E100" s="628">
        <v>0.74695680467600001</v>
      </c>
      <c r="F100" s="621">
        <v>176.06459509530001</v>
      </c>
      <c r="G100" s="622">
        <v>102.704347138925</v>
      </c>
      <c r="H100" s="624">
        <v>10.28586</v>
      </c>
      <c r="I100" s="621">
        <v>75.403549999999996</v>
      </c>
      <c r="J100" s="622">
        <v>-27.300797138924001</v>
      </c>
      <c r="K100" s="629">
        <v>0.42827207797900002</v>
      </c>
    </row>
    <row r="101" spans="1:11" ht="14.4" customHeight="1" thickBot="1" x14ac:dyDescent="0.35">
      <c r="A101" s="638" t="s">
        <v>430</v>
      </c>
      <c r="B101" s="616">
        <v>1.0827639530390001</v>
      </c>
      <c r="C101" s="616">
        <v>13.468999999999999</v>
      </c>
      <c r="D101" s="617">
        <v>12.386236046961001</v>
      </c>
      <c r="E101" s="618">
        <v>12.439461031368999</v>
      </c>
      <c r="F101" s="616">
        <v>0</v>
      </c>
      <c r="G101" s="617">
        <v>0</v>
      </c>
      <c r="H101" s="619">
        <v>0</v>
      </c>
      <c r="I101" s="616">
        <v>1.0549999999999999</v>
      </c>
      <c r="J101" s="617">
        <v>1.0549999999999999</v>
      </c>
      <c r="K101" s="627" t="s">
        <v>336</v>
      </c>
    </row>
    <row r="102" spans="1:11" ht="14.4" customHeight="1" thickBot="1" x14ac:dyDescent="0.35">
      <c r="A102" s="638" t="s">
        <v>431</v>
      </c>
      <c r="B102" s="616">
        <v>159.793953407923</v>
      </c>
      <c r="C102" s="616">
        <v>143.48099999999999</v>
      </c>
      <c r="D102" s="617">
        <v>-16.312953407923001</v>
      </c>
      <c r="E102" s="618">
        <v>0.89791257391099999</v>
      </c>
      <c r="F102" s="616">
        <v>89.335403839313003</v>
      </c>
      <c r="G102" s="617">
        <v>52.112318906265997</v>
      </c>
      <c r="H102" s="619">
        <v>0</v>
      </c>
      <c r="I102" s="616">
        <v>40.459139999999998</v>
      </c>
      <c r="J102" s="617">
        <v>-11.653178906266</v>
      </c>
      <c r="K102" s="620">
        <v>0.45289032411800001</v>
      </c>
    </row>
    <row r="103" spans="1:11" ht="14.4" customHeight="1" thickBot="1" x14ac:dyDescent="0.35">
      <c r="A103" s="638" t="s">
        <v>432</v>
      </c>
      <c r="B103" s="616">
        <v>13.004737417627</v>
      </c>
      <c r="C103" s="616">
        <v>7.3330000000000002</v>
      </c>
      <c r="D103" s="617">
        <v>-5.6717374176269999</v>
      </c>
      <c r="E103" s="618">
        <v>0.56387143888500002</v>
      </c>
      <c r="F103" s="616">
        <v>6.5711186907360002</v>
      </c>
      <c r="G103" s="617">
        <v>3.8331525695959998</v>
      </c>
      <c r="H103" s="619">
        <v>0</v>
      </c>
      <c r="I103" s="616">
        <v>2.7829999999999999</v>
      </c>
      <c r="J103" s="617">
        <v>-1.0501525695959999</v>
      </c>
      <c r="K103" s="620">
        <v>0.42351997140499997</v>
      </c>
    </row>
    <row r="104" spans="1:11" ht="14.4" customHeight="1" thickBot="1" x14ac:dyDescent="0.35">
      <c r="A104" s="638" t="s">
        <v>433</v>
      </c>
      <c r="B104" s="616">
        <v>0.18289816607600001</v>
      </c>
      <c r="C104" s="616">
        <v>3.0975999999999999</v>
      </c>
      <c r="D104" s="617">
        <v>2.914701833923</v>
      </c>
      <c r="E104" s="618">
        <v>16.936200435741</v>
      </c>
      <c r="F104" s="616">
        <v>6.8468577121849998</v>
      </c>
      <c r="G104" s="617">
        <v>3.994000332108</v>
      </c>
      <c r="H104" s="619">
        <v>0.19359999999999999</v>
      </c>
      <c r="I104" s="616">
        <v>1.37635</v>
      </c>
      <c r="J104" s="617">
        <v>-2.617650332108</v>
      </c>
      <c r="K104" s="620">
        <v>0.201019220474</v>
      </c>
    </row>
    <row r="105" spans="1:11" ht="14.4" customHeight="1" thickBot="1" x14ac:dyDescent="0.35">
      <c r="A105" s="638" t="s">
        <v>434</v>
      </c>
      <c r="B105" s="616">
        <v>129.15463988313101</v>
      </c>
      <c r="C105" s="616">
        <v>59.110889999999998</v>
      </c>
      <c r="D105" s="617">
        <v>-70.043749883130999</v>
      </c>
      <c r="E105" s="618">
        <v>0.45767531118799998</v>
      </c>
      <c r="F105" s="616">
        <v>73.311214853064001</v>
      </c>
      <c r="G105" s="617">
        <v>42.764875330953998</v>
      </c>
      <c r="H105" s="619">
        <v>10.09226</v>
      </c>
      <c r="I105" s="616">
        <v>29.730060000000002</v>
      </c>
      <c r="J105" s="617">
        <v>-13.034815330954</v>
      </c>
      <c r="K105" s="620">
        <v>0.405532223952</v>
      </c>
    </row>
    <row r="106" spans="1:11" ht="14.4" customHeight="1" thickBot="1" x14ac:dyDescent="0.35">
      <c r="A106" s="635" t="s">
        <v>48</v>
      </c>
      <c r="B106" s="616">
        <v>39635</v>
      </c>
      <c r="C106" s="616">
        <v>42106.750229999998</v>
      </c>
      <c r="D106" s="617">
        <v>2471.7502300000101</v>
      </c>
      <c r="E106" s="618">
        <v>1.0623628164500001</v>
      </c>
      <c r="F106" s="616">
        <v>42703.998654927498</v>
      </c>
      <c r="G106" s="617">
        <v>24910.665882041001</v>
      </c>
      <c r="H106" s="619">
        <v>4924.44931</v>
      </c>
      <c r="I106" s="616">
        <v>25780.759709999998</v>
      </c>
      <c r="J106" s="617">
        <v>870.093827958975</v>
      </c>
      <c r="K106" s="620">
        <v>0.60370832994599999</v>
      </c>
    </row>
    <row r="107" spans="1:11" ht="14.4" customHeight="1" thickBot="1" x14ac:dyDescent="0.35">
      <c r="A107" s="641" t="s">
        <v>435</v>
      </c>
      <c r="B107" s="621">
        <v>29384</v>
      </c>
      <c r="C107" s="621">
        <v>31431.433000000001</v>
      </c>
      <c r="D107" s="622">
        <v>2047.43300000001</v>
      </c>
      <c r="E107" s="628">
        <v>1.069678498502</v>
      </c>
      <c r="F107" s="621">
        <v>31677.9990022198</v>
      </c>
      <c r="G107" s="622">
        <v>18478.8327512949</v>
      </c>
      <c r="H107" s="624">
        <v>3648.3069999999998</v>
      </c>
      <c r="I107" s="621">
        <v>19104.969000000001</v>
      </c>
      <c r="J107" s="622">
        <v>626.13624870513399</v>
      </c>
      <c r="K107" s="629">
        <v>0.60309898357699998</v>
      </c>
    </row>
    <row r="108" spans="1:11" ht="14.4" customHeight="1" thickBot="1" x14ac:dyDescent="0.35">
      <c r="A108" s="637" t="s">
        <v>436</v>
      </c>
      <c r="B108" s="621">
        <v>29285</v>
      </c>
      <c r="C108" s="621">
        <v>31272.705999999998</v>
      </c>
      <c r="D108" s="622">
        <v>1987.7060000000099</v>
      </c>
      <c r="E108" s="628">
        <v>1.067874543281</v>
      </c>
      <c r="F108" s="621">
        <v>31500.999007794799</v>
      </c>
      <c r="G108" s="622">
        <v>18375.582754546998</v>
      </c>
      <c r="H108" s="624">
        <v>3636.3119999999999</v>
      </c>
      <c r="I108" s="621">
        <v>18999.777999999998</v>
      </c>
      <c r="J108" s="622">
        <v>624.19524545301499</v>
      </c>
      <c r="K108" s="629">
        <v>0.60314842698399995</v>
      </c>
    </row>
    <row r="109" spans="1:11" ht="14.4" customHeight="1" thickBot="1" x14ac:dyDescent="0.35">
      <c r="A109" s="638" t="s">
        <v>437</v>
      </c>
      <c r="B109" s="616">
        <v>29285</v>
      </c>
      <c r="C109" s="616">
        <v>31272.705999999998</v>
      </c>
      <c r="D109" s="617">
        <v>1987.7060000000099</v>
      </c>
      <c r="E109" s="618">
        <v>1.067874543281</v>
      </c>
      <c r="F109" s="616">
        <v>31500.999007794799</v>
      </c>
      <c r="G109" s="617">
        <v>18375.582754546998</v>
      </c>
      <c r="H109" s="619">
        <v>3636.3119999999999</v>
      </c>
      <c r="I109" s="616">
        <v>18999.777999999998</v>
      </c>
      <c r="J109" s="617">
        <v>624.19524545301499</v>
      </c>
      <c r="K109" s="620">
        <v>0.60314842698399995</v>
      </c>
    </row>
    <row r="110" spans="1:11" ht="14.4" customHeight="1" thickBot="1" x14ac:dyDescent="0.35">
      <c r="A110" s="637" t="s">
        <v>438</v>
      </c>
      <c r="B110" s="621">
        <v>0</v>
      </c>
      <c r="C110" s="621">
        <v>66.445999999999998</v>
      </c>
      <c r="D110" s="622">
        <v>66.445999999999998</v>
      </c>
      <c r="E110" s="623" t="s">
        <v>336</v>
      </c>
      <c r="F110" s="621">
        <v>0</v>
      </c>
      <c r="G110" s="622">
        <v>0</v>
      </c>
      <c r="H110" s="624">
        <v>2.6909999999999998</v>
      </c>
      <c r="I110" s="621">
        <v>31.827000000000002</v>
      </c>
      <c r="J110" s="622">
        <v>31.827000000000002</v>
      </c>
      <c r="K110" s="625" t="s">
        <v>336</v>
      </c>
    </row>
    <row r="111" spans="1:11" ht="14.4" customHeight="1" thickBot="1" x14ac:dyDescent="0.35">
      <c r="A111" s="638" t="s">
        <v>439</v>
      </c>
      <c r="B111" s="616">
        <v>0</v>
      </c>
      <c r="C111" s="616">
        <v>66.445999999999998</v>
      </c>
      <c r="D111" s="617">
        <v>66.445999999999998</v>
      </c>
      <c r="E111" s="626" t="s">
        <v>336</v>
      </c>
      <c r="F111" s="616">
        <v>0</v>
      </c>
      <c r="G111" s="617">
        <v>0</v>
      </c>
      <c r="H111" s="619">
        <v>2.6909999999999998</v>
      </c>
      <c r="I111" s="616">
        <v>31.827000000000002</v>
      </c>
      <c r="J111" s="617">
        <v>31.827000000000002</v>
      </c>
      <c r="K111" s="627" t="s">
        <v>336</v>
      </c>
    </row>
    <row r="112" spans="1:11" ht="14.4" customHeight="1" thickBot="1" x14ac:dyDescent="0.35">
      <c r="A112" s="637" t="s">
        <v>440</v>
      </c>
      <c r="B112" s="621">
        <v>0</v>
      </c>
      <c r="C112" s="621">
        <v>0</v>
      </c>
      <c r="D112" s="622">
        <v>0</v>
      </c>
      <c r="E112" s="628">
        <v>1</v>
      </c>
      <c r="F112" s="621">
        <v>0</v>
      </c>
      <c r="G112" s="622">
        <v>0</v>
      </c>
      <c r="H112" s="624">
        <v>-1.341</v>
      </c>
      <c r="I112" s="621">
        <v>-1.341</v>
      </c>
      <c r="J112" s="622">
        <v>-1.341</v>
      </c>
      <c r="K112" s="625" t="s">
        <v>369</v>
      </c>
    </row>
    <row r="113" spans="1:11" ht="14.4" customHeight="1" thickBot="1" x14ac:dyDescent="0.35">
      <c r="A113" s="638" t="s">
        <v>441</v>
      </c>
      <c r="B113" s="616">
        <v>0</v>
      </c>
      <c r="C113" s="616">
        <v>0</v>
      </c>
      <c r="D113" s="617">
        <v>0</v>
      </c>
      <c r="E113" s="618">
        <v>1</v>
      </c>
      <c r="F113" s="616">
        <v>0</v>
      </c>
      <c r="G113" s="617">
        <v>0</v>
      </c>
      <c r="H113" s="619">
        <v>-1.341</v>
      </c>
      <c r="I113" s="616">
        <v>-1.341</v>
      </c>
      <c r="J113" s="617">
        <v>-1.341</v>
      </c>
      <c r="K113" s="627" t="s">
        <v>369</v>
      </c>
    </row>
    <row r="114" spans="1:11" ht="14.4" customHeight="1" thickBot="1" x14ac:dyDescent="0.35">
      <c r="A114" s="637" t="s">
        <v>442</v>
      </c>
      <c r="B114" s="621">
        <v>0</v>
      </c>
      <c r="C114" s="621">
        <v>71.099999999999994</v>
      </c>
      <c r="D114" s="622">
        <v>71.099999999999994</v>
      </c>
      <c r="E114" s="623" t="s">
        <v>336</v>
      </c>
      <c r="F114" s="621">
        <v>79.999997480193002</v>
      </c>
      <c r="G114" s="622">
        <v>46.666665196779</v>
      </c>
      <c r="H114" s="624">
        <v>7.35</v>
      </c>
      <c r="I114" s="621">
        <v>49.424999999999997</v>
      </c>
      <c r="J114" s="622">
        <v>2.7583348032199999</v>
      </c>
      <c r="K114" s="629">
        <v>0.61781251945899995</v>
      </c>
    </row>
    <row r="115" spans="1:11" ht="14.4" customHeight="1" thickBot="1" x14ac:dyDescent="0.35">
      <c r="A115" s="638" t="s">
        <v>443</v>
      </c>
      <c r="B115" s="616">
        <v>0</v>
      </c>
      <c r="C115" s="616">
        <v>71.099999999999994</v>
      </c>
      <c r="D115" s="617">
        <v>71.099999999999994</v>
      </c>
      <c r="E115" s="626" t="s">
        <v>336</v>
      </c>
      <c r="F115" s="616">
        <v>79.999997480193002</v>
      </c>
      <c r="G115" s="617">
        <v>46.666665196779</v>
      </c>
      <c r="H115" s="619">
        <v>7.35</v>
      </c>
      <c r="I115" s="616">
        <v>49.424999999999997</v>
      </c>
      <c r="J115" s="617">
        <v>2.7583348032199999</v>
      </c>
      <c r="K115" s="620">
        <v>0.61781251945899995</v>
      </c>
    </row>
    <row r="116" spans="1:11" ht="14.4" customHeight="1" thickBot="1" x14ac:dyDescent="0.35">
      <c r="A116" s="637" t="s">
        <v>444</v>
      </c>
      <c r="B116" s="621">
        <v>98.999999999997996</v>
      </c>
      <c r="C116" s="621">
        <v>21.181000000000001</v>
      </c>
      <c r="D116" s="622">
        <v>-77.818999999997999</v>
      </c>
      <c r="E116" s="628">
        <v>0.21394949494900001</v>
      </c>
      <c r="F116" s="621">
        <v>96.999996944735003</v>
      </c>
      <c r="G116" s="622">
        <v>56.583331551095</v>
      </c>
      <c r="H116" s="624">
        <v>3.2949999999999999</v>
      </c>
      <c r="I116" s="621">
        <v>25.28</v>
      </c>
      <c r="J116" s="622">
        <v>-31.303331551094999</v>
      </c>
      <c r="K116" s="629">
        <v>0.26061856490899998</v>
      </c>
    </row>
    <row r="117" spans="1:11" ht="14.4" customHeight="1" thickBot="1" x14ac:dyDescent="0.35">
      <c r="A117" s="638" t="s">
        <v>445</v>
      </c>
      <c r="B117" s="616">
        <v>98.999999999997996</v>
      </c>
      <c r="C117" s="616">
        <v>21.181000000000001</v>
      </c>
      <c r="D117" s="617">
        <v>-77.818999999997999</v>
      </c>
      <c r="E117" s="618">
        <v>0.21394949494900001</v>
      </c>
      <c r="F117" s="616">
        <v>96.999996944735003</v>
      </c>
      <c r="G117" s="617">
        <v>56.583331551095</v>
      </c>
      <c r="H117" s="619">
        <v>3.2949999999999999</v>
      </c>
      <c r="I117" s="616">
        <v>25.28</v>
      </c>
      <c r="J117" s="617">
        <v>-31.303331551094999</v>
      </c>
      <c r="K117" s="620">
        <v>0.26061856490899998</v>
      </c>
    </row>
    <row r="118" spans="1:11" ht="14.4" customHeight="1" thickBot="1" x14ac:dyDescent="0.35">
      <c r="A118" s="636" t="s">
        <v>446</v>
      </c>
      <c r="B118" s="616">
        <v>9958</v>
      </c>
      <c r="C118" s="616">
        <v>10362.2338</v>
      </c>
      <c r="D118" s="617">
        <v>404.23380000000401</v>
      </c>
      <c r="E118" s="618">
        <v>1.0405938742709999</v>
      </c>
      <c r="F118" s="616">
        <v>10709.999662660999</v>
      </c>
      <c r="G118" s="617">
        <v>6247.4998032188896</v>
      </c>
      <c r="H118" s="619">
        <v>1239.7633499999999</v>
      </c>
      <c r="I118" s="616">
        <v>6485.5583100000003</v>
      </c>
      <c r="J118" s="617">
        <v>238.058506781109</v>
      </c>
      <c r="K118" s="620">
        <v>0.60556101907299997</v>
      </c>
    </row>
    <row r="119" spans="1:11" ht="14.4" customHeight="1" thickBot="1" x14ac:dyDescent="0.35">
      <c r="A119" s="637" t="s">
        <v>447</v>
      </c>
      <c r="B119" s="621">
        <v>2636</v>
      </c>
      <c r="C119" s="621">
        <v>2824.3872999999999</v>
      </c>
      <c r="D119" s="622">
        <v>188.38730000000101</v>
      </c>
      <c r="E119" s="628">
        <v>1.071467109256</v>
      </c>
      <c r="F119" s="621">
        <v>2834.99991070437</v>
      </c>
      <c r="G119" s="622">
        <v>1653.7499479108801</v>
      </c>
      <c r="H119" s="624">
        <v>328.17509999999999</v>
      </c>
      <c r="I119" s="621">
        <v>1715.30078</v>
      </c>
      <c r="J119" s="622">
        <v>61.550832089117002</v>
      </c>
      <c r="K119" s="629">
        <v>0.60504438589999998</v>
      </c>
    </row>
    <row r="120" spans="1:11" ht="14.4" customHeight="1" thickBot="1" x14ac:dyDescent="0.35">
      <c r="A120" s="638" t="s">
        <v>448</v>
      </c>
      <c r="B120" s="616">
        <v>2636</v>
      </c>
      <c r="C120" s="616">
        <v>2824.3872999999999</v>
      </c>
      <c r="D120" s="617">
        <v>188.38730000000101</v>
      </c>
      <c r="E120" s="618">
        <v>1.071467109256</v>
      </c>
      <c r="F120" s="616">
        <v>2834.99991070437</v>
      </c>
      <c r="G120" s="617">
        <v>1653.7499479108801</v>
      </c>
      <c r="H120" s="619">
        <v>328.17509999999999</v>
      </c>
      <c r="I120" s="616">
        <v>1715.30078</v>
      </c>
      <c r="J120" s="617">
        <v>61.550832089117002</v>
      </c>
      <c r="K120" s="620">
        <v>0.60504438589999998</v>
      </c>
    </row>
    <row r="121" spans="1:11" ht="14.4" customHeight="1" thickBot="1" x14ac:dyDescent="0.35">
      <c r="A121" s="637" t="s">
        <v>449</v>
      </c>
      <c r="B121" s="621">
        <v>7322</v>
      </c>
      <c r="C121" s="621">
        <v>7537.8464999999997</v>
      </c>
      <c r="D121" s="622">
        <v>215.846500000003</v>
      </c>
      <c r="E121" s="628">
        <v>1.029479172357</v>
      </c>
      <c r="F121" s="621">
        <v>7874.9997519565904</v>
      </c>
      <c r="G121" s="622">
        <v>4593.7498553080104</v>
      </c>
      <c r="H121" s="624">
        <v>911.58825000000002</v>
      </c>
      <c r="I121" s="621">
        <v>4770.2575299999999</v>
      </c>
      <c r="J121" s="622">
        <v>176.507674691993</v>
      </c>
      <c r="K121" s="629">
        <v>0.60574700701600004</v>
      </c>
    </row>
    <row r="122" spans="1:11" ht="14.4" customHeight="1" thickBot="1" x14ac:dyDescent="0.35">
      <c r="A122" s="638" t="s">
        <v>450</v>
      </c>
      <c r="B122" s="616">
        <v>7322</v>
      </c>
      <c r="C122" s="616">
        <v>7537.8464999999997</v>
      </c>
      <c r="D122" s="617">
        <v>215.846500000003</v>
      </c>
      <c r="E122" s="618">
        <v>1.029479172357</v>
      </c>
      <c r="F122" s="616">
        <v>7874.9997519565904</v>
      </c>
      <c r="G122" s="617">
        <v>4593.7498553080104</v>
      </c>
      <c r="H122" s="619">
        <v>911.58825000000002</v>
      </c>
      <c r="I122" s="616">
        <v>4770.2575299999999</v>
      </c>
      <c r="J122" s="617">
        <v>176.507674691993</v>
      </c>
      <c r="K122" s="620">
        <v>0.60574700701600004</v>
      </c>
    </row>
    <row r="123" spans="1:11" ht="14.4" customHeight="1" thickBot="1" x14ac:dyDescent="0.35">
      <c r="A123" s="636" t="s">
        <v>451</v>
      </c>
      <c r="B123" s="616">
        <v>293</v>
      </c>
      <c r="C123" s="616">
        <v>313.08343000000002</v>
      </c>
      <c r="D123" s="617">
        <v>20.08343</v>
      </c>
      <c r="E123" s="618">
        <v>1.068544129692</v>
      </c>
      <c r="F123" s="616">
        <v>315.99999004676602</v>
      </c>
      <c r="G123" s="617">
        <v>184.33332752728001</v>
      </c>
      <c r="H123" s="619">
        <v>36.378959999999999</v>
      </c>
      <c r="I123" s="616">
        <v>190.23240000000001</v>
      </c>
      <c r="J123" s="617">
        <v>5.8990724727200003</v>
      </c>
      <c r="K123" s="620">
        <v>0.60200128478399995</v>
      </c>
    </row>
    <row r="124" spans="1:11" ht="14.4" customHeight="1" thickBot="1" x14ac:dyDescent="0.35">
      <c r="A124" s="637" t="s">
        <v>452</v>
      </c>
      <c r="B124" s="621">
        <v>293</v>
      </c>
      <c r="C124" s="621">
        <v>313.08343000000002</v>
      </c>
      <c r="D124" s="622">
        <v>20.08343</v>
      </c>
      <c r="E124" s="628">
        <v>1.068544129692</v>
      </c>
      <c r="F124" s="621">
        <v>315.99999004676602</v>
      </c>
      <c r="G124" s="622">
        <v>184.33332752728001</v>
      </c>
      <c r="H124" s="624">
        <v>36.378959999999999</v>
      </c>
      <c r="I124" s="621">
        <v>190.23240000000001</v>
      </c>
      <c r="J124" s="622">
        <v>5.8990724727200003</v>
      </c>
      <c r="K124" s="629">
        <v>0.60200128478399995</v>
      </c>
    </row>
    <row r="125" spans="1:11" ht="14.4" customHeight="1" thickBot="1" x14ac:dyDescent="0.35">
      <c r="A125" s="638" t="s">
        <v>453</v>
      </c>
      <c r="B125" s="616">
        <v>293</v>
      </c>
      <c r="C125" s="616">
        <v>313.08343000000002</v>
      </c>
      <c r="D125" s="617">
        <v>20.08343</v>
      </c>
      <c r="E125" s="618">
        <v>1.068544129692</v>
      </c>
      <c r="F125" s="616">
        <v>315.99999004676602</v>
      </c>
      <c r="G125" s="617">
        <v>184.33332752728001</v>
      </c>
      <c r="H125" s="619">
        <v>36.378959999999999</v>
      </c>
      <c r="I125" s="616">
        <v>190.23240000000001</v>
      </c>
      <c r="J125" s="617">
        <v>5.8990724727200003</v>
      </c>
      <c r="K125" s="620">
        <v>0.60200128478399995</v>
      </c>
    </row>
    <row r="126" spans="1:11" ht="14.4" customHeight="1" thickBot="1" x14ac:dyDescent="0.35">
      <c r="A126" s="635" t="s">
        <v>454</v>
      </c>
      <c r="B126" s="616">
        <v>0</v>
      </c>
      <c r="C126" s="616">
        <v>212.34666999999999</v>
      </c>
      <c r="D126" s="617">
        <v>212.34666999999999</v>
      </c>
      <c r="E126" s="626" t="s">
        <v>336</v>
      </c>
      <c r="F126" s="616">
        <v>0</v>
      </c>
      <c r="G126" s="617">
        <v>0</v>
      </c>
      <c r="H126" s="619">
        <v>9.52</v>
      </c>
      <c r="I126" s="616">
        <v>103.824</v>
      </c>
      <c r="J126" s="617">
        <v>103.824</v>
      </c>
      <c r="K126" s="627" t="s">
        <v>336</v>
      </c>
    </row>
    <row r="127" spans="1:11" ht="14.4" customHeight="1" thickBot="1" x14ac:dyDescent="0.35">
      <c r="A127" s="636" t="s">
        <v>455</v>
      </c>
      <c r="B127" s="616">
        <v>0</v>
      </c>
      <c r="C127" s="616">
        <v>79.352999999999994</v>
      </c>
      <c r="D127" s="617">
        <v>79.352999999999994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79.352999999999994</v>
      </c>
      <c r="D128" s="622">
        <v>79.352999999999994</v>
      </c>
      <c r="E128" s="623" t="s">
        <v>336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79.352999999999994</v>
      </c>
      <c r="D129" s="617">
        <v>79.352999999999994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132.99367000000001</v>
      </c>
      <c r="D130" s="617">
        <v>132.99367000000001</v>
      </c>
      <c r="E130" s="626" t="s">
        <v>336</v>
      </c>
      <c r="F130" s="616">
        <v>0</v>
      </c>
      <c r="G130" s="617">
        <v>0</v>
      </c>
      <c r="H130" s="619">
        <v>9.52</v>
      </c>
      <c r="I130" s="616">
        <v>103.824</v>
      </c>
      <c r="J130" s="617">
        <v>103.824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86.206249999999997</v>
      </c>
      <c r="D131" s="622">
        <v>86.206249999999997</v>
      </c>
      <c r="E131" s="623" t="s">
        <v>336</v>
      </c>
      <c r="F131" s="621">
        <v>0</v>
      </c>
      <c r="G131" s="622">
        <v>0</v>
      </c>
      <c r="H131" s="624">
        <v>-1.2709999999999999</v>
      </c>
      <c r="I131" s="621">
        <v>10.042</v>
      </c>
      <c r="J131" s="622">
        <v>10.042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0.44624999999999998</v>
      </c>
      <c r="D132" s="617">
        <v>0.44624999999999998</v>
      </c>
      <c r="E132" s="626" t="s">
        <v>369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-1.2709999999999999</v>
      </c>
      <c r="I133" s="616">
        <v>-4.258</v>
      </c>
      <c r="J133" s="617">
        <v>-4.258</v>
      </c>
      <c r="K133" s="627" t="s">
        <v>369</v>
      </c>
    </row>
    <row r="134" spans="1:11" ht="14.4" customHeight="1" thickBot="1" x14ac:dyDescent="0.35">
      <c r="A134" s="638" t="s">
        <v>462</v>
      </c>
      <c r="B134" s="616">
        <v>0</v>
      </c>
      <c r="C134" s="616">
        <v>38.96</v>
      </c>
      <c r="D134" s="617">
        <v>38.96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46.8</v>
      </c>
      <c r="D135" s="617">
        <v>46.8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13.6</v>
      </c>
      <c r="J135" s="617">
        <v>13.6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0.7</v>
      </c>
      <c r="J136" s="617">
        <v>0.7</v>
      </c>
      <c r="K136" s="627" t="s">
        <v>369</v>
      </c>
    </row>
    <row r="137" spans="1:11" ht="14.4" customHeight="1" thickBot="1" x14ac:dyDescent="0.35">
      <c r="A137" s="640" t="s">
        <v>465</v>
      </c>
      <c r="B137" s="616">
        <v>0</v>
      </c>
      <c r="C137" s="616">
        <v>0</v>
      </c>
      <c r="D137" s="617">
        <v>0</v>
      </c>
      <c r="E137" s="618">
        <v>1</v>
      </c>
      <c r="F137" s="616">
        <v>0</v>
      </c>
      <c r="G137" s="617">
        <v>0</v>
      </c>
      <c r="H137" s="619">
        <v>5.9909999999999997</v>
      </c>
      <c r="I137" s="616">
        <v>21.582000000000001</v>
      </c>
      <c r="J137" s="617">
        <v>21.582000000000001</v>
      </c>
      <c r="K137" s="627" t="s">
        <v>369</v>
      </c>
    </row>
    <row r="138" spans="1:11" ht="14.4" customHeight="1" thickBot="1" x14ac:dyDescent="0.35">
      <c r="A138" s="638" t="s">
        <v>466</v>
      </c>
      <c r="B138" s="616">
        <v>0</v>
      </c>
      <c r="C138" s="616">
        <v>0</v>
      </c>
      <c r="D138" s="617">
        <v>0</v>
      </c>
      <c r="E138" s="618">
        <v>1</v>
      </c>
      <c r="F138" s="616">
        <v>0</v>
      </c>
      <c r="G138" s="617">
        <v>0</v>
      </c>
      <c r="H138" s="619">
        <v>5.9909999999999997</v>
      </c>
      <c r="I138" s="616">
        <v>21.582000000000001</v>
      </c>
      <c r="J138" s="617">
        <v>21.582000000000001</v>
      </c>
      <c r="K138" s="627" t="s">
        <v>369</v>
      </c>
    </row>
    <row r="139" spans="1:11" ht="14.4" customHeight="1" thickBot="1" x14ac:dyDescent="0.35">
      <c r="A139" s="637" t="s">
        <v>467</v>
      </c>
      <c r="B139" s="621">
        <v>0</v>
      </c>
      <c r="C139" s="621">
        <v>14.354419999999999</v>
      </c>
      <c r="D139" s="622">
        <v>14.354419999999999</v>
      </c>
      <c r="E139" s="623" t="s">
        <v>369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14.354419999999999</v>
      </c>
      <c r="D140" s="617">
        <v>14.354419999999999</v>
      </c>
      <c r="E140" s="626" t="s">
        <v>369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40" t="s">
        <v>469</v>
      </c>
      <c r="B141" s="616">
        <v>0</v>
      </c>
      <c r="C141" s="616">
        <v>26.925000000000001</v>
      </c>
      <c r="D141" s="617">
        <v>26.925000000000001</v>
      </c>
      <c r="E141" s="626" t="s">
        <v>336</v>
      </c>
      <c r="F141" s="616">
        <v>0</v>
      </c>
      <c r="G141" s="617">
        <v>0</v>
      </c>
      <c r="H141" s="619">
        <v>4.8</v>
      </c>
      <c r="I141" s="616">
        <v>71.2</v>
      </c>
      <c r="J141" s="617">
        <v>71.2</v>
      </c>
      <c r="K141" s="627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26.925000000000001</v>
      </c>
      <c r="D142" s="617">
        <v>26.925000000000001</v>
      </c>
      <c r="E142" s="626" t="s">
        <v>336</v>
      </c>
      <c r="F142" s="616">
        <v>0</v>
      </c>
      <c r="G142" s="617">
        <v>0</v>
      </c>
      <c r="H142" s="619">
        <v>4.8</v>
      </c>
      <c r="I142" s="616">
        <v>71.2</v>
      </c>
      <c r="J142" s="617">
        <v>71.2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2.9</v>
      </c>
      <c r="D143" s="617">
        <v>2.9</v>
      </c>
      <c r="E143" s="626" t="s">
        <v>369</v>
      </c>
      <c r="F143" s="616">
        <v>0</v>
      </c>
      <c r="G143" s="617">
        <v>0</v>
      </c>
      <c r="H143" s="619">
        <v>0</v>
      </c>
      <c r="I143" s="616">
        <v>1</v>
      </c>
      <c r="J143" s="617">
        <v>1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2.9</v>
      </c>
      <c r="D144" s="617">
        <v>2.9</v>
      </c>
      <c r="E144" s="626" t="s">
        <v>369</v>
      </c>
      <c r="F144" s="616">
        <v>0</v>
      </c>
      <c r="G144" s="617">
        <v>0</v>
      </c>
      <c r="H144" s="619">
        <v>0</v>
      </c>
      <c r="I144" s="616">
        <v>1</v>
      </c>
      <c r="J144" s="617">
        <v>1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2.6080000000000001</v>
      </c>
      <c r="D145" s="617">
        <v>2.6080000000000001</v>
      </c>
      <c r="E145" s="626" t="s">
        <v>369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2.6080000000000001</v>
      </c>
      <c r="D146" s="617">
        <v>2.6080000000000001</v>
      </c>
      <c r="E146" s="626" t="s">
        <v>369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5" t="s">
        <v>475</v>
      </c>
      <c r="B147" s="616">
        <v>1107.9909964390899</v>
      </c>
      <c r="C147" s="616">
        <v>1375.78106</v>
      </c>
      <c r="D147" s="617">
        <v>267.79006356090599</v>
      </c>
      <c r="E147" s="618">
        <v>1.2416897469570001</v>
      </c>
      <c r="F147" s="616">
        <v>1041.9934109195999</v>
      </c>
      <c r="G147" s="617">
        <v>607.82948970309997</v>
      </c>
      <c r="H147" s="619">
        <v>106.97199999999999</v>
      </c>
      <c r="I147" s="616">
        <v>654.78301999999996</v>
      </c>
      <c r="J147" s="617">
        <v>46.953530296899999</v>
      </c>
      <c r="K147" s="620">
        <v>0.62839458785199998</v>
      </c>
    </row>
    <row r="148" spans="1:11" ht="14.4" customHeight="1" thickBot="1" x14ac:dyDescent="0.35">
      <c r="A148" s="636" t="s">
        <v>476</v>
      </c>
      <c r="B148" s="616">
        <v>1074.9909964390899</v>
      </c>
      <c r="C148" s="616">
        <v>1071.5999999999999</v>
      </c>
      <c r="D148" s="617">
        <v>-3.3909964390930001</v>
      </c>
      <c r="E148" s="618">
        <v>0.99684555828800003</v>
      </c>
      <c r="F148" s="616">
        <v>1016.9934109196</v>
      </c>
      <c r="G148" s="617">
        <v>593.24615636976603</v>
      </c>
      <c r="H148" s="619">
        <v>106.97199999999999</v>
      </c>
      <c r="I148" s="616">
        <v>634.62199999999996</v>
      </c>
      <c r="J148" s="617">
        <v>41.375843630233</v>
      </c>
      <c r="K148" s="620">
        <v>0.62401780895100001</v>
      </c>
    </row>
    <row r="149" spans="1:11" ht="14.4" customHeight="1" thickBot="1" x14ac:dyDescent="0.35">
      <c r="A149" s="637" t="s">
        <v>477</v>
      </c>
      <c r="B149" s="621">
        <v>1074.9909964390899</v>
      </c>
      <c r="C149" s="621">
        <v>1067.9100000000001</v>
      </c>
      <c r="D149" s="622">
        <v>-7.080996439093</v>
      </c>
      <c r="E149" s="628">
        <v>0.99341297139899998</v>
      </c>
      <c r="F149" s="621">
        <v>1016.9934109196</v>
      </c>
      <c r="G149" s="622">
        <v>593.24615636976603</v>
      </c>
      <c r="H149" s="624">
        <v>80.067999999999998</v>
      </c>
      <c r="I149" s="621">
        <v>607.71799999999996</v>
      </c>
      <c r="J149" s="622">
        <v>14.471843630233</v>
      </c>
      <c r="K149" s="629">
        <v>0.59756336026800005</v>
      </c>
    </row>
    <row r="150" spans="1:11" ht="14.4" customHeight="1" thickBot="1" x14ac:dyDescent="0.35">
      <c r="A150" s="638" t="s">
        <v>478</v>
      </c>
      <c r="B150" s="616">
        <v>61.997536753737002</v>
      </c>
      <c r="C150" s="616">
        <v>62.781999999999996</v>
      </c>
      <c r="D150" s="617">
        <v>0.78446324626200004</v>
      </c>
      <c r="E150" s="618">
        <v>1.0126531357099999</v>
      </c>
      <c r="F150" s="616">
        <v>62.999998015651002</v>
      </c>
      <c r="G150" s="617">
        <v>36.749998842463</v>
      </c>
      <c r="H150" s="619">
        <v>5.2539999999999996</v>
      </c>
      <c r="I150" s="616">
        <v>36.777000000000001</v>
      </c>
      <c r="J150" s="617">
        <v>2.7001157535999999E-2</v>
      </c>
      <c r="K150" s="620">
        <v>0.58376192314899999</v>
      </c>
    </row>
    <row r="151" spans="1:11" ht="14.4" customHeight="1" thickBot="1" x14ac:dyDescent="0.35">
      <c r="A151" s="638" t="s">
        <v>479</v>
      </c>
      <c r="B151" s="616">
        <v>174.99999999999699</v>
      </c>
      <c r="C151" s="616">
        <v>140.76</v>
      </c>
      <c r="D151" s="617">
        <v>-34.239999999996002</v>
      </c>
      <c r="E151" s="618">
        <v>0.80434285714200005</v>
      </c>
      <c r="F151" s="616">
        <v>95.999996976229994</v>
      </c>
      <c r="G151" s="617">
        <v>55.999998236133997</v>
      </c>
      <c r="H151" s="619">
        <v>6.7220000000000004</v>
      </c>
      <c r="I151" s="616">
        <v>62.078000000000003</v>
      </c>
      <c r="J151" s="617">
        <v>6.0780017638650001</v>
      </c>
      <c r="K151" s="620">
        <v>0.64664585370100003</v>
      </c>
    </row>
    <row r="152" spans="1:11" ht="14.4" customHeight="1" thickBot="1" x14ac:dyDescent="0.35">
      <c r="A152" s="638" t="s">
        <v>480</v>
      </c>
      <c r="B152" s="616">
        <v>3.0000250993719999</v>
      </c>
      <c r="C152" s="616">
        <v>30.21</v>
      </c>
      <c r="D152" s="617">
        <v>27.209974900627</v>
      </c>
      <c r="E152" s="618">
        <v>10.069915750477</v>
      </c>
      <c r="F152" s="616">
        <v>51.000006760079003</v>
      </c>
      <c r="G152" s="617">
        <v>29.750003943378999</v>
      </c>
      <c r="H152" s="619">
        <v>4.3090000000000002</v>
      </c>
      <c r="I152" s="616">
        <v>30.163</v>
      </c>
      <c r="J152" s="617">
        <v>0.41299605662</v>
      </c>
      <c r="K152" s="620">
        <v>0.59143129415399998</v>
      </c>
    </row>
    <row r="153" spans="1:11" ht="14.4" customHeight="1" thickBot="1" x14ac:dyDescent="0.35">
      <c r="A153" s="638" t="s">
        <v>481</v>
      </c>
      <c r="B153" s="616">
        <v>532.99343458599299</v>
      </c>
      <c r="C153" s="616">
        <v>532.77</v>
      </c>
      <c r="D153" s="617">
        <v>-0.223434585992</v>
      </c>
      <c r="E153" s="618">
        <v>0.999580792986</v>
      </c>
      <c r="F153" s="616">
        <v>532.99341779798101</v>
      </c>
      <c r="G153" s="617">
        <v>310.91282704882201</v>
      </c>
      <c r="H153" s="619">
        <v>44.402000000000001</v>
      </c>
      <c r="I153" s="616">
        <v>310.81299999999999</v>
      </c>
      <c r="J153" s="617">
        <v>-9.9827048821999997E-2</v>
      </c>
      <c r="K153" s="620">
        <v>0.583146038245</v>
      </c>
    </row>
    <row r="154" spans="1:11" ht="14.4" customHeight="1" thickBot="1" x14ac:dyDescent="0.35">
      <c r="A154" s="638" t="s">
        <v>482</v>
      </c>
      <c r="B154" s="616">
        <v>283.999999999995</v>
      </c>
      <c r="C154" s="616">
        <v>284.24599999999998</v>
      </c>
      <c r="D154" s="617">
        <v>0.246000000005</v>
      </c>
      <c r="E154" s="618">
        <v>1.000866197183</v>
      </c>
      <c r="F154" s="616">
        <v>262.99999171613001</v>
      </c>
      <c r="G154" s="617">
        <v>153.41666183440901</v>
      </c>
      <c r="H154" s="619">
        <v>18.651</v>
      </c>
      <c r="I154" s="616">
        <v>160.74299999999999</v>
      </c>
      <c r="J154" s="617">
        <v>7.3263381655900002</v>
      </c>
      <c r="K154" s="620">
        <v>0.61119013331899996</v>
      </c>
    </row>
    <row r="155" spans="1:11" ht="14.4" customHeight="1" thickBot="1" x14ac:dyDescent="0.35">
      <c r="A155" s="638" t="s">
        <v>483</v>
      </c>
      <c r="B155" s="616">
        <v>17.999999999999002</v>
      </c>
      <c r="C155" s="616">
        <v>17.141999999999999</v>
      </c>
      <c r="D155" s="617">
        <v>-0.85799999999900001</v>
      </c>
      <c r="E155" s="618">
        <v>0.95233333333299997</v>
      </c>
      <c r="F155" s="616">
        <v>10.999999653526</v>
      </c>
      <c r="G155" s="617">
        <v>6.4166664645570002</v>
      </c>
      <c r="H155" s="619">
        <v>0.73</v>
      </c>
      <c r="I155" s="616">
        <v>7.1440000000000001</v>
      </c>
      <c r="J155" s="617">
        <v>0.72733353544199997</v>
      </c>
      <c r="K155" s="620">
        <v>0.64945456590999995</v>
      </c>
    </row>
    <row r="156" spans="1:11" ht="14.4" customHeight="1" thickBot="1" x14ac:dyDescent="0.35">
      <c r="A156" s="637" t="s">
        <v>484</v>
      </c>
      <c r="B156" s="621">
        <v>0</v>
      </c>
      <c r="C156" s="621">
        <v>3.69</v>
      </c>
      <c r="D156" s="622">
        <v>3.69</v>
      </c>
      <c r="E156" s="623" t="s">
        <v>336</v>
      </c>
      <c r="F156" s="621">
        <v>0</v>
      </c>
      <c r="G156" s="622">
        <v>0</v>
      </c>
      <c r="H156" s="624">
        <v>26.904</v>
      </c>
      <c r="I156" s="621">
        <v>26.904</v>
      </c>
      <c r="J156" s="622">
        <v>26.904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26.904</v>
      </c>
      <c r="I157" s="616">
        <v>26.904</v>
      </c>
      <c r="J157" s="617">
        <v>26.904</v>
      </c>
      <c r="K157" s="627" t="s">
        <v>369</v>
      </c>
    </row>
    <row r="158" spans="1:11" ht="14.4" customHeight="1" thickBot="1" x14ac:dyDescent="0.35">
      <c r="A158" s="638" t="s">
        <v>486</v>
      </c>
      <c r="B158" s="616">
        <v>0</v>
      </c>
      <c r="C158" s="616">
        <v>3.69</v>
      </c>
      <c r="D158" s="617">
        <v>3.69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6" t="s">
        <v>487</v>
      </c>
      <c r="B159" s="616">
        <v>33</v>
      </c>
      <c r="C159" s="616">
        <v>304.18106</v>
      </c>
      <c r="D159" s="617">
        <v>271.18106</v>
      </c>
      <c r="E159" s="618">
        <v>9.2176078787869997</v>
      </c>
      <c r="F159" s="616">
        <v>25</v>
      </c>
      <c r="G159" s="617">
        <v>14.583333333333</v>
      </c>
      <c r="H159" s="619">
        <v>0</v>
      </c>
      <c r="I159" s="616">
        <v>20.161020000000001</v>
      </c>
      <c r="J159" s="617">
        <v>5.5776866666659997</v>
      </c>
      <c r="K159" s="620">
        <v>0.80644079999999996</v>
      </c>
    </row>
    <row r="160" spans="1:11" ht="14.4" customHeight="1" thickBot="1" x14ac:dyDescent="0.35">
      <c r="A160" s="637" t="s">
        <v>488</v>
      </c>
      <c r="B160" s="621">
        <v>33</v>
      </c>
      <c r="C160" s="621">
        <v>267.34246000000002</v>
      </c>
      <c r="D160" s="622">
        <v>234.34245999999999</v>
      </c>
      <c r="E160" s="628">
        <v>8.1012866666660006</v>
      </c>
      <c r="F160" s="621">
        <v>25</v>
      </c>
      <c r="G160" s="622">
        <v>14.583333333333</v>
      </c>
      <c r="H160" s="624">
        <v>0</v>
      </c>
      <c r="I160" s="621">
        <v>18.805820000000001</v>
      </c>
      <c r="J160" s="622">
        <v>4.2224866666659997</v>
      </c>
      <c r="K160" s="629">
        <v>0.75223280000000003</v>
      </c>
    </row>
    <row r="161" spans="1:11" ht="14.4" customHeight="1" thickBot="1" x14ac:dyDescent="0.35">
      <c r="A161" s="638" t="s">
        <v>489</v>
      </c>
      <c r="B161" s="616">
        <v>33</v>
      </c>
      <c r="C161" s="616">
        <v>44.843800000000002</v>
      </c>
      <c r="D161" s="617">
        <v>11.8438</v>
      </c>
      <c r="E161" s="618">
        <v>1.3589030303030001</v>
      </c>
      <c r="F161" s="616">
        <v>25</v>
      </c>
      <c r="G161" s="617">
        <v>14.583333333333</v>
      </c>
      <c r="H161" s="619">
        <v>0</v>
      </c>
      <c r="I161" s="616">
        <v>0</v>
      </c>
      <c r="J161" s="617">
        <v>-14.583333333333</v>
      </c>
      <c r="K161" s="620">
        <v>0</v>
      </c>
    </row>
    <row r="162" spans="1:11" ht="14.4" customHeight="1" thickBot="1" x14ac:dyDescent="0.35">
      <c r="A162" s="638" t="s">
        <v>490</v>
      </c>
      <c r="B162" s="616">
        <v>0</v>
      </c>
      <c r="C162" s="616">
        <v>214.84075999999999</v>
      </c>
      <c r="D162" s="617">
        <v>214.84075999999999</v>
      </c>
      <c r="E162" s="626" t="s">
        <v>336</v>
      </c>
      <c r="F162" s="616">
        <v>0</v>
      </c>
      <c r="G162" s="617">
        <v>0</v>
      </c>
      <c r="H162" s="619">
        <v>0</v>
      </c>
      <c r="I162" s="616">
        <v>18.805820000000001</v>
      </c>
      <c r="J162" s="617">
        <v>18.805820000000001</v>
      </c>
      <c r="K162" s="627" t="s">
        <v>336</v>
      </c>
    </row>
    <row r="163" spans="1:11" ht="14.4" customHeight="1" thickBot="1" x14ac:dyDescent="0.35">
      <c r="A163" s="638" t="s">
        <v>491</v>
      </c>
      <c r="B163" s="616">
        <v>0</v>
      </c>
      <c r="C163" s="616">
        <v>7.6578999999999997</v>
      </c>
      <c r="D163" s="617">
        <v>7.6578999999999997</v>
      </c>
      <c r="E163" s="626" t="s">
        <v>369</v>
      </c>
      <c r="F163" s="616">
        <v>0</v>
      </c>
      <c r="G163" s="617">
        <v>0</v>
      </c>
      <c r="H163" s="619">
        <v>0</v>
      </c>
      <c r="I163" s="616">
        <v>0</v>
      </c>
      <c r="J163" s="617">
        <v>0</v>
      </c>
      <c r="K163" s="627" t="s">
        <v>336</v>
      </c>
    </row>
    <row r="164" spans="1:11" ht="14.4" customHeight="1" thickBot="1" x14ac:dyDescent="0.35">
      <c r="A164" s="637" t="s">
        <v>492</v>
      </c>
      <c r="B164" s="621">
        <v>0</v>
      </c>
      <c r="C164" s="621">
        <v>12.535600000000001</v>
      </c>
      <c r="D164" s="622">
        <v>12.535600000000001</v>
      </c>
      <c r="E164" s="623" t="s">
        <v>336</v>
      </c>
      <c r="F164" s="621">
        <v>0</v>
      </c>
      <c r="G164" s="622">
        <v>0</v>
      </c>
      <c r="H164" s="624">
        <v>0</v>
      </c>
      <c r="I164" s="621">
        <v>0</v>
      </c>
      <c r="J164" s="622">
        <v>0</v>
      </c>
      <c r="K164" s="625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12.535600000000001</v>
      </c>
      <c r="D165" s="617">
        <v>12.535600000000001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0">
        <v>0</v>
      </c>
    </row>
    <row r="166" spans="1:11" ht="14.4" customHeight="1" thickBot="1" x14ac:dyDescent="0.35">
      <c r="A166" s="637" t="s">
        <v>494</v>
      </c>
      <c r="B166" s="621">
        <v>0</v>
      </c>
      <c r="C166" s="621">
        <v>24.303000000000001</v>
      </c>
      <c r="D166" s="622">
        <v>24.303000000000001</v>
      </c>
      <c r="E166" s="623" t="s">
        <v>369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3.7509999999999999</v>
      </c>
      <c r="D167" s="617">
        <v>3.7509999999999999</v>
      </c>
      <c r="E167" s="626" t="s">
        <v>369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20.552</v>
      </c>
      <c r="D168" s="617">
        <v>20.552</v>
      </c>
      <c r="E168" s="626" t="s">
        <v>369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7" t="s">
        <v>497</v>
      </c>
      <c r="B169" s="621">
        <v>0</v>
      </c>
      <c r="C169" s="621">
        <v>0</v>
      </c>
      <c r="D169" s="622">
        <v>0</v>
      </c>
      <c r="E169" s="623" t="s">
        <v>336</v>
      </c>
      <c r="F169" s="621">
        <v>0</v>
      </c>
      <c r="G169" s="622">
        <v>0</v>
      </c>
      <c r="H169" s="624">
        <v>0</v>
      </c>
      <c r="I169" s="621">
        <v>1.3552</v>
      </c>
      <c r="J169" s="622">
        <v>1.3552</v>
      </c>
      <c r="K169" s="625" t="s">
        <v>369</v>
      </c>
    </row>
    <row r="170" spans="1:11" ht="14.4" customHeight="1" thickBot="1" x14ac:dyDescent="0.35">
      <c r="A170" s="638" t="s">
        <v>498</v>
      </c>
      <c r="B170" s="616">
        <v>0</v>
      </c>
      <c r="C170" s="616">
        <v>0</v>
      </c>
      <c r="D170" s="617">
        <v>0</v>
      </c>
      <c r="E170" s="626" t="s">
        <v>336</v>
      </c>
      <c r="F170" s="616">
        <v>0</v>
      </c>
      <c r="G170" s="617">
        <v>0</v>
      </c>
      <c r="H170" s="619">
        <v>0</v>
      </c>
      <c r="I170" s="616">
        <v>1.3552</v>
      </c>
      <c r="J170" s="617">
        <v>1.3552</v>
      </c>
      <c r="K170" s="627" t="s">
        <v>369</v>
      </c>
    </row>
    <row r="171" spans="1:11" ht="14.4" customHeight="1" thickBot="1" x14ac:dyDescent="0.35">
      <c r="A171" s="635" t="s">
        <v>499</v>
      </c>
      <c r="B171" s="616">
        <v>0</v>
      </c>
      <c r="C171" s="616">
        <v>0</v>
      </c>
      <c r="D171" s="617">
        <v>0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4.6100000000000004E-3</v>
      </c>
      <c r="J171" s="617">
        <v>4.6100000000000004E-3</v>
      </c>
      <c r="K171" s="627" t="s">
        <v>369</v>
      </c>
    </row>
    <row r="172" spans="1:11" ht="14.4" customHeight="1" thickBot="1" x14ac:dyDescent="0.35">
      <c r="A172" s="636" t="s">
        <v>500</v>
      </c>
      <c r="B172" s="616">
        <v>0</v>
      </c>
      <c r="C172" s="616">
        <v>0</v>
      </c>
      <c r="D172" s="617">
        <v>0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4.6100000000000004E-3</v>
      </c>
      <c r="J172" s="617">
        <v>4.6100000000000004E-3</v>
      </c>
      <c r="K172" s="627" t="s">
        <v>369</v>
      </c>
    </row>
    <row r="173" spans="1:11" ht="14.4" customHeight="1" thickBot="1" x14ac:dyDescent="0.35">
      <c r="A173" s="637" t="s">
        <v>501</v>
      </c>
      <c r="B173" s="621">
        <v>0</v>
      </c>
      <c r="C173" s="621">
        <v>0</v>
      </c>
      <c r="D173" s="622">
        <v>0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4.6100000000000004E-3</v>
      </c>
      <c r="J173" s="622">
        <v>4.6100000000000004E-3</v>
      </c>
      <c r="K173" s="625" t="s">
        <v>369</v>
      </c>
    </row>
    <row r="174" spans="1:11" ht="14.4" customHeight="1" thickBot="1" x14ac:dyDescent="0.35">
      <c r="A174" s="638" t="s">
        <v>502</v>
      </c>
      <c r="B174" s="616">
        <v>0</v>
      </c>
      <c r="C174" s="616">
        <v>0</v>
      </c>
      <c r="D174" s="617">
        <v>0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4.6100000000000004E-3</v>
      </c>
      <c r="J174" s="617">
        <v>4.6100000000000004E-3</v>
      </c>
      <c r="K174" s="627" t="s">
        <v>369</v>
      </c>
    </row>
    <row r="175" spans="1:11" ht="14.4" customHeight="1" thickBot="1" x14ac:dyDescent="0.35">
      <c r="A175" s="634" t="s">
        <v>503</v>
      </c>
      <c r="B175" s="616">
        <v>54612.9633286756</v>
      </c>
      <c r="C175" s="616">
        <v>55015.502119999997</v>
      </c>
      <c r="D175" s="617">
        <v>402.538791324405</v>
      </c>
      <c r="E175" s="618">
        <v>1.0073707553439999</v>
      </c>
      <c r="F175" s="616">
        <v>51108.158048979698</v>
      </c>
      <c r="G175" s="617">
        <v>29813.0921952381</v>
      </c>
      <c r="H175" s="619">
        <v>6219.5149700000002</v>
      </c>
      <c r="I175" s="616">
        <v>31400.250260000001</v>
      </c>
      <c r="J175" s="617">
        <v>1587.15806476185</v>
      </c>
      <c r="K175" s="620">
        <v>0.61438822017200001</v>
      </c>
    </row>
    <row r="176" spans="1:11" ht="14.4" customHeight="1" thickBot="1" x14ac:dyDescent="0.35">
      <c r="A176" s="635" t="s">
        <v>504</v>
      </c>
      <c r="B176" s="616">
        <v>54416.547309438603</v>
      </c>
      <c r="C176" s="616">
        <v>54881.024969999999</v>
      </c>
      <c r="D176" s="617">
        <v>464.47766056135902</v>
      </c>
      <c r="E176" s="618">
        <v>1.008535595945</v>
      </c>
      <c r="F176" s="616">
        <v>51063.158048979698</v>
      </c>
      <c r="G176" s="617">
        <v>29786.8421952381</v>
      </c>
      <c r="H176" s="619">
        <v>6204.8149299999995</v>
      </c>
      <c r="I176" s="616">
        <v>31303.866470000001</v>
      </c>
      <c r="J176" s="617">
        <v>1517.0242747618499</v>
      </c>
      <c r="K176" s="620">
        <v>0.61304211619600002</v>
      </c>
    </row>
    <row r="177" spans="1:11" ht="14.4" customHeight="1" thickBot="1" x14ac:dyDescent="0.35">
      <c r="A177" s="636" t="s">
        <v>505</v>
      </c>
      <c r="B177" s="616">
        <v>54416.547309438603</v>
      </c>
      <c r="C177" s="616">
        <v>54881.024969999999</v>
      </c>
      <c r="D177" s="617">
        <v>464.47766056135902</v>
      </c>
      <c r="E177" s="618">
        <v>1.008535595945</v>
      </c>
      <c r="F177" s="616">
        <v>51063.158048979698</v>
      </c>
      <c r="G177" s="617">
        <v>29786.8421952381</v>
      </c>
      <c r="H177" s="619">
        <v>6204.8149299999995</v>
      </c>
      <c r="I177" s="616">
        <v>31303.866470000001</v>
      </c>
      <c r="J177" s="617">
        <v>1517.0242747618499</v>
      </c>
      <c r="K177" s="620">
        <v>0.61304211619600002</v>
      </c>
    </row>
    <row r="178" spans="1:11" ht="14.4" customHeight="1" thickBot="1" x14ac:dyDescent="0.35">
      <c r="A178" s="637" t="s">
        <v>506</v>
      </c>
      <c r="B178" s="621">
        <v>283.54730943861802</v>
      </c>
      <c r="C178" s="621">
        <v>216.69388000000001</v>
      </c>
      <c r="D178" s="622">
        <v>-66.853429438616999</v>
      </c>
      <c r="E178" s="628">
        <v>0.76422477938099997</v>
      </c>
      <c r="F178" s="621">
        <v>200.58364025596299</v>
      </c>
      <c r="G178" s="622">
        <v>117.007123482645</v>
      </c>
      <c r="H178" s="624">
        <v>4.0362600000000004</v>
      </c>
      <c r="I178" s="621">
        <v>102.00115</v>
      </c>
      <c r="J178" s="622">
        <v>-15.005973482645</v>
      </c>
      <c r="K178" s="629">
        <v>0.50852178108699997</v>
      </c>
    </row>
    <row r="179" spans="1:11" ht="14.4" customHeight="1" thickBot="1" x14ac:dyDescent="0.35">
      <c r="A179" s="638" t="s">
        <v>507</v>
      </c>
      <c r="B179" s="616">
        <v>32.586107860405001</v>
      </c>
      <c r="C179" s="616">
        <v>123.72951</v>
      </c>
      <c r="D179" s="617">
        <v>91.143402139594002</v>
      </c>
      <c r="E179" s="618">
        <v>3.7970017938330001</v>
      </c>
      <c r="F179" s="616">
        <v>109.250459618425</v>
      </c>
      <c r="G179" s="617">
        <v>63.729434777413999</v>
      </c>
      <c r="H179" s="619">
        <v>2.56846</v>
      </c>
      <c r="I179" s="616">
        <v>74.72148</v>
      </c>
      <c r="J179" s="617">
        <v>10.992045222585</v>
      </c>
      <c r="K179" s="620">
        <v>0.68394659629700005</v>
      </c>
    </row>
    <row r="180" spans="1:11" ht="14.4" customHeight="1" thickBot="1" x14ac:dyDescent="0.35">
      <c r="A180" s="638" t="s">
        <v>508</v>
      </c>
      <c r="B180" s="616">
        <v>15.846178638619</v>
      </c>
      <c r="C180" s="616">
        <v>16.9999</v>
      </c>
      <c r="D180" s="617">
        <v>1.1537213613799999</v>
      </c>
      <c r="E180" s="618">
        <v>1.0728075448150001</v>
      </c>
      <c r="F180" s="616">
        <v>15.780077822816001</v>
      </c>
      <c r="G180" s="617">
        <v>9.2050453966419994</v>
      </c>
      <c r="H180" s="619">
        <v>1.175</v>
      </c>
      <c r="I180" s="616">
        <v>8.7445900000000005</v>
      </c>
      <c r="J180" s="617">
        <v>-0.46045539664200003</v>
      </c>
      <c r="K180" s="620">
        <v>0.55415379430800005</v>
      </c>
    </row>
    <row r="181" spans="1:11" ht="14.4" customHeight="1" thickBot="1" x14ac:dyDescent="0.35">
      <c r="A181" s="638" t="s">
        <v>509</v>
      </c>
      <c r="B181" s="616">
        <v>100.09904778318401</v>
      </c>
      <c r="C181" s="616">
        <v>56.365479999999998</v>
      </c>
      <c r="D181" s="617">
        <v>-43.733567783184</v>
      </c>
      <c r="E181" s="618">
        <v>0.56309706483999999</v>
      </c>
      <c r="F181" s="616">
        <v>60.821922905663001</v>
      </c>
      <c r="G181" s="617">
        <v>35.479455028303001</v>
      </c>
      <c r="H181" s="619">
        <v>0.50380000000000003</v>
      </c>
      <c r="I181" s="616">
        <v>6.0116800000000001</v>
      </c>
      <c r="J181" s="617">
        <v>-29.467775028302999</v>
      </c>
      <c r="K181" s="620">
        <v>9.8840676399999994E-2</v>
      </c>
    </row>
    <row r="182" spans="1:11" ht="14.4" customHeight="1" thickBot="1" x14ac:dyDescent="0.35">
      <c r="A182" s="638" t="s">
        <v>510</v>
      </c>
      <c r="B182" s="616">
        <v>135.01597515640799</v>
      </c>
      <c r="C182" s="616">
        <v>19.598990000000001</v>
      </c>
      <c r="D182" s="617">
        <v>-115.416985156408</v>
      </c>
      <c r="E182" s="618">
        <v>0.14516052620600001</v>
      </c>
      <c r="F182" s="616">
        <v>14.731179909058</v>
      </c>
      <c r="G182" s="617">
        <v>8.593188280283</v>
      </c>
      <c r="H182" s="619">
        <v>-0.21099999999999999</v>
      </c>
      <c r="I182" s="616">
        <v>12.523400000000001</v>
      </c>
      <c r="J182" s="617">
        <v>3.930211719716</v>
      </c>
      <c r="K182" s="620">
        <v>0.85012877972500001</v>
      </c>
    </row>
    <row r="183" spans="1:11" ht="14.4" customHeight="1" thickBot="1" x14ac:dyDescent="0.35">
      <c r="A183" s="637" t="s">
        <v>511</v>
      </c>
      <c r="B183" s="621">
        <v>0</v>
      </c>
      <c r="C183" s="621">
        <v>235.93010000000001</v>
      </c>
      <c r="D183" s="622">
        <v>235.93010000000001</v>
      </c>
      <c r="E183" s="623" t="s">
        <v>336</v>
      </c>
      <c r="F183" s="621">
        <v>264.64188576408299</v>
      </c>
      <c r="G183" s="622">
        <v>154.37443336238201</v>
      </c>
      <c r="H183" s="624">
        <v>253.45958999999999</v>
      </c>
      <c r="I183" s="621">
        <v>592.69110000000001</v>
      </c>
      <c r="J183" s="622">
        <v>438.31666663761803</v>
      </c>
      <c r="K183" s="629">
        <v>2.2395967225239999</v>
      </c>
    </row>
    <row r="184" spans="1:11" ht="14.4" customHeight="1" thickBot="1" x14ac:dyDescent="0.35">
      <c r="A184" s="638" t="s">
        <v>512</v>
      </c>
      <c r="B184" s="616">
        <v>0</v>
      </c>
      <c r="C184" s="616">
        <v>234.28450000000001</v>
      </c>
      <c r="D184" s="617">
        <v>234.28450000000001</v>
      </c>
      <c r="E184" s="626" t="s">
        <v>336</v>
      </c>
      <c r="F184" s="616">
        <v>263.00000000006901</v>
      </c>
      <c r="G184" s="617">
        <v>153.41666666670699</v>
      </c>
      <c r="H184" s="619">
        <v>253.45958999999999</v>
      </c>
      <c r="I184" s="616">
        <v>588.56500000000005</v>
      </c>
      <c r="J184" s="617">
        <v>435.14833333329301</v>
      </c>
      <c r="K184" s="620">
        <v>2.2378897338389998</v>
      </c>
    </row>
    <row r="185" spans="1:11" ht="14.4" customHeight="1" thickBot="1" x14ac:dyDescent="0.35">
      <c r="A185" s="638" t="s">
        <v>513</v>
      </c>
      <c r="B185" s="616">
        <v>0</v>
      </c>
      <c r="C185" s="616">
        <v>1.6456</v>
      </c>
      <c r="D185" s="617">
        <v>1.6456</v>
      </c>
      <c r="E185" s="626" t="s">
        <v>336</v>
      </c>
      <c r="F185" s="616">
        <v>1.641885764013</v>
      </c>
      <c r="G185" s="617">
        <v>0.95776669567399997</v>
      </c>
      <c r="H185" s="619">
        <v>0</v>
      </c>
      <c r="I185" s="616">
        <v>4.1261000000000001</v>
      </c>
      <c r="J185" s="617">
        <v>3.1683333043249999</v>
      </c>
      <c r="K185" s="620">
        <v>2.513025016986</v>
      </c>
    </row>
    <row r="186" spans="1:11" ht="14.4" customHeight="1" thickBot="1" x14ac:dyDescent="0.35">
      <c r="A186" s="637" t="s">
        <v>514</v>
      </c>
      <c r="B186" s="621">
        <v>0</v>
      </c>
      <c r="C186" s="621">
        <v>31.22467</v>
      </c>
      <c r="D186" s="622">
        <v>31.22467</v>
      </c>
      <c r="E186" s="623" t="s">
        <v>336</v>
      </c>
      <c r="F186" s="621">
        <v>35.932522946421003</v>
      </c>
      <c r="G186" s="622">
        <v>20.960638385412</v>
      </c>
      <c r="H186" s="624">
        <v>0</v>
      </c>
      <c r="I186" s="621">
        <v>1.55345</v>
      </c>
      <c r="J186" s="622">
        <v>-19.407188385411999</v>
      </c>
      <c r="K186" s="629">
        <v>4.3232422123999997E-2</v>
      </c>
    </row>
    <row r="187" spans="1:11" ht="14.4" customHeight="1" thickBot="1" x14ac:dyDescent="0.35">
      <c r="A187" s="638" t="s">
        <v>515</v>
      </c>
      <c r="B187" s="616">
        <v>0</v>
      </c>
      <c r="C187" s="616">
        <v>2.8929499999999999</v>
      </c>
      <c r="D187" s="617">
        <v>2.8929499999999999</v>
      </c>
      <c r="E187" s="626" t="s">
        <v>336</v>
      </c>
      <c r="F187" s="616">
        <v>3.932522946412</v>
      </c>
      <c r="G187" s="617">
        <v>2.2939717187399999</v>
      </c>
      <c r="H187" s="619">
        <v>0</v>
      </c>
      <c r="I187" s="616">
        <v>1.3184499999999999</v>
      </c>
      <c r="J187" s="617">
        <v>-0.97552171874000004</v>
      </c>
      <c r="K187" s="620">
        <v>0.33526822804700002</v>
      </c>
    </row>
    <row r="188" spans="1:11" ht="14.4" customHeight="1" thickBot="1" x14ac:dyDescent="0.35">
      <c r="A188" s="638" t="s">
        <v>516</v>
      </c>
      <c r="B188" s="616">
        <v>0</v>
      </c>
      <c r="C188" s="616">
        <v>28.331720000000001</v>
      </c>
      <c r="D188" s="617">
        <v>28.331720000000001</v>
      </c>
      <c r="E188" s="626" t="s">
        <v>336</v>
      </c>
      <c r="F188" s="616">
        <v>32.000000000008001</v>
      </c>
      <c r="G188" s="617">
        <v>18.666666666670999</v>
      </c>
      <c r="H188" s="619">
        <v>0</v>
      </c>
      <c r="I188" s="616">
        <v>0.23499999999999999</v>
      </c>
      <c r="J188" s="617">
        <v>-18.431666666670999</v>
      </c>
      <c r="K188" s="620">
        <v>7.343749999E-3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-113.05725</v>
      </c>
      <c r="J189" s="622">
        <v>-113.05725</v>
      </c>
      <c r="K189" s="625" t="s">
        <v>369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-112.086</v>
      </c>
      <c r="J190" s="617">
        <v>-112.086</v>
      </c>
      <c r="K190" s="627" t="s">
        <v>369</v>
      </c>
    </row>
    <row r="191" spans="1:11" ht="14.4" customHeight="1" thickBot="1" x14ac:dyDescent="0.35">
      <c r="A191" s="638" t="s">
        <v>519</v>
      </c>
      <c r="B191" s="616">
        <v>0</v>
      </c>
      <c r="C191" s="616">
        <v>0</v>
      </c>
      <c r="D191" s="617">
        <v>0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-0.97124999999999995</v>
      </c>
      <c r="J191" s="617">
        <v>-0.97124999999999995</v>
      </c>
      <c r="K191" s="627" t="s">
        <v>369</v>
      </c>
    </row>
    <row r="192" spans="1:11" ht="14.4" customHeight="1" thickBot="1" x14ac:dyDescent="0.35">
      <c r="A192" s="637" t="s">
        <v>520</v>
      </c>
      <c r="B192" s="621">
        <v>0</v>
      </c>
      <c r="C192" s="621">
        <v>0.35189999999999999</v>
      </c>
      <c r="D192" s="622">
        <v>0.35189999999999999</v>
      </c>
      <c r="E192" s="623" t="s">
        <v>336</v>
      </c>
      <c r="F192" s="621">
        <v>0</v>
      </c>
      <c r="G192" s="622">
        <v>0</v>
      </c>
      <c r="H192" s="624">
        <v>0</v>
      </c>
      <c r="I192" s="621">
        <v>0.28799999999999998</v>
      </c>
      <c r="J192" s="622">
        <v>0.28799999999999998</v>
      </c>
      <c r="K192" s="625" t="s">
        <v>336</v>
      </c>
    </row>
    <row r="193" spans="1:11" ht="14.4" customHeight="1" thickBot="1" x14ac:dyDescent="0.35">
      <c r="A193" s="638" t="s">
        <v>521</v>
      </c>
      <c r="B193" s="616">
        <v>0</v>
      </c>
      <c r="C193" s="616">
        <v>0.35189999999999999</v>
      </c>
      <c r="D193" s="617">
        <v>0.35189999999999999</v>
      </c>
      <c r="E193" s="626" t="s">
        <v>336</v>
      </c>
      <c r="F193" s="616">
        <v>0</v>
      </c>
      <c r="G193" s="617">
        <v>0</v>
      </c>
      <c r="H193" s="619">
        <v>0</v>
      </c>
      <c r="I193" s="616">
        <v>0.28799999999999998</v>
      </c>
      <c r="J193" s="617">
        <v>0.28799999999999998</v>
      </c>
      <c r="K193" s="627" t="s">
        <v>336</v>
      </c>
    </row>
    <row r="194" spans="1:11" ht="14.4" customHeight="1" thickBot="1" x14ac:dyDescent="0.35">
      <c r="A194" s="637" t="s">
        <v>522</v>
      </c>
      <c r="B194" s="621">
        <v>54133</v>
      </c>
      <c r="C194" s="621">
        <v>52266.14041</v>
      </c>
      <c r="D194" s="622">
        <v>-1866.85959000001</v>
      </c>
      <c r="E194" s="628">
        <v>0.96551346516900005</v>
      </c>
      <c r="F194" s="621">
        <v>50562.000000013199</v>
      </c>
      <c r="G194" s="622">
        <v>29494.500000007702</v>
      </c>
      <c r="H194" s="624">
        <v>5558.1340399999999</v>
      </c>
      <c r="I194" s="621">
        <v>28981.72552</v>
      </c>
      <c r="J194" s="622">
        <v>-512.77448000771301</v>
      </c>
      <c r="K194" s="629">
        <v>0.57319183418300002</v>
      </c>
    </row>
    <row r="195" spans="1:11" ht="14.4" customHeight="1" thickBot="1" x14ac:dyDescent="0.35">
      <c r="A195" s="638" t="s">
        <v>523</v>
      </c>
      <c r="B195" s="616">
        <v>26694</v>
      </c>
      <c r="C195" s="616">
        <v>23527.162789999998</v>
      </c>
      <c r="D195" s="617">
        <v>-3166.8372100000201</v>
      </c>
      <c r="E195" s="618">
        <v>0.88136520528899998</v>
      </c>
      <c r="F195" s="616">
        <v>23925.000000006301</v>
      </c>
      <c r="G195" s="617">
        <v>13956.2500000036</v>
      </c>
      <c r="H195" s="619">
        <v>2787.30258</v>
      </c>
      <c r="I195" s="616">
        <v>12420.735549999999</v>
      </c>
      <c r="J195" s="617">
        <v>-1535.5144500036499</v>
      </c>
      <c r="K195" s="620">
        <v>0.51915300104399997</v>
      </c>
    </row>
    <row r="196" spans="1:11" ht="14.4" customHeight="1" thickBot="1" x14ac:dyDescent="0.35">
      <c r="A196" s="638" t="s">
        <v>524</v>
      </c>
      <c r="B196" s="616">
        <v>27439</v>
      </c>
      <c r="C196" s="616">
        <v>28738.977620000001</v>
      </c>
      <c r="D196" s="617">
        <v>1299.9776199999999</v>
      </c>
      <c r="E196" s="618">
        <v>1.047377004264</v>
      </c>
      <c r="F196" s="616">
        <v>26637.000000006999</v>
      </c>
      <c r="G196" s="617">
        <v>15538.2500000041</v>
      </c>
      <c r="H196" s="619">
        <v>2770.8314599999999</v>
      </c>
      <c r="I196" s="616">
        <v>16560.989969999999</v>
      </c>
      <c r="J196" s="617">
        <v>1022.73996999594</v>
      </c>
      <c r="K196" s="620">
        <v>0.62172879716100005</v>
      </c>
    </row>
    <row r="197" spans="1:11" ht="14.4" customHeight="1" thickBot="1" x14ac:dyDescent="0.35">
      <c r="A197" s="637" t="s">
        <v>525</v>
      </c>
      <c r="B197" s="621">
        <v>0</v>
      </c>
      <c r="C197" s="621">
        <v>2130.6840099999999</v>
      </c>
      <c r="D197" s="622">
        <v>2130.6840099999999</v>
      </c>
      <c r="E197" s="623" t="s">
        <v>336</v>
      </c>
      <c r="F197" s="621">
        <v>0</v>
      </c>
      <c r="G197" s="622">
        <v>0</v>
      </c>
      <c r="H197" s="624">
        <v>389.18504000000001</v>
      </c>
      <c r="I197" s="621">
        <v>1738.6645000000001</v>
      </c>
      <c r="J197" s="622">
        <v>1738.6645000000001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114.88772</v>
      </c>
      <c r="D198" s="617">
        <v>114.88772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376.45263999999997</v>
      </c>
      <c r="J198" s="617">
        <v>376.45263999999997</v>
      </c>
      <c r="K198" s="627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2015.79629</v>
      </c>
      <c r="D199" s="617">
        <v>2015.79629</v>
      </c>
      <c r="E199" s="626" t="s">
        <v>336</v>
      </c>
      <c r="F199" s="616">
        <v>0</v>
      </c>
      <c r="G199" s="617">
        <v>0</v>
      </c>
      <c r="H199" s="619">
        <v>389.18504000000001</v>
      </c>
      <c r="I199" s="616">
        <v>1362.2118599999999</v>
      </c>
      <c r="J199" s="617">
        <v>1362.2118599999999</v>
      </c>
      <c r="K199" s="627" t="s">
        <v>336</v>
      </c>
    </row>
    <row r="200" spans="1:11" ht="14.4" customHeight="1" thickBot="1" x14ac:dyDescent="0.35">
      <c r="A200" s="635" t="s">
        <v>528</v>
      </c>
      <c r="B200" s="616">
        <v>145.41601923695799</v>
      </c>
      <c r="C200" s="616">
        <v>82.887150000000005</v>
      </c>
      <c r="D200" s="617">
        <v>-62.528869236958002</v>
      </c>
      <c r="E200" s="618">
        <v>0.57000013089900003</v>
      </c>
      <c r="F200" s="616">
        <v>45</v>
      </c>
      <c r="G200" s="617">
        <v>26.25</v>
      </c>
      <c r="H200" s="619">
        <v>14.70004</v>
      </c>
      <c r="I200" s="616">
        <v>96.383790000000005</v>
      </c>
      <c r="J200" s="617">
        <v>70.133790000000005</v>
      </c>
      <c r="K200" s="620">
        <v>2.1418620000000002</v>
      </c>
    </row>
    <row r="201" spans="1:11" ht="14.4" customHeight="1" thickBot="1" x14ac:dyDescent="0.35">
      <c r="A201" s="636" t="s">
        <v>529</v>
      </c>
      <c r="B201" s="616">
        <v>0</v>
      </c>
      <c r="C201" s="616">
        <v>10.0779</v>
      </c>
      <c r="D201" s="617">
        <v>10.0779</v>
      </c>
      <c r="E201" s="626" t="s">
        <v>336</v>
      </c>
      <c r="F201" s="616">
        <v>0</v>
      </c>
      <c r="G201" s="617">
        <v>0</v>
      </c>
      <c r="H201" s="619">
        <v>0</v>
      </c>
      <c r="I201" s="616">
        <v>5.0949999999999998</v>
      </c>
      <c r="J201" s="617">
        <v>5.0949999999999998</v>
      </c>
      <c r="K201" s="627" t="s">
        <v>336</v>
      </c>
    </row>
    <row r="202" spans="1:11" ht="14.4" customHeight="1" thickBot="1" x14ac:dyDescent="0.35">
      <c r="A202" s="637" t="s">
        <v>530</v>
      </c>
      <c r="B202" s="621">
        <v>0</v>
      </c>
      <c r="C202" s="621">
        <v>10.0779</v>
      </c>
      <c r="D202" s="622">
        <v>10.0779</v>
      </c>
      <c r="E202" s="623" t="s">
        <v>369</v>
      </c>
      <c r="F202" s="621">
        <v>0</v>
      </c>
      <c r="G202" s="622">
        <v>0</v>
      </c>
      <c r="H202" s="624">
        <v>0</v>
      </c>
      <c r="I202" s="621">
        <v>5.0949999999999998</v>
      </c>
      <c r="J202" s="622">
        <v>5.0949999999999998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10.0779</v>
      </c>
      <c r="D203" s="617">
        <v>10.0779</v>
      </c>
      <c r="E203" s="626" t="s">
        <v>369</v>
      </c>
      <c r="F203" s="616">
        <v>0</v>
      </c>
      <c r="G203" s="617">
        <v>0</v>
      </c>
      <c r="H203" s="619">
        <v>0</v>
      </c>
      <c r="I203" s="616">
        <v>5.0949999999999998</v>
      </c>
      <c r="J203" s="617">
        <v>5.0949999999999998</v>
      </c>
      <c r="K203" s="627" t="s">
        <v>336</v>
      </c>
    </row>
    <row r="204" spans="1:11" ht="14.4" customHeight="1" thickBot="1" x14ac:dyDescent="0.35">
      <c r="A204" s="641" t="s">
        <v>532</v>
      </c>
      <c r="B204" s="621">
        <v>145.41601923695799</v>
      </c>
      <c r="C204" s="621">
        <v>72.809250000000006</v>
      </c>
      <c r="D204" s="622">
        <v>-72.606769236958002</v>
      </c>
      <c r="E204" s="628">
        <v>0.50069621202699999</v>
      </c>
      <c r="F204" s="621">
        <v>45</v>
      </c>
      <c r="G204" s="622">
        <v>26.25</v>
      </c>
      <c r="H204" s="624">
        <v>14.70004</v>
      </c>
      <c r="I204" s="621">
        <v>91.288790000000006</v>
      </c>
      <c r="J204" s="622">
        <v>65.038790000000006</v>
      </c>
      <c r="K204" s="629">
        <v>2.0286397777770002</v>
      </c>
    </row>
    <row r="205" spans="1:11" ht="14.4" customHeight="1" thickBot="1" x14ac:dyDescent="0.35">
      <c r="A205" s="637" t="s">
        <v>533</v>
      </c>
      <c r="B205" s="621">
        <v>0</v>
      </c>
      <c r="C205" s="621">
        <v>1.01E-3</v>
      </c>
      <c r="D205" s="622">
        <v>1.01E-3</v>
      </c>
      <c r="E205" s="623" t="s">
        <v>336</v>
      </c>
      <c r="F205" s="621">
        <v>0</v>
      </c>
      <c r="G205" s="622">
        <v>0</v>
      </c>
      <c r="H205" s="624">
        <v>4.0000000000000003E-5</v>
      </c>
      <c r="I205" s="621">
        <v>7.2000000000000005E-4</v>
      </c>
      <c r="J205" s="622">
        <v>7.2000000000000005E-4</v>
      </c>
      <c r="K205" s="625" t="s">
        <v>336</v>
      </c>
    </row>
    <row r="206" spans="1:11" ht="14.4" customHeight="1" thickBot="1" x14ac:dyDescent="0.35">
      <c r="A206" s="638" t="s">
        <v>534</v>
      </c>
      <c r="B206" s="616">
        <v>0</v>
      </c>
      <c r="C206" s="616">
        <v>1.01E-3</v>
      </c>
      <c r="D206" s="617">
        <v>1.01E-3</v>
      </c>
      <c r="E206" s="626" t="s">
        <v>336</v>
      </c>
      <c r="F206" s="616">
        <v>0</v>
      </c>
      <c r="G206" s="617">
        <v>0</v>
      </c>
      <c r="H206" s="619">
        <v>4.0000000000000003E-5</v>
      </c>
      <c r="I206" s="616">
        <v>7.2000000000000005E-4</v>
      </c>
      <c r="J206" s="617">
        <v>7.2000000000000005E-4</v>
      </c>
      <c r="K206" s="627" t="s">
        <v>336</v>
      </c>
    </row>
    <row r="207" spans="1:11" ht="14.4" customHeight="1" thickBot="1" x14ac:dyDescent="0.35">
      <c r="A207" s="637" t="s">
        <v>535</v>
      </c>
      <c r="B207" s="621">
        <v>145.41601923695799</v>
      </c>
      <c r="C207" s="621">
        <v>52.256239999999998</v>
      </c>
      <c r="D207" s="622">
        <v>-93.159779236958002</v>
      </c>
      <c r="E207" s="628">
        <v>0.35935683203399998</v>
      </c>
      <c r="F207" s="621">
        <v>45</v>
      </c>
      <c r="G207" s="622">
        <v>26.25</v>
      </c>
      <c r="H207" s="624">
        <v>14.7</v>
      </c>
      <c r="I207" s="621">
        <v>91.288070000000005</v>
      </c>
      <c r="J207" s="622">
        <v>65.038070000000005</v>
      </c>
      <c r="K207" s="629">
        <v>2.0286237777770002</v>
      </c>
    </row>
    <row r="208" spans="1:11" ht="14.4" customHeight="1" thickBot="1" x14ac:dyDescent="0.35">
      <c r="A208" s="638" t="s">
        <v>536</v>
      </c>
      <c r="B208" s="616">
        <v>113.17353655562999</v>
      </c>
      <c r="C208" s="616">
        <v>21</v>
      </c>
      <c r="D208" s="617">
        <v>-92.173536555628999</v>
      </c>
      <c r="E208" s="618">
        <v>0.18555574597300001</v>
      </c>
      <c r="F208" s="616">
        <v>18</v>
      </c>
      <c r="G208" s="617">
        <v>10.5</v>
      </c>
      <c r="H208" s="619">
        <v>14.7</v>
      </c>
      <c r="I208" s="616">
        <v>54.097999999999999</v>
      </c>
      <c r="J208" s="617">
        <v>43.597999999999999</v>
      </c>
      <c r="K208" s="620">
        <v>3.0054444444440001</v>
      </c>
    </row>
    <row r="209" spans="1:11" ht="14.4" customHeight="1" thickBot="1" x14ac:dyDescent="0.35">
      <c r="A209" s="638" t="s">
        <v>537</v>
      </c>
      <c r="B209" s="616">
        <v>32.242482681327999</v>
      </c>
      <c r="C209" s="616">
        <v>31.256239999999998</v>
      </c>
      <c r="D209" s="617">
        <v>-0.98624268132799997</v>
      </c>
      <c r="E209" s="618">
        <v>0.96941170160199996</v>
      </c>
      <c r="F209" s="616">
        <v>27</v>
      </c>
      <c r="G209" s="617">
        <v>15.75</v>
      </c>
      <c r="H209" s="619">
        <v>0</v>
      </c>
      <c r="I209" s="616">
        <v>37.190069999999999</v>
      </c>
      <c r="J209" s="617">
        <v>21.440069999999999</v>
      </c>
      <c r="K209" s="620">
        <v>1.37741</v>
      </c>
    </row>
    <row r="210" spans="1:11" ht="14.4" customHeight="1" thickBot="1" x14ac:dyDescent="0.35">
      <c r="A210" s="637" t="s">
        <v>538</v>
      </c>
      <c r="B210" s="621">
        <v>0</v>
      </c>
      <c r="C210" s="621">
        <v>20.552</v>
      </c>
      <c r="D210" s="622">
        <v>20.552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0</v>
      </c>
      <c r="J210" s="622">
        <v>0</v>
      </c>
      <c r="K210" s="625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20.552</v>
      </c>
      <c r="D211" s="617">
        <v>20.552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0</v>
      </c>
      <c r="J211" s="617">
        <v>0</v>
      </c>
      <c r="K211" s="627" t="s">
        <v>336</v>
      </c>
    </row>
    <row r="212" spans="1:11" ht="14.4" customHeight="1" thickBot="1" x14ac:dyDescent="0.35">
      <c r="A212" s="635" t="s">
        <v>540</v>
      </c>
      <c r="B212" s="616">
        <v>51</v>
      </c>
      <c r="C212" s="616">
        <v>51.59</v>
      </c>
      <c r="D212" s="617">
        <v>0.58999999999899999</v>
      </c>
      <c r="E212" s="618">
        <v>1.01156862745</v>
      </c>
      <c r="F212" s="616">
        <v>0</v>
      </c>
      <c r="G212" s="617">
        <v>0</v>
      </c>
      <c r="H212" s="619">
        <v>0</v>
      </c>
      <c r="I212" s="616">
        <v>0</v>
      </c>
      <c r="J212" s="617">
        <v>0</v>
      </c>
      <c r="K212" s="627" t="s">
        <v>336</v>
      </c>
    </row>
    <row r="213" spans="1:11" ht="14.4" customHeight="1" thickBot="1" x14ac:dyDescent="0.35">
      <c r="A213" s="641" t="s">
        <v>541</v>
      </c>
      <c r="B213" s="621">
        <v>51</v>
      </c>
      <c r="C213" s="621">
        <v>51.59</v>
      </c>
      <c r="D213" s="622">
        <v>0.58999999999899999</v>
      </c>
      <c r="E213" s="628">
        <v>1.01156862745</v>
      </c>
      <c r="F213" s="621">
        <v>0</v>
      </c>
      <c r="G213" s="622">
        <v>0</v>
      </c>
      <c r="H213" s="624">
        <v>0</v>
      </c>
      <c r="I213" s="621">
        <v>0</v>
      </c>
      <c r="J213" s="622">
        <v>0</v>
      </c>
      <c r="K213" s="625" t="s">
        <v>336</v>
      </c>
    </row>
    <row r="214" spans="1:11" ht="14.4" customHeight="1" thickBot="1" x14ac:dyDescent="0.35">
      <c r="A214" s="637" t="s">
        <v>542</v>
      </c>
      <c r="B214" s="621">
        <v>51</v>
      </c>
      <c r="C214" s="621">
        <v>51.59</v>
      </c>
      <c r="D214" s="622">
        <v>0.58999999999899999</v>
      </c>
      <c r="E214" s="628">
        <v>1.01156862745</v>
      </c>
      <c r="F214" s="621">
        <v>0</v>
      </c>
      <c r="G214" s="622">
        <v>0</v>
      </c>
      <c r="H214" s="624">
        <v>0</v>
      </c>
      <c r="I214" s="621">
        <v>0</v>
      </c>
      <c r="J214" s="622">
        <v>0</v>
      </c>
      <c r="K214" s="625" t="s">
        <v>336</v>
      </c>
    </row>
    <row r="215" spans="1:11" ht="14.4" customHeight="1" thickBot="1" x14ac:dyDescent="0.35">
      <c r="A215" s="638" t="s">
        <v>543</v>
      </c>
      <c r="B215" s="616">
        <v>51</v>
      </c>
      <c r="C215" s="616">
        <v>51.59</v>
      </c>
      <c r="D215" s="617">
        <v>0.58999999999899999</v>
      </c>
      <c r="E215" s="618">
        <v>1.01156862745</v>
      </c>
      <c r="F215" s="616">
        <v>0</v>
      </c>
      <c r="G215" s="617">
        <v>0</v>
      </c>
      <c r="H215" s="619">
        <v>0</v>
      </c>
      <c r="I215" s="616">
        <v>0</v>
      </c>
      <c r="J215" s="617">
        <v>0</v>
      </c>
      <c r="K215" s="627" t="s">
        <v>336</v>
      </c>
    </row>
    <row r="216" spans="1:11" ht="14.4" customHeight="1" thickBot="1" x14ac:dyDescent="0.35">
      <c r="A216" s="634" t="s">
        <v>544</v>
      </c>
      <c r="B216" s="616">
        <v>6451.0085058123104</v>
      </c>
      <c r="C216" s="616">
        <v>7667.8433500000001</v>
      </c>
      <c r="D216" s="617">
        <v>1216.8348441876899</v>
      </c>
      <c r="E216" s="618">
        <v>1.188627071734</v>
      </c>
      <c r="F216" s="616">
        <v>6096.1960881191399</v>
      </c>
      <c r="G216" s="617">
        <v>3556.11438473617</v>
      </c>
      <c r="H216" s="619">
        <v>781.43565000000001</v>
      </c>
      <c r="I216" s="616">
        <v>4504.2151900000099</v>
      </c>
      <c r="J216" s="617">
        <v>948.10080526384297</v>
      </c>
      <c r="K216" s="620">
        <v>0.73885667798200005</v>
      </c>
    </row>
    <row r="217" spans="1:11" ht="14.4" customHeight="1" thickBot="1" x14ac:dyDescent="0.35">
      <c r="A217" s="639" t="s">
        <v>545</v>
      </c>
      <c r="B217" s="621">
        <v>6451.0085058123104</v>
      </c>
      <c r="C217" s="621">
        <v>7667.8433500000001</v>
      </c>
      <c r="D217" s="622">
        <v>1216.8348441876899</v>
      </c>
      <c r="E217" s="628">
        <v>1.188627071734</v>
      </c>
      <c r="F217" s="621">
        <v>6096.1960881191399</v>
      </c>
      <c r="G217" s="622">
        <v>3556.11438473617</v>
      </c>
      <c r="H217" s="624">
        <v>781.43565000000001</v>
      </c>
      <c r="I217" s="621">
        <v>4504.2151900000099</v>
      </c>
      <c r="J217" s="622">
        <v>948.10080526384297</v>
      </c>
      <c r="K217" s="629">
        <v>0.73885667798200005</v>
      </c>
    </row>
    <row r="218" spans="1:11" ht="14.4" customHeight="1" thickBot="1" x14ac:dyDescent="0.35">
      <c r="A218" s="641" t="s">
        <v>54</v>
      </c>
      <c r="B218" s="621">
        <v>6451.0085058123104</v>
      </c>
      <c r="C218" s="621">
        <v>7667.8433500000001</v>
      </c>
      <c r="D218" s="622">
        <v>1216.8348441876899</v>
      </c>
      <c r="E218" s="628">
        <v>1.188627071734</v>
      </c>
      <c r="F218" s="621">
        <v>6096.1960881191399</v>
      </c>
      <c r="G218" s="622">
        <v>3556.11438473617</v>
      </c>
      <c r="H218" s="624">
        <v>781.43565000000001</v>
      </c>
      <c r="I218" s="621">
        <v>4504.2151900000099</v>
      </c>
      <c r="J218" s="622">
        <v>948.10080526384297</v>
      </c>
      <c r="K218" s="629">
        <v>0.73885667798200005</v>
      </c>
    </row>
    <row r="219" spans="1:11" ht="14.4" customHeight="1" thickBot="1" x14ac:dyDescent="0.35">
      <c r="A219" s="637" t="s">
        <v>546</v>
      </c>
      <c r="B219" s="621">
        <v>144</v>
      </c>
      <c r="C219" s="621">
        <v>96.194999999999993</v>
      </c>
      <c r="D219" s="622">
        <v>-47.805</v>
      </c>
      <c r="E219" s="628">
        <v>0.668020833333</v>
      </c>
      <c r="F219" s="621">
        <v>104.128121018402</v>
      </c>
      <c r="G219" s="622">
        <v>60.741403927401002</v>
      </c>
      <c r="H219" s="624">
        <v>8.6210000000000004</v>
      </c>
      <c r="I219" s="621">
        <v>64.077250000000006</v>
      </c>
      <c r="J219" s="622">
        <v>3.3358460725989998</v>
      </c>
      <c r="K219" s="629">
        <v>0.61536931016600005</v>
      </c>
    </row>
    <row r="220" spans="1:11" ht="14.4" customHeight="1" thickBot="1" x14ac:dyDescent="0.35">
      <c r="A220" s="638" t="s">
        <v>547</v>
      </c>
      <c r="B220" s="616">
        <v>144</v>
      </c>
      <c r="C220" s="616">
        <v>96.194999999999993</v>
      </c>
      <c r="D220" s="617">
        <v>-47.805</v>
      </c>
      <c r="E220" s="618">
        <v>0.668020833333</v>
      </c>
      <c r="F220" s="616">
        <v>104.128121018402</v>
      </c>
      <c r="G220" s="617">
        <v>60.741403927401002</v>
      </c>
      <c r="H220" s="619">
        <v>8.6210000000000004</v>
      </c>
      <c r="I220" s="616">
        <v>64.077250000000006</v>
      </c>
      <c r="J220" s="617">
        <v>3.3358460725989998</v>
      </c>
      <c r="K220" s="620">
        <v>0.61536931016600005</v>
      </c>
    </row>
    <row r="221" spans="1:11" ht="14.4" customHeight="1" thickBot="1" x14ac:dyDescent="0.35">
      <c r="A221" s="637" t="s">
        <v>548</v>
      </c>
      <c r="B221" s="621">
        <v>60.008505812305003</v>
      </c>
      <c r="C221" s="621">
        <v>57.894660000000002</v>
      </c>
      <c r="D221" s="622">
        <v>-2.1138458123050001</v>
      </c>
      <c r="E221" s="628">
        <v>0.96477423019099995</v>
      </c>
      <c r="F221" s="621">
        <v>61.243215630708001</v>
      </c>
      <c r="G221" s="622">
        <v>35.725209117913003</v>
      </c>
      <c r="H221" s="624">
        <v>3.9600399999999998</v>
      </c>
      <c r="I221" s="621">
        <v>33.537820000000004</v>
      </c>
      <c r="J221" s="622">
        <v>-2.1873891179129998</v>
      </c>
      <c r="K221" s="629">
        <v>0.5476169018</v>
      </c>
    </row>
    <row r="222" spans="1:11" ht="14.4" customHeight="1" thickBot="1" x14ac:dyDescent="0.35">
      <c r="A222" s="638" t="s">
        <v>549</v>
      </c>
      <c r="B222" s="616">
        <v>60.008505812305003</v>
      </c>
      <c r="C222" s="616">
        <v>57.894660000000002</v>
      </c>
      <c r="D222" s="617">
        <v>-2.1138458123050001</v>
      </c>
      <c r="E222" s="618">
        <v>0.96477423019099995</v>
      </c>
      <c r="F222" s="616">
        <v>0</v>
      </c>
      <c r="G222" s="617">
        <v>0</v>
      </c>
      <c r="H222" s="619">
        <v>0</v>
      </c>
      <c r="I222" s="616">
        <v>6.3948846218409004E-14</v>
      </c>
      <c r="J222" s="617">
        <v>6.3948846218409004E-14</v>
      </c>
      <c r="K222" s="627" t="s">
        <v>336</v>
      </c>
    </row>
    <row r="223" spans="1:11" ht="14.4" customHeight="1" thickBot="1" x14ac:dyDescent="0.35">
      <c r="A223" s="638" t="s">
        <v>550</v>
      </c>
      <c r="B223" s="616">
        <v>0</v>
      </c>
      <c r="C223" s="616">
        <v>0</v>
      </c>
      <c r="D223" s="617">
        <v>0</v>
      </c>
      <c r="E223" s="618">
        <v>1</v>
      </c>
      <c r="F223" s="616">
        <v>44.003897116133999</v>
      </c>
      <c r="G223" s="617">
        <v>25.668939984411001</v>
      </c>
      <c r="H223" s="619">
        <v>2.59</v>
      </c>
      <c r="I223" s="616">
        <v>23.68</v>
      </c>
      <c r="J223" s="617">
        <v>-1.9889399844110001</v>
      </c>
      <c r="K223" s="620">
        <v>0.53813415519700003</v>
      </c>
    </row>
    <row r="224" spans="1:11" ht="14.4" customHeight="1" thickBot="1" x14ac:dyDescent="0.35">
      <c r="A224" s="638" t="s">
        <v>551</v>
      </c>
      <c r="B224" s="616">
        <v>0</v>
      </c>
      <c r="C224" s="616">
        <v>0</v>
      </c>
      <c r="D224" s="617">
        <v>0</v>
      </c>
      <c r="E224" s="618">
        <v>1</v>
      </c>
      <c r="F224" s="616">
        <v>17.239318514573998</v>
      </c>
      <c r="G224" s="617">
        <v>10.056269133501001</v>
      </c>
      <c r="H224" s="619">
        <v>1.3700399999999999</v>
      </c>
      <c r="I224" s="616">
        <v>9.8578200000000002</v>
      </c>
      <c r="J224" s="617">
        <v>-0.19844913350099999</v>
      </c>
      <c r="K224" s="620">
        <v>0.57182190767300001</v>
      </c>
    </row>
    <row r="225" spans="1:11" ht="14.4" customHeight="1" thickBot="1" x14ac:dyDescent="0.35">
      <c r="A225" s="637" t="s">
        <v>552</v>
      </c>
      <c r="B225" s="621">
        <v>976</v>
      </c>
      <c r="C225" s="621">
        <v>946.48085000000003</v>
      </c>
      <c r="D225" s="622">
        <v>-29.519149999999001</v>
      </c>
      <c r="E225" s="628">
        <v>0.969754969262</v>
      </c>
      <c r="F225" s="621">
        <v>932.49242785899298</v>
      </c>
      <c r="G225" s="622">
        <v>543.95391625107902</v>
      </c>
      <c r="H225" s="624">
        <v>91.483339999999998</v>
      </c>
      <c r="I225" s="621">
        <v>577.82558000000097</v>
      </c>
      <c r="J225" s="622">
        <v>33.871663748921002</v>
      </c>
      <c r="K225" s="629">
        <v>0.61965712828999997</v>
      </c>
    </row>
    <row r="226" spans="1:11" ht="14.4" customHeight="1" thickBot="1" x14ac:dyDescent="0.35">
      <c r="A226" s="638" t="s">
        <v>553</v>
      </c>
      <c r="B226" s="616">
        <v>976</v>
      </c>
      <c r="C226" s="616">
        <v>946.48085000000003</v>
      </c>
      <c r="D226" s="617">
        <v>-29.519149999999001</v>
      </c>
      <c r="E226" s="618">
        <v>0.969754969262</v>
      </c>
      <c r="F226" s="616">
        <v>932.49242785899298</v>
      </c>
      <c r="G226" s="617">
        <v>543.95391625107902</v>
      </c>
      <c r="H226" s="619">
        <v>91.483339999999998</v>
      </c>
      <c r="I226" s="616">
        <v>577.82558000000097</v>
      </c>
      <c r="J226" s="617">
        <v>33.871663748921002</v>
      </c>
      <c r="K226" s="620">
        <v>0.61965712828999997</v>
      </c>
    </row>
    <row r="227" spans="1:11" ht="14.4" customHeight="1" thickBot="1" x14ac:dyDescent="0.35">
      <c r="A227" s="637" t="s">
        <v>554</v>
      </c>
      <c r="B227" s="621">
        <v>0</v>
      </c>
      <c r="C227" s="621">
        <v>3.7349999999999999</v>
      </c>
      <c r="D227" s="622">
        <v>3.7349999999999999</v>
      </c>
      <c r="E227" s="623" t="s">
        <v>369</v>
      </c>
      <c r="F227" s="621">
        <v>0</v>
      </c>
      <c r="G227" s="622">
        <v>0</v>
      </c>
      <c r="H227" s="624">
        <v>0.122</v>
      </c>
      <c r="I227" s="621">
        <v>1.1399999999999999</v>
      </c>
      <c r="J227" s="622">
        <v>1.1399999999999999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3.7349999999999999</v>
      </c>
      <c r="D228" s="617">
        <v>3.7349999999999999</v>
      </c>
      <c r="E228" s="626" t="s">
        <v>369</v>
      </c>
      <c r="F228" s="616">
        <v>0</v>
      </c>
      <c r="G228" s="617">
        <v>0</v>
      </c>
      <c r="H228" s="619">
        <v>0.122</v>
      </c>
      <c r="I228" s="616">
        <v>1.1399999999999999</v>
      </c>
      <c r="J228" s="617">
        <v>1.1399999999999999</v>
      </c>
      <c r="K228" s="627" t="s">
        <v>336</v>
      </c>
    </row>
    <row r="229" spans="1:11" ht="14.4" customHeight="1" thickBot="1" x14ac:dyDescent="0.35">
      <c r="A229" s="637" t="s">
        <v>556</v>
      </c>
      <c r="B229" s="621">
        <v>903</v>
      </c>
      <c r="C229" s="621">
        <v>795.97360000000003</v>
      </c>
      <c r="D229" s="622">
        <v>-107.0264</v>
      </c>
      <c r="E229" s="628">
        <v>0.88147685492799999</v>
      </c>
      <c r="F229" s="621">
        <v>813</v>
      </c>
      <c r="G229" s="622">
        <v>474.25</v>
      </c>
      <c r="H229" s="624">
        <v>62.507060000000003</v>
      </c>
      <c r="I229" s="621">
        <v>411.078290000001</v>
      </c>
      <c r="J229" s="622">
        <v>-63.171709999999003</v>
      </c>
      <c r="K229" s="629">
        <v>0.505631353013</v>
      </c>
    </row>
    <row r="230" spans="1:11" ht="14.4" customHeight="1" thickBot="1" x14ac:dyDescent="0.35">
      <c r="A230" s="638" t="s">
        <v>557</v>
      </c>
      <c r="B230" s="616">
        <v>888</v>
      </c>
      <c r="C230" s="616">
        <v>778.54089999999997</v>
      </c>
      <c r="D230" s="617">
        <v>-109.45910000000001</v>
      </c>
      <c r="E230" s="618">
        <v>0.87673524774699996</v>
      </c>
      <c r="F230" s="616">
        <v>813</v>
      </c>
      <c r="G230" s="617">
        <v>474.25</v>
      </c>
      <c r="H230" s="619">
        <v>62.507060000000003</v>
      </c>
      <c r="I230" s="616">
        <v>411.078290000001</v>
      </c>
      <c r="J230" s="617">
        <v>-63.171709999999003</v>
      </c>
      <c r="K230" s="620">
        <v>0.505631353013</v>
      </c>
    </row>
    <row r="231" spans="1:11" ht="14.4" customHeight="1" thickBot="1" x14ac:dyDescent="0.35">
      <c r="A231" s="638" t="s">
        <v>558</v>
      </c>
      <c r="B231" s="616">
        <v>15</v>
      </c>
      <c r="C231" s="616">
        <v>17.432700000000001</v>
      </c>
      <c r="D231" s="617">
        <v>2.4327000000000001</v>
      </c>
      <c r="E231" s="618">
        <v>1.16218</v>
      </c>
      <c r="F231" s="616">
        <v>0</v>
      </c>
      <c r="G231" s="617">
        <v>0</v>
      </c>
      <c r="H231" s="619">
        <v>0</v>
      </c>
      <c r="I231" s="616">
        <v>0</v>
      </c>
      <c r="J231" s="617">
        <v>0</v>
      </c>
      <c r="K231" s="627" t="s">
        <v>336</v>
      </c>
    </row>
    <row r="232" spans="1:11" ht="14.4" customHeight="1" thickBot="1" x14ac:dyDescent="0.35">
      <c r="A232" s="637" t="s">
        <v>559</v>
      </c>
      <c r="B232" s="621">
        <v>0</v>
      </c>
      <c r="C232" s="621">
        <v>687.76754000000005</v>
      </c>
      <c r="D232" s="622">
        <v>687.76754000000005</v>
      </c>
      <c r="E232" s="623" t="s">
        <v>369</v>
      </c>
      <c r="F232" s="621">
        <v>0</v>
      </c>
      <c r="G232" s="622">
        <v>0</v>
      </c>
      <c r="H232" s="624">
        <v>115.96831</v>
      </c>
      <c r="I232" s="621">
        <v>695.67007000000103</v>
      </c>
      <c r="J232" s="622">
        <v>695.67007000000103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687.76754000000005</v>
      </c>
      <c r="D233" s="617">
        <v>687.76754000000005</v>
      </c>
      <c r="E233" s="626" t="s">
        <v>369</v>
      </c>
      <c r="F233" s="616">
        <v>0</v>
      </c>
      <c r="G233" s="617">
        <v>0</v>
      </c>
      <c r="H233" s="619">
        <v>115.96831</v>
      </c>
      <c r="I233" s="616">
        <v>695.67007000000103</v>
      </c>
      <c r="J233" s="617">
        <v>695.67007000000103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4368</v>
      </c>
      <c r="C234" s="621">
        <v>5079.7966999999999</v>
      </c>
      <c r="D234" s="622">
        <v>711.79670000000101</v>
      </c>
      <c r="E234" s="628">
        <v>1.162957119963</v>
      </c>
      <c r="F234" s="621">
        <v>4185.33232361104</v>
      </c>
      <c r="G234" s="622">
        <v>2441.4438554397698</v>
      </c>
      <c r="H234" s="624">
        <v>498.77390000000003</v>
      </c>
      <c r="I234" s="621">
        <v>2720.88618000001</v>
      </c>
      <c r="J234" s="622">
        <v>279.442324560234</v>
      </c>
      <c r="K234" s="629">
        <v>0.65010039098899997</v>
      </c>
    </row>
    <row r="235" spans="1:11" ht="14.4" customHeight="1" thickBot="1" x14ac:dyDescent="0.35">
      <c r="A235" s="638" t="s">
        <v>562</v>
      </c>
      <c r="B235" s="616">
        <v>4368</v>
      </c>
      <c r="C235" s="616">
        <v>5079.7966999999999</v>
      </c>
      <c r="D235" s="617">
        <v>711.79670000000101</v>
      </c>
      <c r="E235" s="618">
        <v>1.162957119963</v>
      </c>
      <c r="F235" s="616">
        <v>4185.33232361104</v>
      </c>
      <c r="G235" s="617">
        <v>2441.4438554397698</v>
      </c>
      <c r="H235" s="619">
        <v>498.77390000000003</v>
      </c>
      <c r="I235" s="616">
        <v>2720.88618000001</v>
      </c>
      <c r="J235" s="617">
        <v>279.442324560234</v>
      </c>
      <c r="K235" s="620">
        <v>0.65010039098899997</v>
      </c>
    </row>
    <row r="236" spans="1:11" ht="14.4" customHeight="1" thickBot="1" x14ac:dyDescent="0.35">
      <c r="A236" s="642" t="s">
        <v>563</v>
      </c>
      <c r="B236" s="621">
        <v>0</v>
      </c>
      <c r="C236" s="621">
        <v>12.6076</v>
      </c>
      <c r="D236" s="622">
        <v>12.6076</v>
      </c>
      <c r="E236" s="623" t="s">
        <v>369</v>
      </c>
      <c r="F236" s="621">
        <v>0</v>
      </c>
      <c r="G236" s="622">
        <v>0</v>
      </c>
      <c r="H236" s="624">
        <v>0.88166</v>
      </c>
      <c r="I236" s="621">
        <v>7.0826099999999999</v>
      </c>
      <c r="J236" s="622">
        <v>7.0826099999999999</v>
      </c>
      <c r="K236" s="625" t="s">
        <v>336</v>
      </c>
    </row>
    <row r="237" spans="1:11" ht="14.4" customHeight="1" thickBot="1" x14ac:dyDescent="0.35">
      <c r="A237" s="639" t="s">
        <v>564</v>
      </c>
      <c r="B237" s="621">
        <v>0</v>
      </c>
      <c r="C237" s="621">
        <v>12.6076</v>
      </c>
      <c r="D237" s="622">
        <v>12.6076</v>
      </c>
      <c r="E237" s="623" t="s">
        <v>369</v>
      </c>
      <c r="F237" s="621">
        <v>0</v>
      </c>
      <c r="G237" s="622">
        <v>0</v>
      </c>
      <c r="H237" s="624">
        <v>0.88166</v>
      </c>
      <c r="I237" s="621">
        <v>7.0826099999999999</v>
      </c>
      <c r="J237" s="622">
        <v>7.0826099999999999</v>
      </c>
      <c r="K237" s="625" t="s">
        <v>336</v>
      </c>
    </row>
    <row r="238" spans="1:11" ht="14.4" customHeight="1" thickBot="1" x14ac:dyDescent="0.35">
      <c r="A238" s="641" t="s">
        <v>565</v>
      </c>
      <c r="B238" s="621">
        <v>0</v>
      </c>
      <c r="C238" s="621">
        <v>12.6076</v>
      </c>
      <c r="D238" s="622">
        <v>12.6076</v>
      </c>
      <c r="E238" s="623" t="s">
        <v>369</v>
      </c>
      <c r="F238" s="621">
        <v>0</v>
      </c>
      <c r="G238" s="622">
        <v>0</v>
      </c>
      <c r="H238" s="624">
        <v>0.88166</v>
      </c>
      <c r="I238" s="621">
        <v>7.0826099999999999</v>
      </c>
      <c r="J238" s="622">
        <v>7.0826099999999999</v>
      </c>
      <c r="K238" s="625" t="s">
        <v>336</v>
      </c>
    </row>
    <row r="239" spans="1:11" ht="14.4" customHeight="1" thickBot="1" x14ac:dyDescent="0.35">
      <c r="A239" s="637" t="s">
        <v>566</v>
      </c>
      <c r="B239" s="621">
        <v>0</v>
      </c>
      <c r="C239" s="621">
        <v>12.6076</v>
      </c>
      <c r="D239" s="622">
        <v>12.6076</v>
      </c>
      <c r="E239" s="623" t="s">
        <v>369</v>
      </c>
      <c r="F239" s="621">
        <v>0</v>
      </c>
      <c r="G239" s="622">
        <v>0</v>
      </c>
      <c r="H239" s="624">
        <v>0.88166</v>
      </c>
      <c r="I239" s="621">
        <v>7.0826099999999999</v>
      </c>
      <c r="J239" s="622">
        <v>7.0826099999999999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11.4876</v>
      </c>
      <c r="D240" s="617">
        <v>11.4876</v>
      </c>
      <c r="E240" s="626" t="s">
        <v>369</v>
      </c>
      <c r="F240" s="616">
        <v>0</v>
      </c>
      <c r="G240" s="617">
        <v>0</v>
      </c>
      <c r="H240" s="619">
        <v>0.88166</v>
      </c>
      <c r="I240" s="616">
        <v>7.0826099999999999</v>
      </c>
      <c r="J240" s="617">
        <v>7.0826099999999999</v>
      </c>
      <c r="K240" s="627" t="s">
        <v>336</v>
      </c>
    </row>
    <row r="241" spans="1:11" ht="14.4" customHeight="1" thickBot="1" x14ac:dyDescent="0.35">
      <c r="A241" s="638" t="s">
        <v>568</v>
      </c>
      <c r="B241" s="616">
        <v>0</v>
      </c>
      <c r="C241" s="616">
        <v>1.1200000000000001</v>
      </c>
      <c r="D241" s="617">
        <v>1.1200000000000001</v>
      </c>
      <c r="E241" s="626" t="s">
        <v>369</v>
      </c>
      <c r="F241" s="616">
        <v>0</v>
      </c>
      <c r="G241" s="617">
        <v>0</v>
      </c>
      <c r="H241" s="619">
        <v>0</v>
      </c>
      <c r="I241" s="616">
        <v>0</v>
      </c>
      <c r="J241" s="617">
        <v>0</v>
      </c>
      <c r="K241" s="627" t="s">
        <v>336</v>
      </c>
    </row>
    <row r="242" spans="1:11" ht="14.4" customHeight="1" thickBot="1" x14ac:dyDescent="0.35">
      <c r="A242" s="643"/>
      <c r="B242" s="616">
        <v>-13920.5110325854</v>
      </c>
      <c r="C242" s="616">
        <v>-16894.71787</v>
      </c>
      <c r="D242" s="617">
        <v>-2974.2068374146002</v>
      </c>
      <c r="E242" s="618">
        <v>1.2136564405179999</v>
      </c>
      <c r="F242" s="616">
        <v>-20126.854229595199</v>
      </c>
      <c r="G242" s="617">
        <v>-11740.6649672639</v>
      </c>
      <c r="H242" s="619">
        <v>-1545.4586899999999</v>
      </c>
      <c r="I242" s="616">
        <v>-11770.30294</v>
      </c>
      <c r="J242" s="617">
        <v>-29.637972736169001</v>
      </c>
      <c r="K242" s="620">
        <v>0.58480589195499999</v>
      </c>
    </row>
    <row r="243" spans="1:11" ht="14.4" customHeight="1" thickBot="1" x14ac:dyDescent="0.35">
      <c r="A243" s="644" t="s">
        <v>66</v>
      </c>
      <c r="B243" s="630">
        <v>-13920.5110325854</v>
      </c>
      <c r="C243" s="630">
        <v>-16894.71787</v>
      </c>
      <c r="D243" s="631">
        <v>-2974.2068374146102</v>
      </c>
      <c r="E243" s="632" t="s">
        <v>369</v>
      </c>
      <c r="F243" s="630">
        <v>-20126.854229595199</v>
      </c>
      <c r="G243" s="631">
        <v>-11740.6649672639</v>
      </c>
      <c r="H243" s="630">
        <v>-1545.4586899999999</v>
      </c>
      <c r="I243" s="630">
        <v>-11770.30294</v>
      </c>
      <c r="J243" s="631">
        <v>-29.637972736158002</v>
      </c>
      <c r="K243" s="633">
        <v>0.58480589195499999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569</v>
      </c>
      <c r="B5" s="646" t="s">
        <v>570</v>
      </c>
      <c r="C5" s="647" t="s">
        <v>571</v>
      </c>
      <c r="D5" s="647" t="s">
        <v>571</v>
      </c>
      <c r="E5" s="647"/>
      <c r="F5" s="647" t="s">
        <v>571</v>
      </c>
      <c r="G5" s="647" t="s">
        <v>571</v>
      </c>
      <c r="H5" s="647" t="s">
        <v>571</v>
      </c>
      <c r="I5" s="648" t="s">
        <v>571</v>
      </c>
      <c r="J5" s="649" t="s">
        <v>74</v>
      </c>
    </row>
    <row r="6" spans="1:10" ht="14.4" customHeight="1" x14ac:dyDescent="0.3">
      <c r="A6" s="645" t="s">
        <v>569</v>
      </c>
      <c r="B6" s="646" t="s">
        <v>346</v>
      </c>
      <c r="C6" s="647">
        <v>825.41051999999809</v>
      </c>
      <c r="D6" s="647">
        <v>695.69560000000001</v>
      </c>
      <c r="E6" s="647"/>
      <c r="F6" s="647">
        <v>667.75671999999997</v>
      </c>
      <c r="G6" s="647">
        <v>768.81814134105696</v>
      </c>
      <c r="H6" s="647">
        <v>-101.06142134105698</v>
      </c>
      <c r="I6" s="648">
        <v>0.86854964014666125</v>
      </c>
      <c r="J6" s="649" t="s">
        <v>1</v>
      </c>
    </row>
    <row r="7" spans="1:10" ht="14.4" customHeight="1" x14ac:dyDescent="0.3">
      <c r="A7" s="645" t="s">
        <v>569</v>
      </c>
      <c r="B7" s="646" t="s">
        <v>347</v>
      </c>
      <c r="C7" s="647">
        <v>14.824070000000001</v>
      </c>
      <c r="D7" s="647">
        <v>40.144269999999999</v>
      </c>
      <c r="E7" s="647"/>
      <c r="F7" s="647">
        <v>35.987119999999997</v>
      </c>
      <c r="G7" s="647">
        <v>31.245677683325582</v>
      </c>
      <c r="H7" s="647">
        <v>4.7414423166744157</v>
      </c>
      <c r="I7" s="648">
        <v>1.151747142908176</v>
      </c>
      <c r="J7" s="649" t="s">
        <v>1</v>
      </c>
    </row>
    <row r="8" spans="1:10" ht="14.4" customHeight="1" x14ac:dyDescent="0.3">
      <c r="A8" s="645" t="s">
        <v>569</v>
      </c>
      <c r="B8" s="646" t="s">
        <v>348</v>
      </c>
      <c r="C8" s="647">
        <v>7.6840799999999998</v>
      </c>
      <c r="D8" s="647">
        <v>54.163079999999994</v>
      </c>
      <c r="E8" s="647"/>
      <c r="F8" s="647">
        <v>44.1815</v>
      </c>
      <c r="G8" s="647">
        <v>69.746051774654489</v>
      </c>
      <c r="H8" s="647">
        <v>-25.56455177465449</v>
      </c>
      <c r="I8" s="648">
        <v>0.63346238067708693</v>
      </c>
      <c r="J8" s="649" t="s">
        <v>1</v>
      </c>
    </row>
    <row r="9" spans="1:10" ht="14.4" customHeight="1" x14ac:dyDescent="0.3">
      <c r="A9" s="645" t="s">
        <v>569</v>
      </c>
      <c r="B9" s="646" t="s">
        <v>572</v>
      </c>
      <c r="C9" s="647">
        <v>0</v>
      </c>
      <c r="D9" s="647" t="s">
        <v>571</v>
      </c>
      <c r="E9" s="647"/>
      <c r="F9" s="647" t="s">
        <v>571</v>
      </c>
      <c r="G9" s="647" t="s">
        <v>571</v>
      </c>
      <c r="H9" s="647" t="s">
        <v>571</v>
      </c>
      <c r="I9" s="648" t="s">
        <v>571</v>
      </c>
      <c r="J9" s="649" t="s">
        <v>1</v>
      </c>
    </row>
    <row r="10" spans="1:10" ht="14.4" customHeight="1" x14ac:dyDescent="0.3">
      <c r="A10" s="645" t="s">
        <v>569</v>
      </c>
      <c r="B10" s="646" t="s">
        <v>349</v>
      </c>
      <c r="C10" s="647">
        <v>370.56310000000002</v>
      </c>
      <c r="D10" s="647">
        <v>384.59216000000004</v>
      </c>
      <c r="E10" s="647"/>
      <c r="F10" s="647">
        <v>382.31237999999996</v>
      </c>
      <c r="G10" s="647">
        <v>373.12674052503382</v>
      </c>
      <c r="H10" s="647">
        <v>9.1856394749661376</v>
      </c>
      <c r="I10" s="648">
        <v>1.0246180144099049</v>
      </c>
      <c r="J10" s="649" t="s">
        <v>1</v>
      </c>
    </row>
    <row r="11" spans="1:10" ht="14.4" customHeight="1" x14ac:dyDescent="0.3">
      <c r="A11" s="645" t="s">
        <v>569</v>
      </c>
      <c r="B11" s="646" t="s">
        <v>350</v>
      </c>
      <c r="C11" s="647">
        <v>2.330949999999</v>
      </c>
      <c r="D11" s="647">
        <v>3.9034700000000004</v>
      </c>
      <c r="E11" s="647"/>
      <c r="F11" s="647">
        <v>2.8268300000000002</v>
      </c>
      <c r="G11" s="647">
        <v>5.8715251775961672</v>
      </c>
      <c r="H11" s="647">
        <v>-3.044695177596167</v>
      </c>
      <c r="I11" s="648">
        <v>0.48144730959960202</v>
      </c>
      <c r="J11" s="649" t="s">
        <v>1</v>
      </c>
    </row>
    <row r="12" spans="1:10" ht="14.4" customHeight="1" x14ac:dyDescent="0.3">
      <c r="A12" s="645" t="s">
        <v>569</v>
      </c>
      <c r="B12" s="646" t="s">
        <v>351</v>
      </c>
      <c r="C12" s="647">
        <v>5.9247999999990002</v>
      </c>
      <c r="D12" s="647">
        <v>11.108999999999998</v>
      </c>
      <c r="E12" s="647"/>
      <c r="F12" s="647">
        <v>9.5219999999999985</v>
      </c>
      <c r="G12" s="647">
        <v>11.249666528142001</v>
      </c>
      <c r="H12" s="647">
        <v>-1.7276665281420023</v>
      </c>
      <c r="I12" s="648">
        <v>0.8464250896842056</v>
      </c>
      <c r="J12" s="649" t="s">
        <v>1</v>
      </c>
    </row>
    <row r="13" spans="1:10" ht="14.4" customHeight="1" x14ac:dyDescent="0.3">
      <c r="A13" s="645" t="s">
        <v>569</v>
      </c>
      <c r="B13" s="646" t="s">
        <v>573</v>
      </c>
      <c r="C13" s="647">
        <v>1226.737519999996</v>
      </c>
      <c r="D13" s="647">
        <v>1189.6075800000001</v>
      </c>
      <c r="E13" s="647"/>
      <c r="F13" s="647">
        <v>1142.58655</v>
      </c>
      <c r="G13" s="647">
        <v>1260.0578030298088</v>
      </c>
      <c r="H13" s="647">
        <v>-117.47125302980885</v>
      </c>
      <c r="I13" s="648">
        <v>0.90677312362389306</v>
      </c>
      <c r="J13" s="649" t="s">
        <v>574</v>
      </c>
    </row>
    <row r="15" spans="1:10" ht="14.4" customHeight="1" x14ac:dyDescent="0.3">
      <c r="A15" s="645" t="s">
        <v>569</v>
      </c>
      <c r="B15" s="646" t="s">
        <v>570</v>
      </c>
      <c r="C15" s="647" t="s">
        <v>571</v>
      </c>
      <c r="D15" s="647" t="s">
        <v>571</v>
      </c>
      <c r="E15" s="647"/>
      <c r="F15" s="647" t="s">
        <v>571</v>
      </c>
      <c r="G15" s="647" t="s">
        <v>571</v>
      </c>
      <c r="H15" s="647" t="s">
        <v>571</v>
      </c>
      <c r="I15" s="648" t="s">
        <v>571</v>
      </c>
      <c r="J15" s="649" t="s">
        <v>74</v>
      </c>
    </row>
    <row r="16" spans="1:10" ht="14.4" customHeight="1" x14ac:dyDescent="0.3">
      <c r="A16" s="645" t="s">
        <v>575</v>
      </c>
      <c r="B16" s="646" t="s">
        <v>576</v>
      </c>
      <c r="C16" s="647" t="s">
        <v>571</v>
      </c>
      <c r="D16" s="647" t="s">
        <v>571</v>
      </c>
      <c r="E16" s="647"/>
      <c r="F16" s="647" t="s">
        <v>571</v>
      </c>
      <c r="G16" s="647" t="s">
        <v>571</v>
      </c>
      <c r="H16" s="647" t="s">
        <v>571</v>
      </c>
      <c r="I16" s="648" t="s">
        <v>571</v>
      </c>
      <c r="J16" s="649" t="s">
        <v>0</v>
      </c>
    </row>
    <row r="17" spans="1:10" ht="14.4" customHeight="1" x14ac:dyDescent="0.3">
      <c r="A17" s="645" t="s">
        <v>575</v>
      </c>
      <c r="B17" s="646" t="s">
        <v>346</v>
      </c>
      <c r="C17" s="647">
        <v>431.491029999999</v>
      </c>
      <c r="D17" s="647">
        <v>317.69467000000003</v>
      </c>
      <c r="E17" s="647"/>
      <c r="F17" s="647">
        <v>313.41245999999995</v>
      </c>
      <c r="G17" s="647">
        <v>361.23212734647734</v>
      </c>
      <c r="H17" s="647">
        <v>-47.819667346477388</v>
      </c>
      <c r="I17" s="648">
        <v>0.86762066902036383</v>
      </c>
      <c r="J17" s="649" t="s">
        <v>1</v>
      </c>
    </row>
    <row r="18" spans="1:10" ht="14.4" customHeight="1" x14ac:dyDescent="0.3">
      <c r="A18" s="645" t="s">
        <v>575</v>
      </c>
      <c r="B18" s="646" t="s">
        <v>347</v>
      </c>
      <c r="C18" s="647">
        <v>0</v>
      </c>
      <c r="D18" s="647">
        <v>10.792479999999999</v>
      </c>
      <c r="E18" s="647"/>
      <c r="F18" s="647">
        <v>27.587439999999997</v>
      </c>
      <c r="G18" s="647">
        <v>8.4628719441040818</v>
      </c>
      <c r="H18" s="647">
        <v>19.124568055895914</v>
      </c>
      <c r="I18" s="648">
        <v>3.2598200920692921</v>
      </c>
      <c r="J18" s="649" t="s">
        <v>1</v>
      </c>
    </row>
    <row r="19" spans="1:10" ht="14.4" customHeight="1" x14ac:dyDescent="0.3">
      <c r="A19" s="645" t="s">
        <v>575</v>
      </c>
      <c r="B19" s="646" t="s">
        <v>348</v>
      </c>
      <c r="C19" s="647">
        <v>0</v>
      </c>
      <c r="D19" s="647">
        <v>27.268799999999999</v>
      </c>
      <c r="E19" s="647"/>
      <c r="F19" s="647">
        <v>2.6322999999999999</v>
      </c>
      <c r="G19" s="647">
        <v>27.401783284391833</v>
      </c>
      <c r="H19" s="647">
        <v>-24.769483284391832</v>
      </c>
      <c r="I19" s="648">
        <v>9.6063090955812669E-2</v>
      </c>
      <c r="J19" s="649" t="s">
        <v>1</v>
      </c>
    </row>
    <row r="20" spans="1:10" ht="14.4" customHeight="1" x14ac:dyDescent="0.3">
      <c r="A20" s="645" t="s">
        <v>575</v>
      </c>
      <c r="B20" s="646" t="s">
        <v>349</v>
      </c>
      <c r="C20" s="647">
        <v>237.94947000000002</v>
      </c>
      <c r="D20" s="647">
        <v>239.55788000000001</v>
      </c>
      <c r="E20" s="647"/>
      <c r="F20" s="647">
        <v>268.9117</v>
      </c>
      <c r="G20" s="647">
        <v>234.29341156461393</v>
      </c>
      <c r="H20" s="647">
        <v>34.618288435386063</v>
      </c>
      <c r="I20" s="648">
        <v>1.1477561328088774</v>
      </c>
      <c r="J20" s="649" t="s">
        <v>1</v>
      </c>
    </row>
    <row r="21" spans="1:10" ht="14.4" customHeight="1" x14ac:dyDescent="0.3">
      <c r="A21" s="645" t="s">
        <v>575</v>
      </c>
      <c r="B21" s="646" t="s">
        <v>350</v>
      </c>
      <c r="C21" s="647">
        <v>2.330949999999</v>
      </c>
      <c r="D21" s="647">
        <v>0.67696000000000001</v>
      </c>
      <c r="E21" s="647"/>
      <c r="F21" s="647">
        <v>1.5992700000000002</v>
      </c>
      <c r="G21" s="647">
        <v>2.3715252878380002</v>
      </c>
      <c r="H21" s="647">
        <v>-0.77225528783800002</v>
      </c>
      <c r="I21" s="648">
        <v>0.67436346059711383</v>
      </c>
      <c r="J21" s="649" t="s">
        <v>1</v>
      </c>
    </row>
    <row r="22" spans="1:10" ht="14.4" customHeight="1" x14ac:dyDescent="0.3">
      <c r="A22" s="645" t="s">
        <v>575</v>
      </c>
      <c r="B22" s="646" t="s">
        <v>351</v>
      </c>
      <c r="C22" s="647">
        <v>0</v>
      </c>
      <c r="D22" s="647">
        <v>0</v>
      </c>
      <c r="E22" s="647"/>
      <c r="F22" s="647" t="s">
        <v>571</v>
      </c>
      <c r="G22" s="647" t="s">
        <v>571</v>
      </c>
      <c r="H22" s="647" t="s">
        <v>571</v>
      </c>
      <c r="I22" s="648" t="s">
        <v>571</v>
      </c>
      <c r="J22" s="649" t="s">
        <v>1</v>
      </c>
    </row>
    <row r="23" spans="1:10" ht="14.4" customHeight="1" x14ac:dyDescent="0.3">
      <c r="A23" s="645" t="s">
        <v>575</v>
      </c>
      <c r="B23" s="646" t="s">
        <v>577</v>
      </c>
      <c r="C23" s="647">
        <v>671.77144999999803</v>
      </c>
      <c r="D23" s="647">
        <v>595.99079000000006</v>
      </c>
      <c r="E23" s="647"/>
      <c r="F23" s="647">
        <v>614.14316999999994</v>
      </c>
      <c r="G23" s="647">
        <v>633.76171942742531</v>
      </c>
      <c r="H23" s="647">
        <v>-19.618549427425364</v>
      </c>
      <c r="I23" s="648">
        <v>0.96904428142938359</v>
      </c>
      <c r="J23" s="649" t="s">
        <v>578</v>
      </c>
    </row>
    <row r="24" spans="1:10" ht="14.4" customHeight="1" x14ac:dyDescent="0.3">
      <c r="A24" s="645" t="s">
        <v>571</v>
      </c>
      <c r="B24" s="646" t="s">
        <v>571</v>
      </c>
      <c r="C24" s="647" t="s">
        <v>571</v>
      </c>
      <c r="D24" s="647" t="s">
        <v>571</v>
      </c>
      <c r="E24" s="647"/>
      <c r="F24" s="647" t="s">
        <v>571</v>
      </c>
      <c r="G24" s="647" t="s">
        <v>571</v>
      </c>
      <c r="H24" s="647" t="s">
        <v>571</v>
      </c>
      <c r="I24" s="648" t="s">
        <v>571</v>
      </c>
      <c r="J24" s="649" t="s">
        <v>579</v>
      </c>
    </row>
    <row r="25" spans="1:10" ht="14.4" customHeight="1" x14ac:dyDescent="0.3">
      <c r="A25" s="645" t="s">
        <v>580</v>
      </c>
      <c r="B25" s="646" t="s">
        <v>581</v>
      </c>
      <c r="C25" s="647" t="s">
        <v>571</v>
      </c>
      <c r="D25" s="647" t="s">
        <v>571</v>
      </c>
      <c r="E25" s="647"/>
      <c r="F25" s="647" t="s">
        <v>571</v>
      </c>
      <c r="G25" s="647" t="s">
        <v>571</v>
      </c>
      <c r="H25" s="647" t="s">
        <v>571</v>
      </c>
      <c r="I25" s="648" t="s">
        <v>571</v>
      </c>
      <c r="J25" s="649" t="s">
        <v>0</v>
      </c>
    </row>
    <row r="26" spans="1:10" ht="14.4" customHeight="1" x14ac:dyDescent="0.3">
      <c r="A26" s="645" t="s">
        <v>580</v>
      </c>
      <c r="B26" s="646" t="s">
        <v>346</v>
      </c>
      <c r="C26" s="647">
        <v>22.273900000000001</v>
      </c>
      <c r="D26" s="647">
        <v>23.92079</v>
      </c>
      <c r="E26" s="647"/>
      <c r="F26" s="647">
        <v>23.847909999999999</v>
      </c>
      <c r="G26" s="647">
        <v>29.749999062946753</v>
      </c>
      <c r="H26" s="647">
        <v>-5.9020890629467537</v>
      </c>
      <c r="I26" s="648">
        <v>0.80161044541686288</v>
      </c>
      <c r="J26" s="649" t="s">
        <v>1</v>
      </c>
    </row>
    <row r="27" spans="1:10" ht="14.4" customHeight="1" x14ac:dyDescent="0.3">
      <c r="A27" s="645" t="s">
        <v>580</v>
      </c>
      <c r="B27" s="646" t="s">
        <v>349</v>
      </c>
      <c r="C27" s="647">
        <v>0.33526</v>
      </c>
      <c r="D27" s="647">
        <v>0</v>
      </c>
      <c r="E27" s="647"/>
      <c r="F27" s="647" t="s">
        <v>571</v>
      </c>
      <c r="G27" s="647" t="s">
        <v>571</v>
      </c>
      <c r="H27" s="647" t="s">
        <v>571</v>
      </c>
      <c r="I27" s="648" t="s">
        <v>571</v>
      </c>
      <c r="J27" s="649" t="s">
        <v>1</v>
      </c>
    </row>
    <row r="28" spans="1:10" ht="14.4" customHeight="1" x14ac:dyDescent="0.3">
      <c r="A28" s="645" t="s">
        <v>580</v>
      </c>
      <c r="B28" s="646" t="s">
        <v>351</v>
      </c>
      <c r="C28" s="647">
        <v>0.74060000000000004</v>
      </c>
      <c r="D28" s="647">
        <v>0</v>
      </c>
      <c r="E28" s="647"/>
      <c r="F28" s="647" t="s">
        <v>571</v>
      </c>
      <c r="G28" s="647" t="s">
        <v>571</v>
      </c>
      <c r="H28" s="647" t="s">
        <v>571</v>
      </c>
      <c r="I28" s="648" t="s">
        <v>571</v>
      </c>
      <c r="J28" s="649" t="s">
        <v>1</v>
      </c>
    </row>
    <row r="29" spans="1:10" ht="14.4" customHeight="1" x14ac:dyDescent="0.3">
      <c r="A29" s="645" t="s">
        <v>580</v>
      </c>
      <c r="B29" s="646" t="s">
        <v>582</v>
      </c>
      <c r="C29" s="647">
        <v>23.349760000000003</v>
      </c>
      <c r="D29" s="647">
        <v>23.92079</v>
      </c>
      <c r="E29" s="647"/>
      <c r="F29" s="647">
        <v>23.847909999999999</v>
      </c>
      <c r="G29" s="647">
        <v>29.749999062946753</v>
      </c>
      <c r="H29" s="647">
        <v>-5.9020890629467537</v>
      </c>
      <c r="I29" s="648">
        <v>0.80161044541686288</v>
      </c>
      <c r="J29" s="649" t="s">
        <v>578</v>
      </c>
    </row>
    <row r="30" spans="1:10" ht="14.4" customHeight="1" x14ac:dyDescent="0.3">
      <c r="A30" s="645" t="s">
        <v>571</v>
      </c>
      <c r="B30" s="646" t="s">
        <v>571</v>
      </c>
      <c r="C30" s="647" t="s">
        <v>571</v>
      </c>
      <c r="D30" s="647" t="s">
        <v>571</v>
      </c>
      <c r="E30" s="647"/>
      <c r="F30" s="647" t="s">
        <v>571</v>
      </c>
      <c r="G30" s="647" t="s">
        <v>571</v>
      </c>
      <c r="H30" s="647" t="s">
        <v>571</v>
      </c>
      <c r="I30" s="648" t="s">
        <v>571</v>
      </c>
      <c r="J30" s="649" t="s">
        <v>579</v>
      </c>
    </row>
    <row r="31" spans="1:10" ht="14.4" customHeight="1" x14ac:dyDescent="0.3">
      <c r="A31" s="645" t="s">
        <v>583</v>
      </c>
      <c r="B31" s="646" t="s">
        <v>584</v>
      </c>
      <c r="C31" s="647" t="s">
        <v>571</v>
      </c>
      <c r="D31" s="647" t="s">
        <v>571</v>
      </c>
      <c r="E31" s="647"/>
      <c r="F31" s="647" t="s">
        <v>571</v>
      </c>
      <c r="G31" s="647" t="s">
        <v>571</v>
      </c>
      <c r="H31" s="647" t="s">
        <v>571</v>
      </c>
      <c r="I31" s="648" t="s">
        <v>571</v>
      </c>
      <c r="J31" s="649" t="s">
        <v>0</v>
      </c>
    </row>
    <row r="32" spans="1:10" ht="14.4" customHeight="1" x14ac:dyDescent="0.3">
      <c r="A32" s="645" t="s">
        <v>583</v>
      </c>
      <c r="B32" s="646" t="s">
        <v>346</v>
      </c>
      <c r="C32" s="647">
        <v>371.645589999999</v>
      </c>
      <c r="D32" s="647">
        <v>354.08014000000003</v>
      </c>
      <c r="E32" s="647"/>
      <c r="F32" s="647">
        <v>330.49635000000001</v>
      </c>
      <c r="G32" s="647">
        <v>377.83601493163286</v>
      </c>
      <c r="H32" s="647">
        <v>-47.339664931632853</v>
      </c>
      <c r="I32" s="648">
        <v>0.87470843683284483</v>
      </c>
      <c r="J32" s="649" t="s">
        <v>1</v>
      </c>
    </row>
    <row r="33" spans="1:10" ht="14.4" customHeight="1" x14ac:dyDescent="0.3">
      <c r="A33" s="645" t="s">
        <v>583</v>
      </c>
      <c r="B33" s="646" t="s">
        <v>347</v>
      </c>
      <c r="C33" s="647">
        <v>14.824070000000001</v>
      </c>
      <c r="D33" s="647">
        <v>29.351789999999998</v>
      </c>
      <c r="E33" s="647"/>
      <c r="F33" s="647">
        <v>8.39968</v>
      </c>
      <c r="G33" s="647">
        <v>22.782805739221498</v>
      </c>
      <c r="H33" s="647">
        <v>-14.383125739221498</v>
      </c>
      <c r="I33" s="648">
        <v>0.36868505556976328</v>
      </c>
      <c r="J33" s="649" t="s">
        <v>1</v>
      </c>
    </row>
    <row r="34" spans="1:10" ht="14.4" customHeight="1" x14ac:dyDescent="0.3">
      <c r="A34" s="645" t="s">
        <v>583</v>
      </c>
      <c r="B34" s="646" t="s">
        <v>348</v>
      </c>
      <c r="C34" s="647">
        <v>7.6840799999999998</v>
      </c>
      <c r="D34" s="647">
        <v>26.894279999999998</v>
      </c>
      <c r="E34" s="647"/>
      <c r="F34" s="647">
        <v>41.549199999999999</v>
      </c>
      <c r="G34" s="647">
        <v>42.344268490262664</v>
      </c>
      <c r="H34" s="647">
        <v>-0.7950684902626648</v>
      </c>
      <c r="I34" s="648">
        <v>0.98122370468046938</v>
      </c>
      <c r="J34" s="649" t="s">
        <v>1</v>
      </c>
    </row>
    <row r="35" spans="1:10" ht="14.4" customHeight="1" x14ac:dyDescent="0.3">
      <c r="A35" s="645" t="s">
        <v>583</v>
      </c>
      <c r="B35" s="646" t="s">
        <v>572</v>
      </c>
      <c r="C35" s="647">
        <v>0</v>
      </c>
      <c r="D35" s="647" t="s">
        <v>571</v>
      </c>
      <c r="E35" s="647"/>
      <c r="F35" s="647" t="s">
        <v>571</v>
      </c>
      <c r="G35" s="647" t="s">
        <v>571</v>
      </c>
      <c r="H35" s="647" t="s">
        <v>571</v>
      </c>
      <c r="I35" s="648" t="s">
        <v>571</v>
      </c>
      <c r="J35" s="649" t="s">
        <v>1</v>
      </c>
    </row>
    <row r="36" spans="1:10" ht="14.4" customHeight="1" x14ac:dyDescent="0.3">
      <c r="A36" s="645" t="s">
        <v>583</v>
      </c>
      <c r="B36" s="646" t="s">
        <v>349</v>
      </c>
      <c r="C36" s="647">
        <v>132.27837</v>
      </c>
      <c r="D36" s="647">
        <v>145.03428</v>
      </c>
      <c r="E36" s="647"/>
      <c r="F36" s="647">
        <v>113.40067999999999</v>
      </c>
      <c r="G36" s="647">
        <v>138.83332896041992</v>
      </c>
      <c r="H36" s="647">
        <v>-25.432648960419925</v>
      </c>
      <c r="I36" s="648">
        <v>0.8168116463758458</v>
      </c>
      <c r="J36" s="649" t="s">
        <v>1</v>
      </c>
    </row>
    <row r="37" spans="1:10" ht="14.4" customHeight="1" x14ac:dyDescent="0.3">
      <c r="A37" s="645" t="s">
        <v>583</v>
      </c>
      <c r="B37" s="646" t="s">
        <v>350</v>
      </c>
      <c r="C37" s="647">
        <v>0</v>
      </c>
      <c r="D37" s="647">
        <v>3.2265100000000002</v>
      </c>
      <c r="E37" s="647"/>
      <c r="F37" s="647">
        <v>1.22756</v>
      </c>
      <c r="G37" s="647">
        <v>3.4999998897581666</v>
      </c>
      <c r="H37" s="647">
        <v>-2.2724398897581666</v>
      </c>
      <c r="I37" s="648">
        <v>0.35073143961865055</v>
      </c>
      <c r="J37" s="649" t="s">
        <v>1</v>
      </c>
    </row>
    <row r="38" spans="1:10" ht="14.4" customHeight="1" x14ac:dyDescent="0.3">
      <c r="A38" s="645" t="s">
        <v>583</v>
      </c>
      <c r="B38" s="646" t="s">
        <v>351</v>
      </c>
      <c r="C38" s="647">
        <v>5.1841999999990005</v>
      </c>
      <c r="D38" s="647">
        <v>11.108999999999998</v>
      </c>
      <c r="E38" s="647"/>
      <c r="F38" s="647">
        <v>9.5219999999999985</v>
      </c>
      <c r="G38" s="647">
        <v>11.249666528142001</v>
      </c>
      <c r="H38" s="647">
        <v>-1.7276665281420023</v>
      </c>
      <c r="I38" s="648">
        <v>0.8464250896842056</v>
      </c>
      <c r="J38" s="649" t="s">
        <v>1</v>
      </c>
    </row>
    <row r="39" spans="1:10" ht="14.4" customHeight="1" x14ac:dyDescent="0.3">
      <c r="A39" s="645" t="s">
        <v>583</v>
      </c>
      <c r="B39" s="646" t="s">
        <v>585</v>
      </c>
      <c r="C39" s="647">
        <v>531.61630999999807</v>
      </c>
      <c r="D39" s="647">
        <v>569.69600000000003</v>
      </c>
      <c r="E39" s="647"/>
      <c r="F39" s="647">
        <v>504.59546999999998</v>
      </c>
      <c r="G39" s="647">
        <v>596.54608453943717</v>
      </c>
      <c r="H39" s="647">
        <v>-91.950614539437197</v>
      </c>
      <c r="I39" s="648">
        <v>0.84586167452523375</v>
      </c>
      <c r="J39" s="649" t="s">
        <v>578</v>
      </c>
    </row>
    <row r="40" spans="1:10" ht="14.4" customHeight="1" x14ac:dyDescent="0.3">
      <c r="A40" s="645" t="s">
        <v>571</v>
      </c>
      <c r="B40" s="646" t="s">
        <v>571</v>
      </c>
      <c r="C40" s="647" t="s">
        <v>571</v>
      </c>
      <c r="D40" s="647" t="s">
        <v>571</v>
      </c>
      <c r="E40" s="647"/>
      <c r="F40" s="647" t="s">
        <v>571</v>
      </c>
      <c r="G40" s="647" t="s">
        <v>571</v>
      </c>
      <c r="H40" s="647" t="s">
        <v>571</v>
      </c>
      <c r="I40" s="648" t="s">
        <v>571</v>
      </c>
      <c r="J40" s="649" t="s">
        <v>579</v>
      </c>
    </row>
    <row r="41" spans="1:10" ht="14.4" customHeight="1" x14ac:dyDescent="0.3">
      <c r="A41" s="645" t="s">
        <v>569</v>
      </c>
      <c r="B41" s="646" t="s">
        <v>573</v>
      </c>
      <c r="C41" s="647">
        <v>1226.7375199999958</v>
      </c>
      <c r="D41" s="647">
        <v>1189.6075800000001</v>
      </c>
      <c r="E41" s="647"/>
      <c r="F41" s="647">
        <v>1142.58655</v>
      </c>
      <c r="G41" s="647">
        <v>1260.0578030298091</v>
      </c>
      <c r="H41" s="647">
        <v>-117.47125302980908</v>
      </c>
      <c r="I41" s="648">
        <v>0.90677312362389295</v>
      </c>
      <c r="J41" s="649" t="s">
        <v>574</v>
      </c>
    </row>
  </sheetData>
  <mergeCells count="3">
    <mergeCell ref="F3:I3"/>
    <mergeCell ref="C4:D4"/>
    <mergeCell ref="A1:I1"/>
  </mergeCells>
  <conditionalFormatting sqref="F14 F42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1">
    <cfRule type="expression" dxfId="63" priority="5">
      <formula>$H15&gt;0</formula>
    </cfRule>
  </conditionalFormatting>
  <conditionalFormatting sqref="A15:A41">
    <cfRule type="expression" dxfId="62" priority="2">
      <formula>AND($J15&lt;&gt;"mezeraKL",$J15&lt;&gt;"")</formula>
    </cfRule>
  </conditionalFormatting>
  <conditionalFormatting sqref="I15:I41">
    <cfRule type="expression" dxfId="61" priority="6">
      <formula>$I15&gt;1</formula>
    </cfRule>
  </conditionalFormatting>
  <conditionalFormatting sqref="B15:B41">
    <cfRule type="expression" dxfId="60" priority="1">
      <formula>OR($J15="NS",$J15="SumaNS",$J15="Účet")</formula>
    </cfRule>
  </conditionalFormatting>
  <conditionalFormatting sqref="A15:D41 F15:I41">
    <cfRule type="expression" dxfId="59" priority="8">
      <formula>AND($J15&lt;&gt;"",$J15&lt;&gt;"mezeraKL")</formula>
    </cfRule>
  </conditionalFormatting>
  <conditionalFormatting sqref="B15:D41 F15:I41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169.92950343322448</v>
      </c>
      <c r="M3" s="207">
        <f>SUBTOTAL(9,M5:M1048576)</f>
        <v>6667.85</v>
      </c>
      <c r="N3" s="208">
        <f>SUBTOTAL(9,N5:N1048576)</f>
        <v>1133064.4394672259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569</v>
      </c>
      <c r="B5" s="656" t="s">
        <v>570</v>
      </c>
      <c r="C5" s="657" t="s">
        <v>575</v>
      </c>
      <c r="D5" s="658" t="s">
        <v>2127</v>
      </c>
      <c r="E5" s="657" t="s">
        <v>586</v>
      </c>
      <c r="F5" s="658" t="s">
        <v>2130</v>
      </c>
      <c r="G5" s="657"/>
      <c r="H5" s="657" t="s">
        <v>587</v>
      </c>
      <c r="I5" s="657" t="s">
        <v>588</v>
      </c>
      <c r="J5" s="657" t="s">
        <v>589</v>
      </c>
      <c r="K5" s="657" t="s">
        <v>590</v>
      </c>
      <c r="L5" s="659">
        <v>256.95000000000005</v>
      </c>
      <c r="M5" s="659">
        <v>12</v>
      </c>
      <c r="N5" s="660">
        <v>3083.4000000000005</v>
      </c>
    </row>
    <row r="6" spans="1:14" ht="14.4" customHeight="1" x14ac:dyDescent="0.3">
      <c r="A6" s="661" t="s">
        <v>569</v>
      </c>
      <c r="B6" s="662" t="s">
        <v>570</v>
      </c>
      <c r="C6" s="663" t="s">
        <v>575</v>
      </c>
      <c r="D6" s="664" t="s">
        <v>2127</v>
      </c>
      <c r="E6" s="663" t="s">
        <v>586</v>
      </c>
      <c r="F6" s="664" t="s">
        <v>2130</v>
      </c>
      <c r="G6" s="663"/>
      <c r="H6" s="663" t="s">
        <v>591</v>
      </c>
      <c r="I6" s="663" t="s">
        <v>591</v>
      </c>
      <c r="J6" s="663" t="s">
        <v>592</v>
      </c>
      <c r="K6" s="663" t="s">
        <v>593</v>
      </c>
      <c r="L6" s="665">
        <v>480.47629032258072</v>
      </c>
      <c r="M6" s="665">
        <v>6.2</v>
      </c>
      <c r="N6" s="666">
        <v>2978.9530000000004</v>
      </c>
    </row>
    <row r="7" spans="1:14" ht="14.4" customHeight="1" x14ac:dyDescent="0.3">
      <c r="A7" s="661" t="s">
        <v>569</v>
      </c>
      <c r="B7" s="662" t="s">
        <v>570</v>
      </c>
      <c r="C7" s="663" t="s">
        <v>575</v>
      </c>
      <c r="D7" s="664" t="s">
        <v>2127</v>
      </c>
      <c r="E7" s="663" t="s">
        <v>586</v>
      </c>
      <c r="F7" s="664" t="s">
        <v>2130</v>
      </c>
      <c r="G7" s="663" t="s">
        <v>594</v>
      </c>
      <c r="H7" s="663" t="s">
        <v>595</v>
      </c>
      <c r="I7" s="663" t="s">
        <v>595</v>
      </c>
      <c r="J7" s="663" t="s">
        <v>596</v>
      </c>
      <c r="K7" s="663" t="s">
        <v>597</v>
      </c>
      <c r="L7" s="665">
        <v>171.6</v>
      </c>
      <c r="M7" s="665">
        <v>145</v>
      </c>
      <c r="N7" s="666">
        <v>24882</v>
      </c>
    </row>
    <row r="8" spans="1:14" ht="14.4" customHeight="1" x14ac:dyDescent="0.3">
      <c r="A8" s="661" t="s">
        <v>569</v>
      </c>
      <c r="B8" s="662" t="s">
        <v>570</v>
      </c>
      <c r="C8" s="663" t="s">
        <v>575</v>
      </c>
      <c r="D8" s="664" t="s">
        <v>2127</v>
      </c>
      <c r="E8" s="663" t="s">
        <v>586</v>
      </c>
      <c r="F8" s="664" t="s">
        <v>2130</v>
      </c>
      <c r="G8" s="663" t="s">
        <v>594</v>
      </c>
      <c r="H8" s="663" t="s">
        <v>598</v>
      </c>
      <c r="I8" s="663" t="s">
        <v>598</v>
      </c>
      <c r="J8" s="663" t="s">
        <v>599</v>
      </c>
      <c r="K8" s="663" t="s">
        <v>600</v>
      </c>
      <c r="L8" s="665">
        <v>173.69000000000003</v>
      </c>
      <c r="M8" s="665">
        <v>7</v>
      </c>
      <c r="N8" s="666">
        <v>1215.8300000000002</v>
      </c>
    </row>
    <row r="9" spans="1:14" ht="14.4" customHeight="1" x14ac:dyDescent="0.3">
      <c r="A9" s="661" t="s">
        <v>569</v>
      </c>
      <c r="B9" s="662" t="s">
        <v>570</v>
      </c>
      <c r="C9" s="663" t="s">
        <v>575</v>
      </c>
      <c r="D9" s="664" t="s">
        <v>2127</v>
      </c>
      <c r="E9" s="663" t="s">
        <v>586</v>
      </c>
      <c r="F9" s="664" t="s">
        <v>2130</v>
      </c>
      <c r="G9" s="663" t="s">
        <v>594</v>
      </c>
      <c r="H9" s="663" t="s">
        <v>601</v>
      </c>
      <c r="I9" s="663" t="s">
        <v>601</v>
      </c>
      <c r="J9" s="663" t="s">
        <v>602</v>
      </c>
      <c r="K9" s="663" t="s">
        <v>600</v>
      </c>
      <c r="L9" s="665">
        <v>143</v>
      </c>
      <c r="M9" s="665">
        <v>1</v>
      </c>
      <c r="N9" s="666">
        <v>143</v>
      </c>
    </row>
    <row r="10" spans="1:14" ht="14.4" customHeight="1" x14ac:dyDescent="0.3">
      <c r="A10" s="661" t="s">
        <v>569</v>
      </c>
      <c r="B10" s="662" t="s">
        <v>570</v>
      </c>
      <c r="C10" s="663" t="s">
        <v>575</v>
      </c>
      <c r="D10" s="664" t="s">
        <v>2127</v>
      </c>
      <c r="E10" s="663" t="s">
        <v>586</v>
      </c>
      <c r="F10" s="664" t="s">
        <v>2130</v>
      </c>
      <c r="G10" s="663" t="s">
        <v>594</v>
      </c>
      <c r="H10" s="663" t="s">
        <v>603</v>
      </c>
      <c r="I10" s="663" t="s">
        <v>603</v>
      </c>
      <c r="J10" s="663" t="s">
        <v>596</v>
      </c>
      <c r="K10" s="663" t="s">
        <v>604</v>
      </c>
      <c r="L10" s="665">
        <v>92.95</v>
      </c>
      <c r="M10" s="665">
        <v>44</v>
      </c>
      <c r="N10" s="666">
        <v>4089.8</v>
      </c>
    </row>
    <row r="11" spans="1:14" ht="14.4" customHeight="1" x14ac:dyDescent="0.3">
      <c r="A11" s="661" t="s">
        <v>569</v>
      </c>
      <c r="B11" s="662" t="s">
        <v>570</v>
      </c>
      <c r="C11" s="663" t="s">
        <v>575</v>
      </c>
      <c r="D11" s="664" t="s">
        <v>2127</v>
      </c>
      <c r="E11" s="663" t="s">
        <v>586</v>
      </c>
      <c r="F11" s="664" t="s">
        <v>2130</v>
      </c>
      <c r="G11" s="663" t="s">
        <v>594</v>
      </c>
      <c r="H11" s="663" t="s">
        <v>605</v>
      </c>
      <c r="I11" s="663" t="s">
        <v>605</v>
      </c>
      <c r="J11" s="663" t="s">
        <v>596</v>
      </c>
      <c r="K11" s="663" t="s">
        <v>606</v>
      </c>
      <c r="L11" s="665">
        <v>93.5</v>
      </c>
      <c r="M11" s="665">
        <v>7</v>
      </c>
      <c r="N11" s="666">
        <v>654.5</v>
      </c>
    </row>
    <row r="12" spans="1:14" ht="14.4" customHeight="1" x14ac:dyDescent="0.3">
      <c r="A12" s="661" t="s">
        <v>569</v>
      </c>
      <c r="B12" s="662" t="s">
        <v>570</v>
      </c>
      <c r="C12" s="663" t="s">
        <v>575</v>
      </c>
      <c r="D12" s="664" t="s">
        <v>2127</v>
      </c>
      <c r="E12" s="663" t="s">
        <v>586</v>
      </c>
      <c r="F12" s="664" t="s">
        <v>2130</v>
      </c>
      <c r="G12" s="663" t="s">
        <v>594</v>
      </c>
      <c r="H12" s="663" t="s">
        <v>607</v>
      </c>
      <c r="I12" s="663" t="s">
        <v>608</v>
      </c>
      <c r="J12" s="663" t="s">
        <v>609</v>
      </c>
      <c r="K12" s="663" t="s">
        <v>610</v>
      </c>
      <c r="L12" s="665">
        <v>38.390000000000008</v>
      </c>
      <c r="M12" s="665">
        <v>1</v>
      </c>
      <c r="N12" s="666">
        <v>38.390000000000008</v>
      </c>
    </row>
    <row r="13" spans="1:14" ht="14.4" customHeight="1" x14ac:dyDescent="0.3">
      <c r="A13" s="661" t="s">
        <v>569</v>
      </c>
      <c r="B13" s="662" t="s">
        <v>570</v>
      </c>
      <c r="C13" s="663" t="s">
        <v>575</v>
      </c>
      <c r="D13" s="664" t="s">
        <v>2127</v>
      </c>
      <c r="E13" s="663" t="s">
        <v>586</v>
      </c>
      <c r="F13" s="664" t="s">
        <v>2130</v>
      </c>
      <c r="G13" s="663" t="s">
        <v>594</v>
      </c>
      <c r="H13" s="663" t="s">
        <v>611</v>
      </c>
      <c r="I13" s="663" t="s">
        <v>612</v>
      </c>
      <c r="J13" s="663" t="s">
        <v>613</v>
      </c>
      <c r="K13" s="663" t="s">
        <v>614</v>
      </c>
      <c r="L13" s="665">
        <v>87.03</v>
      </c>
      <c r="M13" s="665">
        <v>1</v>
      </c>
      <c r="N13" s="666">
        <v>87.03</v>
      </c>
    </row>
    <row r="14" spans="1:14" ht="14.4" customHeight="1" x14ac:dyDescent="0.3">
      <c r="A14" s="661" t="s">
        <v>569</v>
      </c>
      <c r="B14" s="662" t="s">
        <v>570</v>
      </c>
      <c r="C14" s="663" t="s">
        <v>575</v>
      </c>
      <c r="D14" s="664" t="s">
        <v>2127</v>
      </c>
      <c r="E14" s="663" t="s">
        <v>586</v>
      </c>
      <c r="F14" s="664" t="s">
        <v>2130</v>
      </c>
      <c r="G14" s="663" t="s">
        <v>594</v>
      </c>
      <c r="H14" s="663" t="s">
        <v>615</v>
      </c>
      <c r="I14" s="663" t="s">
        <v>616</v>
      </c>
      <c r="J14" s="663" t="s">
        <v>617</v>
      </c>
      <c r="K14" s="663" t="s">
        <v>618</v>
      </c>
      <c r="L14" s="665">
        <v>96.83571198105426</v>
      </c>
      <c r="M14" s="665">
        <v>10</v>
      </c>
      <c r="N14" s="666">
        <v>968.3571198105426</v>
      </c>
    </row>
    <row r="15" spans="1:14" ht="14.4" customHeight="1" x14ac:dyDescent="0.3">
      <c r="A15" s="661" t="s">
        <v>569</v>
      </c>
      <c r="B15" s="662" t="s">
        <v>570</v>
      </c>
      <c r="C15" s="663" t="s">
        <v>575</v>
      </c>
      <c r="D15" s="664" t="s">
        <v>2127</v>
      </c>
      <c r="E15" s="663" t="s">
        <v>586</v>
      </c>
      <c r="F15" s="664" t="s">
        <v>2130</v>
      </c>
      <c r="G15" s="663" t="s">
        <v>594</v>
      </c>
      <c r="H15" s="663" t="s">
        <v>619</v>
      </c>
      <c r="I15" s="663" t="s">
        <v>620</v>
      </c>
      <c r="J15" s="663" t="s">
        <v>621</v>
      </c>
      <c r="K15" s="663" t="s">
        <v>622</v>
      </c>
      <c r="L15" s="665">
        <v>167.60857527086816</v>
      </c>
      <c r="M15" s="665">
        <v>1</v>
      </c>
      <c r="N15" s="666">
        <v>167.60857527086816</v>
      </c>
    </row>
    <row r="16" spans="1:14" ht="14.4" customHeight="1" x14ac:dyDescent="0.3">
      <c r="A16" s="661" t="s">
        <v>569</v>
      </c>
      <c r="B16" s="662" t="s">
        <v>570</v>
      </c>
      <c r="C16" s="663" t="s">
        <v>575</v>
      </c>
      <c r="D16" s="664" t="s">
        <v>2127</v>
      </c>
      <c r="E16" s="663" t="s">
        <v>586</v>
      </c>
      <c r="F16" s="664" t="s">
        <v>2130</v>
      </c>
      <c r="G16" s="663" t="s">
        <v>594</v>
      </c>
      <c r="H16" s="663" t="s">
        <v>623</v>
      </c>
      <c r="I16" s="663" t="s">
        <v>624</v>
      </c>
      <c r="J16" s="663" t="s">
        <v>625</v>
      </c>
      <c r="K16" s="663" t="s">
        <v>626</v>
      </c>
      <c r="L16" s="665">
        <v>121.56000225730155</v>
      </c>
      <c r="M16" s="665">
        <v>1</v>
      </c>
      <c r="N16" s="666">
        <v>121.56000225730155</v>
      </c>
    </row>
    <row r="17" spans="1:14" ht="14.4" customHeight="1" x14ac:dyDescent="0.3">
      <c r="A17" s="661" t="s">
        <v>569</v>
      </c>
      <c r="B17" s="662" t="s">
        <v>570</v>
      </c>
      <c r="C17" s="663" t="s">
        <v>575</v>
      </c>
      <c r="D17" s="664" t="s">
        <v>2127</v>
      </c>
      <c r="E17" s="663" t="s">
        <v>586</v>
      </c>
      <c r="F17" s="664" t="s">
        <v>2130</v>
      </c>
      <c r="G17" s="663" t="s">
        <v>594</v>
      </c>
      <c r="H17" s="663" t="s">
        <v>627</v>
      </c>
      <c r="I17" s="663" t="s">
        <v>628</v>
      </c>
      <c r="J17" s="663" t="s">
        <v>629</v>
      </c>
      <c r="K17" s="663" t="s">
        <v>630</v>
      </c>
      <c r="L17" s="665">
        <v>64.539743021497742</v>
      </c>
      <c r="M17" s="665">
        <v>10</v>
      </c>
      <c r="N17" s="666">
        <v>645.39743021497748</v>
      </c>
    </row>
    <row r="18" spans="1:14" ht="14.4" customHeight="1" x14ac:dyDescent="0.3">
      <c r="A18" s="661" t="s">
        <v>569</v>
      </c>
      <c r="B18" s="662" t="s">
        <v>570</v>
      </c>
      <c r="C18" s="663" t="s">
        <v>575</v>
      </c>
      <c r="D18" s="664" t="s">
        <v>2127</v>
      </c>
      <c r="E18" s="663" t="s">
        <v>586</v>
      </c>
      <c r="F18" s="664" t="s">
        <v>2130</v>
      </c>
      <c r="G18" s="663" t="s">
        <v>594</v>
      </c>
      <c r="H18" s="663" t="s">
        <v>631</v>
      </c>
      <c r="I18" s="663" t="s">
        <v>632</v>
      </c>
      <c r="J18" s="663" t="s">
        <v>633</v>
      </c>
      <c r="K18" s="663" t="s">
        <v>634</v>
      </c>
      <c r="L18" s="665">
        <v>80.029281256410144</v>
      </c>
      <c r="M18" s="665">
        <v>2</v>
      </c>
      <c r="N18" s="666">
        <v>160.05856251282029</v>
      </c>
    </row>
    <row r="19" spans="1:14" ht="14.4" customHeight="1" x14ac:dyDescent="0.3">
      <c r="A19" s="661" t="s">
        <v>569</v>
      </c>
      <c r="B19" s="662" t="s">
        <v>570</v>
      </c>
      <c r="C19" s="663" t="s">
        <v>575</v>
      </c>
      <c r="D19" s="664" t="s">
        <v>2127</v>
      </c>
      <c r="E19" s="663" t="s">
        <v>586</v>
      </c>
      <c r="F19" s="664" t="s">
        <v>2130</v>
      </c>
      <c r="G19" s="663" t="s">
        <v>594</v>
      </c>
      <c r="H19" s="663" t="s">
        <v>635</v>
      </c>
      <c r="I19" s="663" t="s">
        <v>636</v>
      </c>
      <c r="J19" s="663" t="s">
        <v>637</v>
      </c>
      <c r="K19" s="663" t="s">
        <v>638</v>
      </c>
      <c r="L19" s="665">
        <v>46.260827125362248</v>
      </c>
      <c r="M19" s="665">
        <v>2</v>
      </c>
      <c r="N19" s="666">
        <v>92.521654250724495</v>
      </c>
    </row>
    <row r="20" spans="1:14" ht="14.4" customHeight="1" x14ac:dyDescent="0.3">
      <c r="A20" s="661" t="s">
        <v>569</v>
      </c>
      <c r="B20" s="662" t="s">
        <v>570</v>
      </c>
      <c r="C20" s="663" t="s">
        <v>575</v>
      </c>
      <c r="D20" s="664" t="s">
        <v>2127</v>
      </c>
      <c r="E20" s="663" t="s">
        <v>586</v>
      </c>
      <c r="F20" s="664" t="s">
        <v>2130</v>
      </c>
      <c r="G20" s="663" t="s">
        <v>594</v>
      </c>
      <c r="H20" s="663" t="s">
        <v>639</v>
      </c>
      <c r="I20" s="663" t="s">
        <v>640</v>
      </c>
      <c r="J20" s="663" t="s">
        <v>641</v>
      </c>
      <c r="K20" s="663" t="s">
        <v>642</v>
      </c>
      <c r="L20" s="665">
        <v>63.95</v>
      </c>
      <c r="M20" s="665">
        <v>1</v>
      </c>
      <c r="N20" s="666">
        <v>63.95</v>
      </c>
    </row>
    <row r="21" spans="1:14" ht="14.4" customHeight="1" x14ac:dyDescent="0.3">
      <c r="A21" s="661" t="s">
        <v>569</v>
      </c>
      <c r="B21" s="662" t="s">
        <v>570</v>
      </c>
      <c r="C21" s="663" t="s">
        <v>575</v>
      </c>
      <c r="D21" s="664" t="s">
        <v>2127</v>
      </c>
      <c r="E21" s="663" t="s">
        <v>586</v>
      </c>
      <c r="F21" s="664" t="s">
        <v>2130</v>
      </c>
      <c r="G21" s="663" t="s">
        <v>594</v>
      </c>
      <c r="H21" s="663" t="s">
        <v>643</v>
      </c>
      <c r="I21" s="663" t="s">
        <v>644</v>
      </c>
      <c r="J21" s="663" t="s">
        <v>645</v>
      </c>
      <c r="K21" s="663" t="s">
        <v>646</v>
      </c>
      <c r="L21" s="665">
        <v>27.749880284023298</v>
      </c>
      <c r="M21" s="665">
        <v>5</v>
      </c>
      <c r="N21" s="666">
        <v>138.7494014201165</v>
      </c>
    </row>
    <row r="22" spans="1:14" ht="14.4" customHeight="1" x14ac:dyDescent="0.3">
      <c r="A22" s="661" t="s">
        <v>569</v>
      </c>
      <c r="B22" s="662" t="s">
        <v>570</v>
      </c>
      <c r="C22" s="663" t="s">
        <v>575</v>
      </c>
      <c r="D22" s="664" t="s">
        <v>2127</v>
      </c>
      <c r="E22" s="663" t="s">
        <v>586</v>
      </c>
      <c r="F22" s="664" t="s">
        <v>2130</v>
      </c>
      <c r="G22" s="663" t="s">
        <v>594</v>
      </c>
      <c r="H22" s="663" t="s">
        <v>647</v>
      </c>
      <c r="I22" s="663" t="s">
        <v>648</v>
      </c>
      <c r="J22" s="663" t="s">
        <v>649</v>
      </c>
      <c r="K22" s="663" t="s">
        <v>650</v>
      </c>
      <c r="L22" s="665">
        <v>77.552470630892316</v>
      </c>
      <c r="M22" s="665">
        <v>96</v>
      </c>
      <c r="N22" s="666">
        <v>7445.0371805656623</v>
      </c>
    </row>
    <row r="23" spans="1:14" ht="14.4" customHeight="1" x14ac:dyDescent="0.3">
      <c r="A23" s="661" t="s">
        <v>569</v>
      </c>
      <c r="B23" s="662" t="s">
        <v>570</v>
      </c>
      <c r="C23" s="663" t="s">
        <v>575</v>
      </c>
      <c r="D23" s="664" t="s">
        <v>2127</v>
      </c>
      <c r="E23" s="663" t="s">
        <v>586</v>
      </c>
      <c r="F23" s="664" t="s">
        <v>2130</v>
      </c>
      <c r="G23" s="663" t="s">
        <v>594</v>
      </c>
      <c r="H23" s="663" t="s">
        <v>651</v>
      </c>
      <c r="I23" s="663" t="s">
        <v>652</v>
      </c>
      <c r="J23" s="663" t="s">
        <v>653</v>
      </c>
      <c r="K23" s="663" t="s">
        <v>654</v>
      </c>
      <c r="L23" s="665">
        <v>61.904999999999994</v>
      </c>
      <c r="M23" s="665">
        <v>3</v>
      </c>
      <c r="N23" s="666">
        <v>185.71499999999997</v>
      </c>
    </row>
    <row r="24" spans="1:14" ht="14.4" customHeight="1" x14ac:dyDescent="0.3">
      <c r="A24" s="661" t="s">
        <v>569</v>
      </c>
      <c r="B24" s="662" t="s">
        <v>570</v>
      </c>
      <c r="C24" s="663" t="s">
        <v>575</v>
      </c>
      <c r="D24" s="664" t="s">
        <v>2127</v>
      </c>
      <c r="E24" s="663" t="s">
        <v>586</v>
      </c>
      <c r="F24" s="664" t="s">
        <v>2130</v>
      </c>
      <c r="G24" s="663" t="s">
        <v>594</v>
      </c>
      <c r="H24" s="663" t="s">
        <v>655</v>
      </c>
      <c r="I24" s="663" t="s">
        <v>656</v>
      </c>
      <c r="J24" s="663" t="s">
        <v>657</v>
      </c>
      <c r="K24" s="663" t="s">
        <v>658</v>
      </c>
      <c r="L24" s="665">
        <v>36.530000678341771</v>
      </c>
      <c r="M24" s="665">
        <v>1</v>
      </c>
      <c r="N24" s="666">
        <v>36.530000678341771</v>
      </c>
    </row>
    <row r="25" spans="1:14" ht="14.4" customHeight="1" x14ac:dyDescent="0.3">
      <c r="A25" s="661" t="s">
        <v>569</v>
      </c>
      <c r="B25" s="662" t="s">
        <v>570</v>
      </c>
      <c r="C25" s="663" t="s">
        <v>575</v>
      </c>
      <c r="D25" s="664" t="s">
        <v>2127</v>
      </c>
      <c r="E25" s="663" t="s">
        <v>586</v>
      </c>
      <c r="F25" s="664" t="s">
        <v>2130</v>
      </c>
      <c r="G25" s="663" t="s">
        <v>594</v>
      </c>
      <c r="H25" s="663" t="s">
        <v>659</v>
      </c>
      <c r="I25" s="663" t="s">
        <v>660</v>
      </c>
      <c r="J25" s="663" t="s">
        <v>657</v>
      </c>
      <c r="K25" s="663" t="s">
        <v>661</v>
      </c>
      <c r="L25" s="665">
        <v>53.079999999999984</v>
      </c>
      <c r="M25" s="665">
        <v>3</v>
      </c>
      <c r="N25" s="666">
        <v>159.23999999999995</v>
      </c>
    </row>
    <row r="26" spans="1:14" ht="14.4" customHeight="1" x14ac:dyDescent="0.3">
      <c r="A26" s="661" t="s">
        <v>569</v>
      </c>
      <c r="B26" s="662" t="s">
        <v>570</v>
      </c>
      <c r="C26" s="663" t="s">
        <v>575</v>
      </c>
      <c r="D26" s="664" t="s">
        <v>2127</v>
      </c>
      <c r="E26" s="663" t="s">
        <v>586</v>
      </c>
      <c r="F26" s="664" t="s">
        <v>2130</v>
      </c>
      <c r="G26" s="663" t="s">
        <v>594</v>
      </c>
      <c r="H26" s="663" t="s">
        <v>662</v>
      </c>
      <c r="I26" s="663" t="s">
        <v>663</v>
      </c>
      <c r="J26" s="663" t="s">
        <v>664</v>
      </c>
      <c r="K26" s="663" t="s">
        <v>665</v>
      </c>
      <c r="L26" s="665">
        <v>63.108931237256165</v>
      </c>
      <c r="M26" s="665">
        <v>2</v>
      </c>
      <c r="N26" s="666">
        <v>126.21786247451233</v>
      </c>
    </row>
    <row r="27" spans="1:14" ht="14.4" customHeight="1" x14ac:dyDescent="0.3">
      <c r="A27" s="661" t="s">
        <v>569</v>
      </c>
      <c r="B27" s="662" t="s">
        <v>570</v>
      </c>
      <c r="C27" s="663" t="s">
        <v>575</v>
      </c>
      <c r="D27" s="664" t="s">
        <v>2127</v>
      </c>
      <c r="E27" s="663" t="s">
        <v>586</v>
      </c>
      <c r="F27" s="664" t="s">
        <v>2130</v>
      </c>
      <c r="G27" s="663" t="s">
        <v>594</v>
      </c>
      <c r="H27" s="663" t="s">
        <v>666</v>
      </c>
      <c r="I27" s="663" t="s">
        <v>667</v>
      </c>
      <c r="J27" s="663" t="s">
        <v>668</v>
      </c>
      <c r="K27" s="663" t="s">
        <v>610</v>
      </c>
      <c r="L27" s="665">
        <v>40.180000000000007</v>
      </c>
      <c r="M27" s="665">
        <v>2</v>
      </c>
      <c r="N27" s="666">
        <v>80.360000000000014</v>
      </c>
    </row>
    <row r="28" spans="1:14" ht="14.4" customHeight="1" x14ac:dyDescent="0.3">
      <c r="A28" s="661" t="s">
        <v>569</v>
      </c>
      <c r="B28" s="662" t="s">
        <v>570</v>
      </c>
      <c r="C28" s="663" t="s">
        <v>575</v>
      </c>
      <c r="D28" s="664" t="s">
        <v>2127</v>
      </c>
      <c r="E28" s="663" t="s">
        <v>586</v>
      </c>
      <c r="F28" s="664" t="s">
        <v>2130</v>
      </c>
      <c r="G28" s="663" t="s">
        <v>594</v>
      </c>
      <c r="H28" s="663" t="s">
        <v>669</v>
      </c>
      <c r="I28" s="663" t="s">
        <v>670</v>
      </c>
      <c r="J28" s="663" t="s">
        <v>671</v>
      </c>
      <c r="K28" s="663" t="s">
        <v>672</v>
      </c>
      <c r="L28" s="665">
        <v>66.719732073089887</v>
      </c>
      <c r="M28" s="665">
        <v>2</v>
      </c>
      <c r="N28" s="666">
        <v>133.43946414617977</v>
      </c>
    </row>
    <row r="29" spans="1:14" ht="14.4" customHeight="1" x14ac:dyDescent="0.3">
      <c r="A29" s="661" t="s">
        <v>569</v>
      </c>
      <c r="B29" s="662" t="s">
        <v>570</v>
      </c>
      <c r="C29" s="663" t="s">
        <v>575</v>
      </c>
      <c r="D29" s="664" t="s">
        <v>2127</v>
      </c>
      <c r="E29" s="663" t="s">
        <v>586</v>
      </c>
      <c r="F29" s="664" t="s">
        <v>2130</v>
      </c>
      <c r="G29" s="663" t="s">
        <v>594</v>
      </c>
      <c r="H29" s="663" t="s">
        <v>673</v>
      </c>
      <c r="I29" s="663" t="s">
        <v>674</v>
      </c>
      <c r="J29" s="663" t="s">
        <v>675</v>
      </c>
      <c r="K29" s="663" t="s">
        <v>676</v>
      </c>
      <c r="L29" s="665">
        <v>58.440000000000012</v>
      </c>
      <c r="M29" s="665">
        <v>2</v>
      </c>
      <c r="N29" s="666">
        <v>116.88000000000002</v>
      </c>
    </row>
    <row r="30" spans="1:14" ht="14.4" customHeight="1" x14ac:dyDescent="0.3">
      <c r="A30" s="661" t="s">
        <v>569</v>
      </c>
      <c r="B30" s="662" t="s">
        <v>570</v>
      </c>
      <c r="C30" s="663" t="s">
        <v>575</v>
      </c>
      <c r="D30" s="664" t="s">
        <v>2127</v>
      </c>
      <c r="E30" s="663" t="s">
        <v>586</v>
      </c>
      <c r="F30" s="664" t="s">
        <v>2130</v>
      </c>
      <c r="G30" s="663" t="s">
        <v>594</v>
      </c>
      <c r="H30" s="663" t="s">
        <v>677</v>
      </c>
      <c r="I30" s="663" t="s">
        <v>678</v>
      </c>
      <c r="J30" s="663" t="s">
        <v>679</v>
      </c>
      <c r="K30" s="663" t="s">
        <v>680</v>
      </c>
      <c r="L30" s="665">
        <v>57.728793231062895</v>
      </c>
      <c r="M30" s="665">
        <v>6</v>
      </c>
      <c r="N30" s="666">
        <v>346.37275938637737</v>
      </c>
    </row>
    <row r="31" spans="1:14" ht="14.4" customHeight="1" x14ac:dyDescent="0.3">
      <c r="A31" s="661" t="s">
        <v>569</v>
      </c>
      <c r="B31" s="662" t="s">
        <v>570</v>
      </c>
      <c r="C31" s="663" t="s">
        <v>575</v>
      </c>
      <c r="D31" s="664" t="s">
        <v>2127</v>
      </c>
      <c r="E31" s="663" t="s">
        <v>586</v>
      </c>
      <c r="F31" s="664" t="s">
        <v>2130</v>
      </c>
      <c r="G31" s="663" t="s">
        <v>594</v>
      </c>
      <c r="H31" s="663" t="s">
        <v>681</v>
      </c>
      <c r="I31" s="663" t="s">
        <v>682</v>
      </c>
      <c r="J31" s="663" t="s">
        <v>683</v>
      </c>
      <c r="K31" s="663" t="s">
        <v>684</v>
      </c>
      <c r="L31" s="665">
        <v>41.43</v>
      </c>
      <c r="M31" s="665">
        <v>2</v>
      </c>
      <c r="N31" s="666">
        <v>82.86</v>
      </c>
    </row>
    <row r="32" spans="1:14" ht="14.4" customHeight="1" x14ac:dyDescent="0.3">
      <c r="A32" s="661" t="s">
        <v>569</v>
      </c>
      <c r="B32" s="662" t="s">
        <v>570</v>
      </c>
      <c r="C32" s="663" t="s">
        <v>575</v>
      </c>
      <c r="D32" s="664" t="s">
        <v>2127</v>
      </c>
      <c r="E32" s="663" t="s">
        <v>586</v>
      </c>
      <c r="F32" s="664" t="s">
        <v>2130</v>
      </c>
      <c r="G32" s="663" t="s">
        <v>594</v>
      </c>
      <c r="H32" s="663" t="s">
        <v>685</v>
      </c>
      <c r="I32" s="663" t="s">
        <v>686</v>
      </c>
      <c r="J32" s="663" t="s">
        <v>687</v>
      </c>
      <c r="K32" s="663" t="s">
        <v>688</v>
      </c>
      <c r="L32" s="665">
        <v>99.129644730882433</v>
      </c>
      <c r="M32" s="665">
        <v>3</v>
      </c>
      <c r="N32" s="666">
        <v>297.3889341926473</v>
      </c>
    </row>
    <row r="33" spans="1:14" ht="14.4" customHeight="1" x14ac:dyDescent="0.3">
      <c r="A33" s="661" t="s">
        <v>569</v>
      </c>
      <c r="B33" s="662" t="s">
        <v>570</v>
      </c>
      <c r="C33" s="663" t="s">
        <v>575</v>
      </c>
      <c r="D33" s="664" t="s">
        <v>2127</v>
      </c>
      <c r="E33" s="663" t="s">
        <v>586</v>
      </c>
      <c r="F33" s="664" t="s">
        <v>2130</v>
      </c>
      <c r="G33" s="663" t="s">
        <v>594</v>
      </c>
      <c r="H33" s="663" t="s">
        <v>689</v>
      </c>
      <c r="I33" s="663" t="s">
        <v>690</v>
      </c>
      <c r="J33" s="663" t="s">
        <v>691</v>
      </c>
      <c r="K33" s="663" t="s">
        <v>692</v>
      </c>
      <c r="L33" s="665">
        <v>229.89130434782612</v>
      </c>
      <c r="M33" s="665">
        <v>23</v>
      </c>
      <c r="N33" s="666">
        <v>5287.5000000000009</v>
      </c>
    </row>
    <row r="34" spans="1:14" ht="14.4" customHeight="1" x14ac:dyDescent="0.3">
      <c r="A34" s="661" t="s">
        <v>569</v>
      </c>
      <c r="B34" s="662" t="s">
        <v>570</v>
      </c>
      <c r="C34" s="663" t="s">
        <v>575</v>
      </c>
      <c r="D34" s="664" t="s">
        <v>2127</v>
      </c>
      <c r="E34" s="663" t="s">
        <v>586</v>
      </c>
      <c r="F34" s="664" t="s">
        <v>2130</v>
      </c>
      <c r="G34" s="663" t="s">
        <v>594</v>
      </c>
      <c r="H34" s="663" t="s">
        <v>693</v>
      </c>
      <c r="I34" s="663" t="s">
        <v>694</v>
      </c>
      <c r="J34" s="663" t="s">
        <v>695</v>
      </c>
      <c r="K34" s="663" t="s">
        <v>696</v>
      </c>
      <c r="L34" s="665">
        <v>144.56904574044935</v>
      </c>
      <c r="M34" s="665">
        <v>1</v>
      </c>
      <c r="N34" s="666">
        <v>144.56904574044935</v>
      </c>
    </row>
    <row r="35" spans="1:14" ht="14.4" customHeight="1" x14ac:dyDescent="0.3">
      <c r="A35" s="661" t="s">
        <v>569</v>
      </c>
      <c r="B35" s="662" t="s">
        <v>570</v>
      </c>
      <c r="C35" s="663" t="s">
        <v>575</v>
      </c>
      <c r="D35" s="664" t="s">
        <v>2127</v>
      </c>
      <c r="E35" s="663" t="s">
        <v>586</v>
      </c>
      <c r="F35" s="664" t="s">
        <v>2130</v>
      </c>
      <c r="G35" s="663" t="s">
        <v>594</v>
      </c>
      <c r="H35" s="663" t="s">
        <v>697</v>
      </c>
      <c r="I35" s="663" t="s">
        <v>698</v>
      </c>
      <c r="J35" s="663" t="s">
        <v>699</v>
      </c>
      <c r="K35" s="663" t="s">
        <v>700</v>
      </c>
      <c r="L35" s="665">
        <v>283.55974469658884</v>
      </c>
      <c r="M35" s="665">
        <v>1</v>
      </c>
      <c r="N35" s="666">
        <v>283.55974469658884</v>
      </c>
    </row>
    <row r="36" spans="1:14" ht="14.4" customHeight="1" x14ac:dyDescent="0.3">
      <c r="A36" s="661" t="s">
        <v>569</v>
      </c>
      <c r="B36" s="662" t="s">
        <v>570</v>
      </c>
      <c r="C36" s="663" t="s">
        <v>575</v>
      </c>
      <c r="D36" s="664" t="s">
        <v>2127</v>
      </c>
      <c r="E36" s="663" t="s">
        <v>586</v>
      </c>
      <c r="F36" s="664" t="s">
        <v>2130</v>
      </c>
      <c r="G36" s="663" t="s">
        <v>594</v>
      </c>
      <c r="H36" s="663" t="s">
        <v>701</v>
      </c>
      <c r="I36" s="663" t="s">
        <v>702</v>
      </c>
      <c r="J36" s="663" t="s">
        <v>703</v>
      </c>
      <c r="K36" s="663" t="s">
        <v>704</v>
      </c>
      <c r="L36" s="665">
        <v>41.890000000000015</v>
      </c>
      <c r="M36" s="665">
        <v>3</v>
      </c>
      <c r="N36" s="666">
        <v>125.67000000000004</v>
      </c>
    </row>
    <row r="37" spans="1:14" ht="14.4" customHeight="1" x14ac:dyDescent="0.3">
      <c r="A37" s="661" t="s">
        <v>569</v>
      </c>
      <c r="B37" s="662" t="s">
        <v>570</v>
      </c>
      <c r="C37" s="663" t="s">
        <v>575</v>
      </c>
      <c r="D37" s="664" t="s">
        <v>2127</v>
      </c>
      <c r="E37" s="663" t="s">
        <v>586</v>
      </c>
      <c r="F37" s="664" t="s">
        <v>2130</v>
      </c>
      <c r="G37" s="663" t="s">
        <v>594</v>
      </c>
      <c r="H37" s="663" t="s">
        <v>705</v>
      </c>
      <c r="I37" s="663" t="s">
        <v>706</v>
      </c>
      <c r="J37" s="663" t="s">
        <v>707</v>
      </c>
      <c r="K37" s="663" t="s">
        <v>708</v>
      </c>
      <c r="L37" s="665">
        <v>93.269999999999982</v>
      </c>
      <c r="M37" s="665">
        <v>2</v>
      </c>
      <c r="N37" s="666">
        <v>186.53999999999996</v>
      </c>
    </row>
    <row r="38" spans="1:14" ht="14.4" customHeight="1" x14ac:dyDescent="0.3">
      <c r="A38" s="661" t="s">
        <v>569</v>
      </c>
      <c r="B38" s="662" t="s">
        <v>570</v>
      </c>
      <c r="C38" s="663" t="s">
        <v>575</v>
      </c>
      <c r="D38" s="664" t="s">
        <v>2127</v>
      </c>
      <c r="E38" s="663" t="s">
        <v>586</v>
      </c>
      <c r="F38" s="664" t="s">
        <v>2130</v>
      </c>
      <c r="G38" s="663" t="s">
        <v>594</v>
      </c>
      <c r="H38" s="663" t="s">
        <v>709</v>
      </c>
      <c r="I38" s="663" t="s">
        <v>709</v>
      </c>
      <c r="J38" s="663" t="s">
        <v>710</v>
      </c>
      <c r="K38" s="663" t="s">
        <v>711</v>
      </c>
      <c r="L38" s="665">
        <v>36.541077685949375</v>
      </c>
      <c r="M38" s="665">
        <v>36</v>
      </c>
      <c r="N38" s="666">
        <v>1315.4787966941776</v>
      </c>
    </row>
    <row r="39" spans="1:14" ht="14.4" customHeight="1" x14ac:dyDescent="0.3">
      <c r="A39" s="661" t="s">
        <v>569</v>
      </c>
      <c r="B39" s="662" t="s">
        <v>570</v>
      </c>
      <c r="C39" s="663" t="s">
        <v>575</v>
      </c>
      <c r="D39" s="664" t="s">
        <v>2127</v>
      </c>
      <c r="E39" s="663" t="s">
        <v>586</v>
      </c>
      <c r="F39" s="664" t="s">
        <v>2130</v>
      </c>
      <c r="G39" s="663" t="s">
        <v>594</v>
      </c>
      <c r="H39" s="663" t="s">
        <v>712</v>
      </c>
      <c r="I39" s="663" t="s">
        <v>713</v>
      </c>
      <c r="J39" s="663" t="s">
        <v>714</v>
      </c>
      <c r="K39" s="663" t="s">
        <v>715</v>
      </c>
      <c r="L39" s="665">
        <v>51.677960594536721</v>
      </c>
      <c r="M39" s="665">
        <v>110</v>
      </c>
      <c r="N39" s="666">
        <v>5684.5756653990393</v>
      </c>
    </row>
    <row r="40" spans="1:14" ht="14.4" customHeight="1" x14ac:dyDescent="0.3">
      <c r="A40" s="661" t="s">
        <v>569</v>
      </c>
      <c r="B40" s="662" t="s">
        <v>570</v>
      </c>
      <c r="C40" s="663" t="s">
        <v>575</v>
      </c>
      <c r="D40" s="664" t="s">
        <v>2127</v>
      </c>
      <c r="E40" s="663" t="s">
        <v>586</v>
      </c>
      <c r="F40" s="664" t="s">
        <v>2130</v>
      </c>
      <c r="G40" s="663" t="s">
        <v>594</v>
      </c>
      <c r="H40" s="663" t="s">
        <v>716</v>
      </c>
      <c r="I40" s="663" t="s">
        <v>717</v>
      </c>
      <c r="J40" s="663" t="s">
        <v>718</v>
      </c>
      <c r="K40" s="663" t="s">
        <v>719</v>
      </c>
      <c r="L40" s="665">
        <v>112.81023065213769</v>
      </c>
      <c r="M40" s="665">
        <v>1</v>
      </c>
      <c r="N40" s="666">
        <v>112.81023065213769</v>
      </c>
    </row>
    <row r="41" spans="1:14" ht="14.4" customHeight="1" x14ac:dyDescent="0.3">
      <c r="A41" s="661" t="s">
        <v>569</v>
      </c>
      <c r="B41" s="662" t="s">
        <v>570</v>
      </c>
      <c r="C41" s="663" t="s">
        <v>575</v>
      </c>
      <c r="D41" s="664" t="s">
        <v>2127</v>
      </c>
      <c r="E41" s="663" t="s">
        <v>586</v>
      </c>
      <c r="F41" s="664" t="s">
        <v>2130</v>
      </c>
      <c r="G41" s="663" t="s">
        <v>594</v>
      </c>
      <c r="H41" s="663" t="s">
        <v>720</v>
      </c>
      <c r="I41" s="663" t="s">
        <v>721</v>
      </c>
      <c r="J41" s="663" t="s">
        <v>722</v>
      </c>
      <c r="K41" s="663" t="s">
        <v>723</v>
      </c>
      <c r="L41" s="665">
        <v>63.380000000000017</v>
      </c>
      <c r="M41" s="665">
        <v>2</v>
      </c>
      <c r="N41" s="666">
        <v>126.76000000000003</v>
      </c>
    </row>
    <row r="42" spans="1:14" ht="14.4" customHeight="1" x14ac:dyDescent="0.3">
      <c r="A42" s="661" t="s">
        <v>569</v>
      </c>
      <c r="B42" s="662" t="s">
        <v>570</v>
      </c>
      <c r="C42" s="663" t="s">
        <v>575</v>
      </c>
      <c r="D42" s="664" t="s">
        <v>2127</v>
      </c>
      <c r="E42" s="663" t="s">
        <v>586</v>
      </c>
      <c r="F42" s="664" t="s">
        <v>2130</v>
      </c>
      <c r="G42" s="663" t="s">
        <v>594</v>
      </c>
      <c r="H42" s="663" t="s">
        <v>724</v>
      </c>
      <c r="I42" s="663" t="s">
        <v>725</v>
      </c>
      <c r="J42" s="663" t="s">
        <v>726</v>
      </c>
      <c r="K42" s="663" t="s">
        <v>727</v>
      </c>
      <c r="L42" s="665">
        <v>99.459670470025813</v>
      </c>
      <c r="M42" s="665">
        <v>1</v>
      </c>
      <c r="N42" s="666">
        <v>99.459670470025813</v>
      </c>
    </row>
    <row r="43" spans="1:14" ht="14.4" customHeight="1" x14ac:dyDescent="0.3">
      <c r="A43" s="661" t="s">
        <v>569</v>
      </c>
      <c r="B43" s="662" t="s">
        <v>570</v>
      </c>
      <c r="C43" s="663" t="s">
        <v>575</v>
      </c>
      <c r="D43" s="664" t="s">
        <v>2127</v>
      </c>
      <c r="E43" s="663" t="s">
        <v>586</v>
      </c>
      <c r="F43" s="664" t="s">
        <v>2130</v>
      </c>
      <c r="G43" s="663" t="s">
        <v>594</v>
      </c>
      <c r="H43" s="663" t="s">
        <v>728</v>
      </c>
      <c r="I43" s="663" t="s">
        <v>729</v>
      </c>
      <c r="J43" s="663" t="s">
        <v>730</v>
      </c>
      <c r="K43" s="663" t="s">
        <v>731</v>
      </c>
      <c r="L43" s="665">
        <v>324.95613148244337</v>
      </c>
      <c r="M43" s="665">
        <v>6</v>
      </c>
      <c r="N43" s="666">
        <v>1949.7367888946601</v>
      </c>
    </row>
    <row r="44" spans="1:14" ht="14.4" customHeight="1" x14ac:dyDescent="0.3">
      <c r="A44" s="661" t="s">
        <v>569</v>
      </c>
      <c r="B44" s="662" t="s">
        <v>570</v>
      </c>
      <c r="C44" s="663" t="s">
        <v>575</v>
      </c>
      <c r="D44" s="664" t="s">
        <v>2127</v>
      </c>
      <c r="E44" s="663" t="s">
        <v>586</v>
      </c>
      <c r="F44" s="664" t="s">
        <v>2130</v>
      </c>
      <c r="G44" s="663" t="s">
        <v>594</v>
      </c>
      <c r="H44" s="663" t="s">
        <v>732</v>
      </c>
      <c r="I44" s="663" t="s">
        <v>733</v>
      </c>
      <c r="J44" s="663" t="s">
        <v>734</v>
      </c>
      <c r="K44" s="663" t="s">
        <v>731</v>
      </c>
      <c r="L44" s="665">
        <v>324.84980501407557</v>
      </c>
      <c r="M44" s="665">
        <v>3</v>
      </c>
      <c r="N44" s="666">
        <v>974.54941504222666</v>
      </c>
    </row>
    <row r="45" spans="1:14" ht="14.4" customHeight="1" x14ac:dyDescent="0.3">
      <c r="A45" s="661" t="s">
        <v>569</v>
      </c>
      <c r="B45" s="662" t="s">
        <v>570</v>
      </c>
      <c r="C45" s="663" t="s">
        <v>575</v>
      </c>
      <c r="D45" s="664" t="s">
        <v>2127</v>
      </c>
      <c r="E45" s="663" t="s">
        <v>586</v>
      </c>
      <c r="F45" s="664" t="s">
        <v>2130</v>
      </c>
      <c r="G45" s="663" t="s">
        <v>594</v>
      </c>
      <c r="H45" s="663" t="s">
        <v>735</v>
      </c>
      <c r="I45" s="663" t="s">
        <v>736</v>
      </c>
      <c r="J45" s="663" t="s">
        <v>737</v>
      </c>
      <c r="K45" s="663" t="s">
        <v>738</v>
      </c>
      <c r="L45" s="665">
        <v>85.568000000000012</v>
      </c>
      <c r="M45" s="665">
        <v>5</v>
      </c>
      <c r="N45" s="666">
        <v>427.84000000000003</v>
      </c>
    </row>
    <row r="46" spans="1:14" ht="14.4" customHeight="1" x14ac:dyDescent="0.3">
      <c r="A46" s="661" t="s">
        <v>569</v>
      </c>
      <c r="B46" s="662" t="s">
        <v>570</v>
      </c>
      <c r="C46" s="663" t="s">
        <v>575</v>
      </c>
      <c r="D46" s="664" t="s">
        <v>2127</v>
      </c>
      <c r="E46" s="663" t="s">
        <v>586</v>
      </c>
      <c r="F46" s="664" t="s">
        <v>2130</v>
      </c>
      <c r="G46" s="663" t="s">
        <v>594</v>
      </c>
      <c r="H46" s="663" t="s">
        <v>739</v>
      </c>
      <c r="I46" s="663" t="s">
        <v>740</v>
      </c>
      <c r="J46" s="663" t="s">
        <v>679</v>
      </c>
      <c r="K46" s="663" t="s">
        <v>741</v>
      </c>
      <c r="L46" s="665">
        <v>32.061132980149807</v>
      </c>
      <c r="M46" s="665">
        <v>276</v>
      </c>
      <c r="N46" s="666">
        <v>8848.8727025213466</v>
      </c>
    </row>
    <row r="47" spans="1:14" ht="14.4" customHeight="1" x14ac:dyDescent="0.3">
      <c r="A47" s="661" t="s">
        <v>569</v>
      </c>
      <c r="B47" s="662" t="s">
        <v>570</v>
      </c>
      <c r="C47" s="663" t="s">
        <v>575</v>
      </c>
      <c r="D47" s="664" t="s">
        <v>2127</v>
      </c>
      <c r="E47" s="663" t="s">
        <v>586</v>
      </c>
      <c r="F47" s="664" t="s">
        <v>2130</v>
      </c>
      <c r="G47" s="663" t="s">
        <v>594</v>
      </c>
      <c r="H47" s="663" t="s">
        <v>742</v>
      </c>
      <c r="I47" s="663" t="s">
        <v>743</v>
      </c>
      <c r="J47" s="663" t="s">
        <v>744</v>
      </c>
      <c r="K47" s="663" t="s">
        <v>745</v>
      </c>
      <c r="L47" s="665">
        <v>73.752960806123369</v>
      </c>
      <c r="M47" s="665">
        <v>6</v>
      </c>
      <c r="N47" s="666">
        <v>442.51776483674024</v>
      </c>
    </row>
    <row r="48" spans="1:14" ht="14.4" customHeight="1" x14ac:dyDescent="0.3">
      <c r="A48" s="661" t="s">
        <v>569</v>
      </c>
      <c r="B48" s="662" t="s">
        <v>570</v>
      </c>
      <c r="C48" s="663" t="s">
        <v>575</v>
      </c>
      <c r="D48" s="664" t="s">
        <v>2127</v>
      </c>
      <c r="E48" s="663" t="s">
        <v>586</v>
      </c>
      <c r="F48" s="664" t="s">
        <v>2130</v>
      </c>
      <c r="G48" s="663" t="s">
        <v>594</v>
      </c>
      <c r="H48" s="663" t="s">
        <v>746</v>
      </c>
      <c r="I48" s="663" t="s">
        <v>747</v>
      </c>
      <c r="J48" s="663" t="s">
        <v>748</v>
      </c>
      <c r="K48" s="663" t="s">
        <v>749</v>
      </c>
      <c r="L48" s="665">
        <v>99.149999999999991</v>
      </c>
      <c r="M48" s="665">
        <v>1</v>
      </c>
      <c r="N48" s="666">
        <v>99.149999999999991</v>
      </c>
    </row>
    <row r="49" spans="1:14" ht="14.4" customHeight="1" x14ac:dyDescent="0.3">
      <c r="A49" s="661" t="s">
        <v>569</v>
      </c>
      <c r="B49" s="662" t="s">
        <v>570</v>
      </c>
      <c r="C49" s="663" t="s">
        <v>575</v>
      </c>
      <c r="D49" s="664" t="s">
        <v>2127</v>
      </c>
      <c r="E49" s="663" t="s">
        <v>586</v>
      </c>
      <c r="F49" s="664" t="s">
        <v>2130</v>
      </c>
      <c r="G49" s="663" t="s">
        <v>594</v>
      </c>
      <c r="H49" s="663" t="s">
        <v>750</v>
      </c>
      <c r="I49" s="663" t="s">
        <v>751</v>
      </c>
      <c r="J49" s="663" t="s">
        <v>752</v>
      </c>
      <c r="K49" s="663" t="s">
        <v>753</v>
      </c>
      <c r="L49" s="665">
        <v>62.476666666666667</v>
      </c>
      <c r="M49" s="665">
        <v>3</v>
      </c>
      <c r="N49" s="666">
        <v>187.43</v>
      </c>
    </row>
    <row r="50" spans="1:14" ht="14.4" customHeight="1" x14ac:dyDescent="0.3">
      <c r="A50" s="661" t="s">
        <v>569</v>
      </c>
      <c r="B50" s="662" t="s">
        <v>570</v>
      </c>
      <c r="C50" s="663" t="s">
        <v>575</v>
      </c>
      <c r="D50" s="664" t="s">
        <v>2127</v>
      </c>
      <c r="E50" s="663" t="s">
        <v>586</v>
      </c>
      <c r="F50" s="664" t="s">
        <v>2130</v>
      </c>
      <c r="G50" s="663" t="s">
        <v>594</v>
      </c>
      <c r="H50" s="663" t="s">
        <v>754</v>
      </c>
      <c r="I50" s="663" t="s">
        <v>755</v>
      </c>
      <c r="J50" s="663" t="s">
        <v>756</v>
      </c>
      <c r="K50" s="663"/>
      <c r="L50" s="665">
        <v>204.94440788605039</v>
      </c>
      <c r="M50" s="665">
        <v>2</v>
      </c>
      <c r="N50" s="666">
        <v>409.88881577210077</v>
      </c>
    </row>
    <row r="51" spans="1:14" ht="14.4" customHeight="1" x14ac:dyDescent="0.3">
      <c r="A51" s="661" t="s">
        <v>569</v>
      </c>
      <c r="B51" s="662" t="s">
        <v>570</v>
      </c>
      <c r="C51" s="663" t="s">
        <v>575</v>
      </c>
      <c r="D51" s="664" t="s">
        <v>2127</v>
      </c>
      <c r="E51" s="663" t="s">
        <v>586</v>
      </c>
      <c r="F51" s="664" t="s">
        <v>2130</v>
      </c>
      <c r="G51" s="663" t="s">
        <v>594</v>
      </c>
      <c r="H51" s="663" t="s">
        <v>757</v>
      </c>
      <c r="I51" s="663" t="s">
        <v>758</v>
      </c>
      <c r="J51" s="663" t="s">
        <v>759</v>
      </c>
      <c r="K51" s="663" t="s">
        <v>760</v>
      </c>
      <c r="L51" s="665">
        <v>147.85285714285712</v>
      </c>
      <c r="M51" s="665">
        <v>7</v>
      </c>
      <c r="N51" s="666">
        <v>1034.9699999999998</v>
      </c>
    </row>
    <row r="52" spans="1:14" ht="14.4" customHeight="1" x14ac:dyDescent="0.3">
      <c r="A52" s="661" t="s">
        <v>569</v>
      </c>
      <c r="B52" s="662" t="s">
        <v>570</v>
      </c>
      <c r="C52" s="663" t="s">
        <v>575</v>
      </c>
      <c r="D52" s="664" t="s">
        <v>2127</v>
      </c>
      <c r="E52" s="663" t="s">
        <v>586</v>
      </c>
      <c r="F52" s="664" t="s">
        <v>2130</v>
      </c>
      <c r="G52" s="663" t="s">
        <v>594</v>
      </c>
      <c r="H52" s="663" t="s">
        <v>761</v>
      </c>
      <c r="I52" s="663" t="s">
        <v>762</v>
      </c>
      <c r="J52" s="663" t="s">
        <v>763</v>
      </c>
      <c r="K52" s="663" t="s">
        <v>764</v>
      </c>
      <c r="L52" s="665">
        <v>74.870000000000019</v>
      </c>
      <c r="M52" s="665">
        <v>3</v>
      </c>
      <c r="N52" s="666">
        <v>224.61000000000007</v>
      </c>
    </row>
    <row r="53" spans="1:14" ht="14.4" customHeight="1" x14ac:dyDescent="0.3">
      <c r="A53" s="661" t="s">
        <v>569</v>
      </c>
      <c r="B53" s="662" t="s">
        <v>570</v>
      </c>
      <c r="C53" s="663" t="s">
        <v>575</v>
      </c>
      <c r="D53" s="664" t="s">
        <v>2127</v>
      </c>
      <c r="E53" s="663" t="s">
        <v>586</v>
      </c>
      <c r="F53" s="664" t="s">
        <v>2130</v>
      </c>
      <c r="G53" s="663" t="s">
        <v>594</v>
      </c>
      <c r="H53" s="663" t="s">
        <v>765</v>
      </c>
      <c r="I53" s="663" t="s">
        <v>766</v>
      </c>
      <c r="J53" s="663" t="s">
        <v>767</v>
      </c>
      <c r="K53" s="663" t="s">
        <v>768</v>
      </c>
      <c r="L53" s="665">
        <v>117.44124089460635</v>
      </c>
      <c r="M53" s="665">
        <v>7</v>
      </c>
      <c r="N53" s="666">
        <v>822.08868626224444</v>
      </c>
    </row>
    <row r="54" spans="1:14" ht="14.4" customHeight="1" x14ac:dyDescent="0.3">
      <c r="A54" s="661" t="s">
        <v>569</v>
      </c>
      <c r="B54" s="662" t="s">
        <v>570</v>
      </c>
      <c r="C54" s="663" t="s">
        <v>575</v>
      </c>
      <c r="D54" s="664" t="s">
        <v>2127</v>
      </c>
      <c r="E54" s="663" t="s">
        <v>586</v>
      </c>
      <c r="F54" s="664" t="s">
        <v>2130</v>
      </c>
      <c r="G54" s="663" t="s">
        <v>594</v>
      </c>
      <c r="H54" s="663" t="s">
        <v>769</v>
      </c>
      <c r="I54" s="663" t="s">
        <v>770</v>
      </c>
      <c r="J54" s="663" t="s">
        <v>771</v>
      </c>
      <c r="K54" s="663" t="s">
        <v>772</v>
      </c>
      <c r="L54" s="665">
        <v>71.712754520168261</v>
      </c>
      <c r="M54" s="665">
        <v>7</v>
      </c>
      <c r="N54" s="666">
        <v>501.98928164117785</v>
      </c>
    </row>
    <row r="55" spans="1:14" ht="14.4" customHeight="1" x14ac:dyDescent="0.3">
      <c r="A55" s="661" t="s">
        <v>569</v>
      </c>
      <c r="B55" s="662" t="s">
        <v>570</v>
      </c>
      <c r="C55" s="663" t="s">
        <v>575</v>
      </c>
      <c r="D55" s="664" t="s">
        <v>2127</v>
      </c>
      <c r="E55" s="663" t="s">
        <v>586</v>
      </c>
      <c r="F55" s="664" t="s">
        <v>2130</v>
      </c>
      <c r="G55" s="663" t="s">
        <v>594</v>
      </c>
      <c r="H55" s="663" t="s">
        <v>773</v>
      </c>
      <c r="I55" s="663" t="s">
        <v>774</v>
      </c>
      <c r="J55" s="663" t="s">
        <v>775</v>
      </c>
      <c r="K55" s="663" t="s">
        <v>776</v>
      </c>
      <c r="L55" s="665">
        <v>73.689779532035018</v>
      </c>
      <c r="M55" s="665">
        <v>1</v>
      </c>
      <c r="N55" s="666">
        <v>73.689779532035018</v>
      </c>
    </row>
    <row r="56" spans="1:14" ht="14.4" customHeight="1" x14ac:dyDescent="0.3">
      <c r="A56" s="661" t="s">
        <v>569</v>
      </c>
      <c r="B56" s="662" t="s">
        <v>570</v>
      </c>
      <c r="C56" s="663" t="s">
        <v>575</v>
      </c>
      <c r="D56" s="664" t="s">
        <v>2127</v>
      </c>
      <c r="E56" s="663" t="s">
        <v>586</v>
      </c>
      <c r="F56" s="664" t="s">
        <v>2130</v>
      </c>
      <c r="G56" s="663" t="s">
        <v>594</v>
      </c>
      <c r="H56" s="663" t="s">
        <v>777</v>
      </c>
      <c r="I56" s="663" t="s">
        <v>778</v>
      </c>
      <c r="J56" s="663" t="s">
        <v>779</v>
      </c>
      <c r="K56" s="663" t="s">
        <v>780</v>
      </c>
      <c r="L56" s="665">
        <v>344.89</v>
      </c>
      <c r="M56" s="665">
        <v>1</v>
      </c>
      <c r="N56" s="666">
        <v>344.89</v>
      </c>
    </row>
    <row r="57" spans="1:14" ht="14.4" customHeight="1" x14ac:dyDescent="0.3">
      <c r="A57" s="661" t="s">
        <v>569</v>
      </c>
      <c r="B57" s="662" t="s">
        <v>570</v>
      </c>
      <c r="C57" s="663" t="s">
        <v>575</v>
      </c>
      <c r="D57" s="664" t="s">
        <v>2127</v>
      </c>
      <c r="E57" s="663" t="s">
        <v>586</v>
      </c>
      <c r="F57" s="664" t="s">
        <v>2130</v>
      </c>
      <c r="G57" s="663" t="s">
        <v>594</v>
      </c>
      <c r="H57" s="663" t="s">
        <v>781</v>
      </c>
      <c r="I57" s="663" t="s">
        <v>782</v>
      </c>
      <c r="J57" s="663" t="s">
        <v>783</v>
      </c>
      <c r="K57" s="663" t="s">
        <v>784</v>
      </c>
      <c r="L57" s="665">
        <v>113.47999999999999</v>
      </c>
      <c r="M57" s="665">
        <v>1</v>
      </c>
      <c r="N57" s="666">
        <v>113.47999999999999</v>
      </c>
    </row>
    <row r="58" spans="1:14" ht="14.4" customHeight="1" x14ac:dyDescent="0.3">
      <c r="A58" s="661" t="s">
        <v>569</v>
      </c>
      <c r="B58" s="662" t="s">
        <v>570</v>
      </c>
      <c r="C58" s="663" t="s">
        <v>575</v>
      </c>
      <c r="D58" s="664" t="s">
        <v>2127</v>
      </c>
      <c r="E58" s="663" t="s">
        <v>586</v>
      </c>
      <c r="F58" s="664" t="s">
        <v>2130</v>
      </c>
      <c r="G58" s="663" t="s">
        <v>594</v>
      </c>
      <c r="H58" s="663" t="s">
        <v>785</v>
      </c>
      <c r="I58" s="663" t="s">
        <v>786</v>
      </c>
      <c r="J58" s="663" t="s">
        <v>787</v>
      </c>
      <c r="K58" s="663" t="s">
        <v>788</v>
      </c>
      <c r="L58" s="665">
        <v>121.83999999999997</v>
      </c>
      <c r="M58" s="665">
        <v>1</v>
      </c>
      <c r="N58" s="666">
        <v>121.83999999999997</v>
      </c>
    </row>
    <row r="59" spans="1:14" ht="14.4" customHeight="1" x14ac:dyDescent="0.3">
      <c r="A59" s="661" t="s">
        <v>569</v>
      </c>
      <c r="B59" s="662" t="s">
        <v>570</v>
      </c>
      <c r="C59" s="663" t="s">
        <v>575</v>
      </c>
      <c r="D59" s="664" t="s">
        <v>2127</v>
      </c>
      <c r="E59" s="663" t="s">
        <v>586</v>
      </c>
      <c r="F59" s="664" t="s">
        <v>2130</v>
      </c>
      <c r="G59" s="663" t="s">
        <v>594</v>
      </c>
      <c r="H59" s="663" t="s">
        <v>789</v>
      </c>
      <c r="I59" s="663" t="s">
        <v>790</v>
      </c>
      <c r="J59" s="663" t="s">
        <v>791</v>
      </c>
      <c r="K59" s="663" t="s">
        <v>792</v>
      </c>
      <c r="L59" s="665">
        <v>126.92861972778927</v>
      </c>
      <c r="M59" s="665">
        <v>7</v>
      </c>
      <c r="N59" s="666">
        <v>888.50033809452486</v>
      </c>
    </row>
    <row r="60" spans="1:14" ht="14.4" customHeight="1" x14ac:dyDescent="0.3">
      <c r="A60" s="661" t="s">
        <v>569</v>
      </c>
      <c r="B60" s="662" t="s">
        <v>570</v>
      </c>
      <c r="C60" s="663" t="s">
        <v>575</v>
      </c>
      <c r="D60" s="664" t="s">
        <v>2127</v>
      </c>
      <c r="E60" s="663" t="s">
        <v>586</v>
      </c>
      <c r="F60" s="664" t="s">
        <v>2130</v>
      </c>
      <c r="G60" s="663" t="s">
        <v>594</v>
      </c>
      <c r="H60" s="663" t="s">
        <v>793</v>
      </c>
      <c r="I60" s="663" t="s">
        <v>794</v>
      </c>
      <c r="J60" s="663" t="s">
        <v>791</v>
      </c>
      <c r="K60" s="663" t="s">
        <v>795</v>
      </c>
      <c r="L60" s="665">
        <v>139.66666666666666</v>
      </c>
      <c r="M60" s="665">
        <v>3</v>
      </c>
      <c r="N60" s="666">
        <v>419</v>
      </c>
    </row>
    <row r="61" spans="1:14" ht="14.4" customHeight="1" x14ac:dyDescent="0.3">
      <c r="A61" s="661" t="s">
        <v>569</v>
      </c>
      <c r="B61" s="662" t="s">
        <v>570</v>
      </c>
      <c r="C61" s="663" t="s">
        <v>575</v>
      </c>
      <c r="D61" s="664" t="s">
        <v>2127</v>
      </c>
      <c r="E61" s="663" t="s">
        <v>586</v>
      </c>
      <c r="F61" s="664" t="s">
        <v>2130</v>
      </c>
      <c r="G61" s="663" t="s">
        <v>594</v>
      </c>
      <c r="H61" s="663" t="s">
        <v>796</v>
      </c>
      <c r="I61" s="663" t="s">
        <v>797</v>
      </c>
      <c r="J61" s="663" t="s">
        <v>798</v>
      </c>
      <c r="K61" s="663" t="s">
        <v>799</v>
      </c>
      <c r="L61" s="665">
        <v>67.944682908081361</v>
      </c>
      <c r="M61" s="665">
        <v>12</v>
      </c>
      <c r="N61" s="666">
        <v>815.33619489697639</v>
      </c>
    </row>
    <row r="62" spans="1:14" ht="14.4" customHeight="1" x14ac:dyDescent="0.3">
      <c r="A62" s="661" t="s">
        <v>569</v>
      </c>
      <c r="B62" s="662" t="s">
        <v>570</v>
      </c>
      <c r="C62" s="663" t="s">
        <v>575</v>
      </c>
      <c r="D62" s="664" t="s">
        <v>2127</v>
      </c>
      <c r="E62" s="663" t="s">
        <v>586</v>
      </c>
      <c r="F62" s="664" t="s">
        <v>2130</v>
      </c>
      <c r="G62" s="663" t="s">
        <v>594</v>
      </c>
      <c r="H62" s="663" t="s">
        <v>800</v>
      </c>
      <c r="I62" s="663" t="s">
        <v>801</v>
      </c>
      <c r="J62" s="663" t="s">
        <v>802</v>
      </c>
      <c r="K62" s="663" t="s">
        <v>803</v>
      </c>
      <c r="L62" s="665">
        <v>42.69</v>
      </c>
      <c r="M62" s="665">
        <v>10</v>
      </c>
      <c r="N62" s="666">
        <v>426.9</v>
      </c>
    </row>
    <row r="63" spans="1:14" ht="14.4" customHeight="1" x14ac:dyDescent="0.3">
      <c r="A63" s="661" t="s">
        <v>569</v>
      </c>
      <c r="B63" s="662" t="s">
        <v>570</v>
      </c>
      <c r="C63" s="663" t="s">
        <v>575</v>
      </c>
      <c r="D63" s="664" t="s">
        <v>2127</v>
      </c>
      <c r="E63" s="663" t="s">
        <v>586</v>
      </c>
      <c r="F63" s="664" t="s">
        <v>2130</v>
      </c>
      <c r="G63" s="663" t="s">
        <v>594</v>
      </c>
      <c r="H63" s="663" t="s">
        <v>804</v>
      </c>
      <c r="I63" s="663" t="s">
        <v>804</v>
      </c>
      <c r="J63" s="663" t="s">
        <v>805</v>
      </c>
      <c r="K63" s="663" t="s">
        <v>806</v>
      </c>
      <c r="L63" s="665">
        <v>91.640000000000029</v>
      </c>
      <c r="M63" s="665">
        <v>1</v>
      </c>
      <c r="N63" s="666">
        <v>91.640000000000029</v>
      </c>
    </row>
    <row r="64" spans="1:14" ht="14.4" customHeight="1" x14ac:dyDescent="0.3">
      <c r="A64" s="661" t="s">
        <v>569</v>
      </c>
      <c r="B64" s="662" t="s">
        <v>570</v>
      </c>
      <c r="C64" s="663" t="s">
        <v>575</v>
      </c>
      <c r="D64" s="664" t="s">
        <v>2127</v>
      </c>
      <c r="E64" s="663" t="s">
        <v>586</v>
      </c>
      <c r="F64" s="664" t="s">
        <v>2130</v>
      </c>
      <c r="G64" s="663" t="s">
        <v>594</v>
      </c>
      <c r="H64" s="663" t="s">
        <v>807</v>
      </c>
      <c r="I64" s="663" t="s">
        <v>808</v>
      </c>
      <c r="J64" s="663" t="s">
        <v>809</v>
      </c>
      <c r="K64" s="663" t="s">
        <v>810</v>
      </c>
      <c r="L64" s="665">
        <v>280.2891757999754</v>
      </c>
      <c r="M64" s="665">
        <v>1</v>
      </c>
      <c r="N64" s="666">
        <v>280.2891757999754</v>
      </c>
    </row>
    <row r="65" spans="1:14" ht="14.4" customHeight="1" x14ac:dyDescent="0.3">
      <c r="A65" s="661" t="s">
        <v>569</v>
      </c>
      <c r="B65" s="662" t="s">
        <v>570</v>
      </c>
      <c r="C65" s="663" t="s">
        <v>575</v>
      </c>
      <c r="D65" s="664" t="s">
        <v>2127</v>
      </c>
      <c r="E65" s="663" t="s">
        <v>586</v>
      </c>
      <c r="F65" s="664" t="s">
        <v>2130</v>
      </c>
      <c r="G65" s="663" t="s">
        <v>594</v>
      </c>
      <c r="H65" s="663" t="s">
        <v>811</v>
      </c>
      <c r="I65" s="663" t="s">
        <v>812</v>
      </c>
      <c r="J65" s="663" t="s">
        <v>813</v>
      </c>
      <c r="K65" s="663" t="s">
        <v>814</v>
      </c>
      <c r="L65" s="665">
        <v>375.80000000000007</v>
      </c>
      <c r="M65" s="665">
        <v>1</v>
      </c>
      <c r="N65" s="666">
        <v>375.80000000000007</v>
      </c>
    </row>
    <row r="66" spans="1:14" ht="14.4" customHeight="1" x14ac:dyDescent="0.3">
      <c r="A66" s="661" t="s">
        <v>569</v>
      </c>
      <c r="B66" s="662" t="s">
        <v>570</v>
      </c>
      <c r="C66" s="663" t="s">
        <v>575</v>
      </c>
      <c r="D66" s="664" t="s">
        <v>2127</v>
      </c>
      <c r="E66" s="663" t="s">
        <v>586</v>
      </c>
      <c r="F66" s="664" t="s">
        <v>2130</v>
      </c>
      <c r="G66" s="663" t="s">
        <v>594</v>
      </c>
      <c r="H66" s="663" t="s">
        <v>815</v>
      </c>
      <c r="I66" s="663" t="s">
        <v>816</v>
      </c>
      <c r="J66" s="663" t="s">
        <v>817</v>
      </c>
      <c r="K66" s="663" t="s">
        <v>818</v>
      </c>
      <c r="L66" s="665">
        <v>38.799714419437024</v>
      </c>
      <c r="M66" s="665">
        <v>4</v>
      </c>
      <c r="N66" s="666">
        <v>155.19885767774809</v>
      </c>
    </row>
    <row r="67" spans="1:14" ht="14.4" customHeight="1" x14ac:dyDescent="0.3">
      <c r="A67" s="661" t="s">
        <v>569</v>
      </c>
      <c r="B67" s="662" t="s">
        <v>570</v>
      </c>
      <c r="C67" s="663" t="s">
        <v>575</v>
      </c>
      <c r="D67" s="664" t="s">
        <v>2127</v>
      </c>
      <c r="E67" s="663" t="s">
        <v>586</v>
      </c>
      <c r="F67" s="664" t="s">
        <v>2130</v>
      </c>
      <c r="G67" s="663" t="s">
        <v>594</v>
      </c>
      <c r="H67" s="663" t="s">
        <v>819</v>
      </c>
      <c r="I67" s="663" t="s">
        <v>820</v>
      </c>
      <c r="J67" s="663" t="s">
        <v>821</v>
      </c>
      <c r="K67" s="663" t="s">
        <v>822</v>
      </c>
      <c r="L67" s="665">
        <v>45.620000000000012</v>
      </c>
      <c r="M67" s="665">
        <v>1</v>
      </c>
      <c r="N67" s="666">
        <v>45.620000000000012</v>
      </c>
    </row>
    <row r="68" spans="1:14" ht="14.4" customHeight="1" x14ac:dyDescent="0.3">
      <c r="A68" s="661" t="s">
        <v>569</v>
      </c>
      <c r="B68" s="662" t="s">
        <v>570</v>
      </c>
      <c r="C68" s="663" t="s">
        <v>575</v>
      </c>
      <c r="D68" s="664" t="s">
        <v>2127</v>
      </c>
      <c r="E68" s="663" t="s">
        <v>586</v>
      </c>
      <c r="F68" s="664" t="s">
        <v>2130</v>
      </c>
      <c r="G68" s="663" t="s">
        <v>594</v>
      </c>
      <c r="H68" s="663" t="s">
        <v>823</v>
      </c>
      <c r="I68" s="663" t="s">
        <v>824</v>
      </c>
      <c r="J68" s="663" t="s">
        <v>825</v>
      </c>
      <c r="K68" s="663" t="s">
        <v>826</v>
      </c>
      <c r="L68" s="665">
        <v>153.24999999999997</v>
      </c>
      <c r="M68" s="665">
        <v>1</v>
      </c>
      <c r="N68" s="666">
        <v>153.24999999999997</v>
      </c>
    </row>
    <row r="69" spans="1:14" ht="14.4" customHeight="1" x14ac:dyDescent="0.3">
      <c r="A69" s="661" t="s">
        <v>569</v>
      </c>
      <c r="B69" s="662" t="s">
        <v>570</v>
      </c>
      <c r="C69" s="663" t="s">
        <v>575</v>
      </c>
      <c r="D69" s="664" t="s">
        <v>2127</v>
      </c>
      <c r="E69" s="663" t="s">
        <v>586</v>
      </c>
      <c r="F69" s="664" t="s">
        <v>2130</v>
      </c>
      <c r="G69" s="663" t="s">
        <v>594</v>
      </c>
      <c r="H69" s="663" t="s">
        <v>827</v>
      </c>
      <c r="I69" s="663" t="s">
        <v>828</v>
      </c>
      <c r="J69" s="663" t="s">
        <v>829</v>
      </c>
      <c r="K69" s="663" t="s">
        <v>830</v>
      </c>
      <c r="L69" s="665">
        <v>136.76459584895838</v>
      </c>
      <c r="M69" s="665">
        <v>4</v>
      </c>
      <c r="N69" s="666">
        <v>547.05838339583352</v>
      </c>
    </row>
    <row r="70" spans="1:14" ht="14.4" customHeight="1" x14ac:dyDescent="0.3">
      <c r="A70" s="661" t="s">
        <v>569</v>
      </c>
      <c r="B70" s="662" t="s">
        <v>570</v>
      </c>
      <c r="C70" s="663" t="s">
        <v>575</v>
      </c>
      <c r="D70" s="664" t="s">
        <v>2127</v>
      </c>
      <c r="E70" s="663" t="s">
        <v>586</v>
      </c>
      <c r="F70" s="664" t="s">
        <v>2130</v>
      </c>
      <c r="G70" s="663" t="s">
        <v>594</v>
      </c>
      <c r="H70" s="663" t="s">
        <v>831</v>
      </c>
      <c r="I70" s="663" t="s">
        <v>832</v>
      </c>
      <c r="J70" s="663" t="s">
        <v>833</v>
      </c>
      <c r="K70" s="663" t="s">
        <v>834</v>
      </c>
      <c r="L70" s="665">
        <v>49.041999999999994</v>
      </c>
      <c r="M70" s="665">
        <v>5</v>
      </c>
      <c r="N70" s="666">
        <v>245.20999999999998</v>
      </c>
    </row>
    <row r="71" spans="1:14" ht="14.4" customHeight="1" x14ac:dyDescent="0.3">
      <c r="A71" s="661" t="s">
        <v>569</v>
      </c>
      <c r="B71" s="662" t="s">
        <v>570</v>
      </c>
      <c r="C71" s="663" t="s">
        <v>575</v>
      </c>
      <c r="D71" s="664" t="s">
        <v>2127</v>
      </c>
      <c r="E71" s="663" t="s">
        <v>586</v>
      </c>
      <c r="F71" s="664" t="s">
        <v>2130</v>
      </c>
      <c r="G71" s="663" t="s">
        <v>594</v>
      </c>
      <c r="H71" s="663" t="s">
        <v>835</v>
      </c>
      <c r="I71" s="663" t="s">
        <v>836</v>
      </c>
      <c r="J71" s="663" t="s">
        <v>837</v>
      </c>
      <c r="K71" s="663" t="s">
        <v>838</v>
      </c>
      <c r="L71" s="665">
        <v>26.306600469164483</v>
      </c>
      <c r="M71" s="665">
        <v>3</v>
      </c>
      <c r="N71" s="666">
        <v>78.919801407493452</v>
      </c>
    </row>
    <row r="72" spans="1:14" ht="14.4" customHeight="1" x14ac:dyDescent="0.3">
      <c r="A72" s="661" t="s">
        <v>569</v>
      </c>
      <c r="B72" s="662" t="s">
        <v>570</v>
      </c>
      <c r="C72" s="663" t="s">
        <v>575</v>
      </c>
      <c r="D72" s="664" t="s">
        <v>2127</v>
      </c>
      <c r="E72" s="663" t="s">
        <v>586</v>
      </c>
      <c r="F72" s="664" t="s">
        <v>2130</v>
      </c>
      <c r="G72" s="663" t="s">
        <v>594</v>
      </c>
      <c r="H72" s="663" t="s">
        <v>839</v>
      </c>
      <c r="I72" s="663" t="s">
        <v>215</v>
      </c>
      <c r="J72" s="663" t="s">
        <v>840</v>
      </c>
      <c r="K72" s="663"/>
      <c r="L72" s="665">
        <v>675.22</v>
      </c>
      <c r="M72" s="665">
        <v>3</v>
      </c>
      <c r="N72" s="666">
        <v>2025.66</v>
      </c>
    </row>
    <row r="73" spans="1:14" ht="14.4" customHeight="1" x14ac:dyDescent="0.3">
      <c r="A73" s="661" t="s">
        <v>569</v>
      </c>
      <c r="B73" s="662" t="s">
        <v>570</v>
      </c>
      <c r="C73" s="663" t="s">
        <v>575</v>
      </c>
      <c r="D73" s="664" t="s">
        <v>2127</v>
      </c>
      <c r="E73" s="663" t="s">
        <v>586</v>
      </c>
      <c r="F73" s="664" t="s">
        <v>2130</v>
      </c>
      <c r="G73" s="663" t="s">
        <v>594</v>
      </c>
      <c r="H73" s="663" t="s">
        <v>841</v>
      </c>
      <c r="I73" s="663" t="s">
        <v>215</v>
      </c>
      <c r="J73" s="663" t="s">
        <v>842</v>
      </c>
      <c r="K73" s="663"/>
      <c r="L73" s="665">
        <v>97.717264348473876</v>
      </c>
      <c r="M73" s="665">
        <v>48</v>
      </c>
      <c r="N73" s="666">
        <v>4690.4286887267463</v>
      </c>
    </row>
    <row r="74" spans="1:14" ht="14.4" customHeight="1" x14ac:dyDescent="0.3">
      <c r="A74" s="661" t="s">
        <v>569</v>
      </c>
      <c r="B74" s="662" t="s">
        <v>570</v>
      </c>
      <c r="C74" s="663" t="s">
        <v>575</v>
      </c>
      <c r="D74" s="664" t="s">
        <v>2127</v>
      </c>
      <c r="E74" s="663" t="s">
        <v>586</v>
      </c>
      <c r="F74" s="664" t="s">
        <v>2130</v>
      </c>
      <c r="G74" s="663" t="s">
        <v>594</v>
      </c>
      <c r="H74" s="663" t="s">
        <v>843</v>
      </c>
      <c r="I74" s="663" t="s">
        <v>215</v>
      </c>
      <c r="J74" s="663" t="s">
        <v>844</v>
      </c>
      <c r="K74" s="663"/>
      <c r="L74" s="665">
        <v>139.51386821451354</v>
      </c>
      <c r="M74" s="665">
        <v>9</v>
      </c>
      <c r="N74" s="666">
        <v>1255.6248139306217</v>
      </c>
    </row>
    <row r="75" spans="1:14" ht="14.4" customHeight="1" x14ac:dyDescent="0.3">
      <c r="A75" s="661" t="s">
        <v>569</v>
      </c>
      <c r="B75" s="662" t="s">
        <v>570</v>
      </c>
      <c r="C75" s="663" t="s">
        <v>575</v>
      </c>
      <c r="D75" s="664" t="s">
        <v>2127</v>
      </c>
      <c r="E75" s="663" t="s">
        <v>586</v>
      </c>
      <c r="F75" s="664" t="s">
        <v>2130</v>
      </c>
      <c r="G75" s="663" t="s">
        <v>594</v>
      </c>
      <c r="H75" s="663" t="s">
        <v>845</v>
      </c>
      <c r="I75" s="663" t="s">
        <v>215</v>
      </c>
      <c r="J75" s="663" t="s">
        <v>846</v>
      </c>
      <c r="K75" s="663"/>
      <c r="L75" s="665">
        <v>96.767653145699398</v>
      </c>
      <c r="M75" s="665">
        <v>94</v>
      </c>
      <c r="N75" s="666">
        <v>9096.159395695744</v>
      </c>
    </row>
    <row r="76" spans="1:14" ht="14.4" customHeight="1" x14ac:dyDescent="0.3">
      <c r="A76" s="661" t="s">
        <v>569</v>
      </c>
      <c r="B76" s="662" t="s">
        <v>570</v>
      </c>
      <c r="C76" s="663" t="s">
        <v>575</v>
      </c>
      <c r="D76" s="664" t="s">
        <v>2127</v>
      </c>
      <c r="E76" s="663" t="s">
        <v>586</v>
      </c>
      <c r="F76" s="664" t="s">
        <v>2130</v>
      </c>
      <c r="G76" s="663" t="s">
        <v>594</v>
      </c>
      <c r="H76" s="663" t="s">
        <v>847</v>
      </c>
      <c r="I76" s="663" t="s">
        <v>215</v>
      </c>
      <c r="J76" s="663" t="s">
        <v>848</v>
      </c>
      <c r="K76" s="663"/>
      <c r="L76" s="665">
        <v>38.345000000000013</v>
      </c>
      <c r="M76" s="665">
        <v>8</v>
      </c>
      <c r="N76" s="666">
        <v>306.7600000000001</v>
      </c>
    </row>
    <row r="77" spans="1:14" ht="14.4" customHeight="1" x14ac:dyDescent="0.3">
      <c r="A77" s="661" t="s">
        <v>569</v>
      </c>
      <c r="B77" s="662" t="s">
        <v>570</v>
      </c>
      <c r="C77" s="663" t="s">
        <v>575</v>
      </c>
      <c r="D77" s="664" t="s">
        <v>2127</v>
      </c>
      <c r="E77" s="663" t="s">
        <v>586</v>
      </c>
      <c r="F77" s="664" t="s">
        <v>2130</v>
      </c>
      <c r="G77" s="663" t="s">
        <v>594</v>
      </c>
      <c r="H77" s="663" t="s">
        <v>849</v>
      </c>
      <c r="I77" s="663" t="s">
        <v>850</v>
      </c>
      <c r="J77" s="663" t="s">
        <v>851</v>
      </c>
      <c r="K77" s="663" t="s">
        <v>852</v>
      </c>
      <c r="L77" s="665">
        <v>69.05</v>
      </c>
      <c r="M77" s="665">
        <v>1</v>
      </c>
      <c r="N77" s="666">
        <v>69.05</v>
      </c>
    </row>
    <row r="78" spans="1:14" ht="14.4" customHeight="1" x14ac:dyDescent="0.3">
      <c r="A78" s="661" t="s">
        <v>569</v>
      </c>
      <c r="B78" s="662" t="s">
        <v>570</v>
      </c>
      <c r="C78" s="663" t="s">
        <v>575</v>
      </c>
      <c r="D78" s="664" t="s">
        <v>2127</v>
      </c>
      <c r="E78" s="663" t="s">
        <v>586</v>
      </c>
      <c r="F78" s="664" t="s">
        <v>2130</v>
      </c>
      <c r="G78" s="663" t="s">
        <v>594</v>
      </c>
      <c r="H78" s="663" t="s">
        <v>853</v>
      </c>
      <c r="I78" s="663" t="s">
        <v>854</v>
      </c>
      <c r="J78" s="663" t="s">
        <v>855</v>
      </c>
      <c r="K78" s="663" t="s">
        <v>856</v>
      </c>
      <c r="L78" s="665">
        <v>25.394999999999996</v>
      </c>
      <c r="M78" s="665">
        <v>2</v>
      </c>
      <c r="N78" s="666">
        <v>50.789999999999992</v>
      </c>
    </row>
    <row r="79" spans="1:14" ht="14.4" customHeight="1" x14ac:dyDescent="0.3">
      <c r="A79" s="661" t="s">
        <v>569</v>
      </c>
      <c r="B79" s="662" t="s">
        <v>570</v>
      </c>
      <c r="C79" s="663" t="s">
        <v>575</v>
      </c>
      <c r="D79" s="664" t="s">
        <v>2127</v>
      </c>
      <c r="E79" s="663" t="s">
        <v>586</v>
      </c>
      <c r="F79" s="664" t="s">
        <v>2130</v>
      </c>
      <c r="G79" s="663" t="s">
        <v>594</v>
      </c>
      <c r="H79" s="663" t="s">
        <v>857</v>
      </c>
      <c r="I79" s="663" t="s">
        <v>858</v>
      </c>
      <c r="J79" s="663" t="s">
        <v>859</v>
      </c>
      <c r="K79" s="663" t="s">
        <v>860</v>
      </c>
      <c r="L79" s="665">
        <v>62.857516119062332</v>
      </c>
      <c r="M79" s="665">
        <v>47</v>
      </c>
      <c r="N79" s="666">
        <v>2954.3032575959296</v>
      </c>
    </row>
    <row r="80" spans="1:14" ht="14.4" customHeight="1" x14ac:dyDescent="0.3">
      <c r="A80" s="661" t="s">
        <v>569</v>
      </c>
      <c r="B80" s="662" t="s">
        <v>570</v>
      </c>
      <c r="C80" s="663" t="s">
        <v>575</v>
      </c>
      <c r="D80" s="664" t="s">
        <v>2127</v>
      </c>
      <c r="E80" s="663" t="s">
        <v>586</v>
      </c>
      <c r="F80" s="664" t="s">
        <v>2130</v>
      </c>
      <c r="G80" s="663" t="s">
        <v>594</v>
      </c>
      <c r="H80" s="663" t="s">
        <v>861</v>
      </c>
      <c r="I80" s="663" t="s">
        <v>862</v>
      </c>
      <c r="J80" s="663" t="s">
        <v>863</v>
      </c>
      <c r="K80" s="663" t="s">
        <v>864</v>
      </c>
      <c r="L80" s="665">
        <v>42.419999999999966</v>
      </c>
      <c r="M80" s="665">
        <v>2</v>
      </c>
      <c r="N80" s="666">
        <v>84.839999999999932</v>
      </c>
    </row>
    <row r="81" spans="1:14" ht="14.4" customHeight="1" x14ac:dyDescent="0.3">
      <c r="A81" s="661" t="s">
        <v>569</v>
      </c>
      <c r="B81" s="662" t="s">
        <v>570</v>
      </c>
      <c r="C81" s="663" t="s">
        <v>575</v>
      </c>
      <c r="D81" s="664" t="s">
        <v>2127</v>
      </c>
      <c r="E81" s="663" t="s">
        <v>586</v>
      </c>
      <c r="F81" s="664" t="s">
        <v>2130</v>
      </c>
      <c r="G81" s="663" t="s">
        <v>594</v>
      </c>
      <c r="H81" s="663" t="s">
        <v>865</v>
      </c>
      <c r="I81" s="663" t="s">
        <v>866</v>
      </c>
      <c r="J81" s="663" t="s">
        <v>867</v>
      </c>
      <c r="K81" s="663" t="s">
        <v>868</v>
      </c>
      <c r="L81" s="665">
        <v>35.442</v>
      </c>
      <c r="M81" s="665">
        <v>20</v>
      </c>
      <c r="N81" s="666">
        <v>708.84</v>
      </c>
    </row>
    <row r="82" spans="1:14" ht="14.4" customHeight="1" x14ac:dyDescent="0.3">
      <c r="A82" s="661" t="s">
        <v>569</v>
      </c>
      <c r="B82" s="662" t="s">
        <v>570</v>
      </c>
      <c r="C82" s="663" t="s">
        <v>575</v>
      </c>
      <c r="D82" s="664" t="s">
        <v>2127</v>
      </c>
      <c r="E82" s="663" t="s">
        <v>586</v>
      </c>
      <c r="F82" s="664" t="s">
        <v>2130</v>
      </c>
      <c r="G82" s="663" t="s">
        <v>594</v>
      </c>
      <c r="H82" s="663" t="s">
        <v>869</v>
      </c>
      <c r="I82" s="663" t="s">
        <v>870</v>
      </c>
      <c r="J82" s="663" t="s">
        <v>871</v>
      </c>
      <c r="K82" s="663" t="s">
        <v>872</v>
      </c>
      <c r="L82" s="665">
        <v>69.049999999999983</v>
      </c>
      <c r="M82" s="665">
        <v>1</v>
      </c>
      <c r="N82" s="666">
        <v>69.049999999999983</v>
      </c>
    </row>
    <row r="83" spans="1:14" ht="14.4" customHeight="1" x14ac:dyDescent="0.3">
      <c r="A83" s="661" t="s">
        <v>569</v>
      </c>
      <c r="B83" s="662" t="s">
        <v>570</v>
      </c>
      <c r="C83" s="663" t="s">
        <v>575</v>
      </c>
      <c r="D83" s="664" t="s">
        <v>2127</v>
      </c>
      <c r="E83" s="663" t="s">
        <v>586</v>
      </c>
      <c r="F83" s="664" t="s">
        <v>2130</v>
      </c>
      <c r="G83" s="663" t="s">
        <v>594</v>
      </c>
      <c r="H83" s="663" t="s">
        <v>873</v>
      </c>
      <c r="I83" s="663" t="s">
        <v>874</v>
      </c>
      <c r="J83" s="663" t="s">
        <v>737</v>
      </c>
      <c r="K83" s="663" t="s">
        <v>875</v>
      </c>
      <c r="L83" s="665">
        <v>58.71</v>
      </c>
      <c r="M83" s="665">
        <v>3</v>
      </c>
      <c r="N83" s="666">
        <v>176.13</v>
      </c>
    </row>
    <row r="84" spans="1:14" ht="14.4" customHeight="1" x14ac:dyDescent="0.3">
      <c r="A84" s="661" t="s">
        <v>569</v>
      </c>
      <c r="B84" s="662" t="s">
        <v>570</v>
      </c>
      <c r="C84" s="663" t="s">
        <v>575</v>
      </c>
      <c r="D84" s="664" t="s">
        <v>2127</v>
      </c>
      <c r="E84" s="663" t="s">
        <v>586</v>
      </c>
      <c r="F84" s="664" t="s">
        <v>2130</v>
      </c>
      <c r="G84" s="663" t="s">
        <v>594</v>
      </c>
      <c r="H84" s="663" t="s">
        <v>876</v>
      </c>
      <c r="I84" s="663" t="s">
        <v>877</v>
      </c>
      <c r="J84" s="663" t="s">
        <v>829</v>
      </c>
      <c r="K84" s="663" t="s">
        <v>878</v>
      </c>
      <c r="L84" s="665">
        <v>172.31785006528966</v>
      </c>
      <c r="M84" s="665">
        <v>1</v>
      </c>
      <c r="N84" s="666">
        <v>172.31785006528966</v>
      </c>
    </row>
    <row r="85" spans="1:14" ht="14.4" customHeight="1" x14ac:dyDescent="0.3">
      <c r="A85" s="661" t="s">
        <v>569</v>
      </c>
      <c r="B85" s="662" t="s">
        <v>570</v>
      </c>
      <c r="C85" s="663" t="s">
        <v>575</v>
      </c>
      <c r="D85" s="664" t="s">
        <v>2127</v>
      </c>
      <c r="E85" s="663" t="s">
        <v>586</v>
      </c>
      <c r="F85" s="664" t="s">
        <v>2130</v>
      </c>
      <c r="G85" s="663" t="s">
        <v>594</v>
      </c>
      <c r="H85" s="663" t="s">
        <v>879</v>
      </c>
      <c r="I85" s="663" t="s">
        <v>880</v>
      </c>
      <c r="J85" s="663" t="s">
        <v>881</v>
      </c>
      <c r="K85" s="663" t="s">
        <v>882</v>
      </c>
      <c r="L85" s="665">
        <v>34.670000000000009</v>
      </c>
      <c r="M85" s="665">
        <v>1</v>
      </c>
      <c r="N85" s="666">
        <v>34.670000000000009</v>
      </c>
    </row>
    <row r="86" spans="1:14" ht="14.4" customHeight="1" x14ac:dyDescent="0.3">
      <c r="A86" s="661" t="s">
        <v>569</v>
      </c>
      <c r="B86" s="662" t="s">
        <v>570</v>
      </c>
      <c r="C86" s="663" t="s">
        <v>575</v>
      </c>
      <c r="D86" s="664" t="s">
        <v>2127</v>
      </c>
      <c r="E86" s="663" t="s">
        <v>586</v>
      </c>
      <c r="F86" s="664" t="s">
        <v>2130</v>
      </c>
      <c r="G86" s="663" t="s">
        <v>594</v>
      </c>
      <c r="H86" s="663" t="s">
        <v>883</v>
      </c>
      <c r="I86" s="663" t="s">
        <v>884</v>
      </c>
      <c r="J86" s="663" t="s">
        <v>885</v>
      </c>
      <c r="K86" s="663" t="s">
        <v>886</v>
      </c>
      <c r="L86" s="665">
        <v>26.85</v>
      </c>
      <c r="M86" s="665">
        <v>2</v>
      </c>
      <c r="N86" s="666">
        <v>53.7</v>
      </c>
    </row>
    <row r="87" spans="1:14" ht="14.4" customHeight="1" x14ac:dyDescent="0.3">
      <c r="A87" s="661" t="s">
        <v>569</v>
      </c>
      <c r="B87" s="662" t="s">
        <v>570</v>
      </c>
      <c r="C87" s="663" t="s">
        <v>575</v>
      </c>
      <c r="D87" s="664" t="s">
        <v>2127</v>
      </c>
      <c r="E87" s="663" t="s">
        <v>586</v>
      </c>
      <c r="F87" s="664" t="s">
        <v>2130</v>
      </c>
      <c r="G87" s="663" t="s">
        <v>594</v>
      </c>
      <c r="H87" s="663" t="s">
        <v>887</v>
      </c>
      <c r="I87" s="663" t="s">
        <v>888</v>
      </c>
      <c r="J87" s="663" t="s">
        <v>889</v>
      </c>
      <c r="K87" s="663" t="s">
        <v>890</v>
      </c>
      <c r="L87" s="665">
        <v>235.13</v>
      </c>
      <c r="M87" s="665">
        <v>1</v>
      </c>
      <c r="N87" s="666">
        <v>235.13</v>
      </c>
    </row>
    <row r="88" spans="1:14" ht="14.4" customHeight="1" x14ac:dyDescent="0.3">
      <c r="A88" s="661" t="s">
        <v>569</v>
      </c>
      <c r="B88" s="662" t="s">
        <v>570</v>
      </c>
      <c r="C88" s="663" t="s">
        <v>575</v>
      </c>
      <c r="D88" s="664" t="s">
        <v>2127</v>
      </c>
      <c r="E88" s="663" t="s">
        <v>586</v>
      </c>
      <c r="F88" s="664" t="s">
        <v>2130</v>
      </c>
      <c r="G88" s="663" t="s">
        <v>594</v>
      </c>
      <c r="H88" s="663" t="s">
        <v>891</v>
      </c>
      <c r="I88" s="663" t="s">
        <v>892</v>
      </c>
      <c r="J88" s="663" t="s">
        <v>893</v>
      </c>
      <c r="K88" s="663" t="s">
        <v>894</v>
      </c>
      <c r="L88" s="665">
        <v>208.69066666666669</v>
      </c>
      <c r="M88" s="665">
        <v>2</v>
      </c>
      <c r="N88" s="666">
        <v>417.38133333333337</v>
      </c>
    </row>
    <row r="89" spans="1:14" ht="14.4" customHeight="1" x14ac:dyDescent="0.3">
      <c r="A89" s="661" t="s">
        <v>569</v>
      </c>
      <c r="B89" s="662" t="s">
        <v>570</v>
      </c>
      <c r="C89" s="663" t="s">
        <v>575</v>
      </c>
      <c r="D89" s="664" t="s">
        <v>2127</v>
      </c>
      <c r="E89" s="663" t="s">
        <v>586</v>
      </c>
      <c r="F89" s="664" t="s">
        <v>2130</v>
      </c>
      <c r="G89" s="663" t="s">
        <v>594</v>
      </c>
      <c r="H89" s="663" t="s">
        <v>895</v>
      </c>
      <c r="I89" s="663" t="s">
        <v>896</v>
      </c>
      <c r="J89" s="663" t="s">
        <v>897</v>
      </c>
      <c r="K89" s="663"/>
      <c r="L89" s="665">
        <v>496.25958414393398</v>
      </c>
      <c r="M89" s="665">
        <v>2</v>
      </c>
      <c r="N89" s="666">
        <v>992.51916828786796</v>
      </c>
    </row>
    <row r="90" spans="1:14" ht="14.4" customHeight="1" x14ac:dyDescent="0.3">
      <c r="A90" s="661" t="s">
        <v>569</v>
      </c>
      <c r="B90" s="662" t="s">
        <v>570</v>
      </c>
      <c r="C90" s="663" t="s">
        <v>575</v>
      </c>
      <c r="D90" s="664" t="s">
        <v>2127</v>
      </c>
      <c r="E90" s="663" t="s">
        <v>586</v>
      </c>
      <c r="F90" s="664" t="s">
        <v>2130</v>
      </c>
      <c r="G90" s="663" t="s">
        <v>594</v>
      </c>
      <c r="H90" s="663" t="s">
        <v>898</v>
      </c>
      <c r="I90" s="663" t="s">
        <v>215</v>
      </c>
      <c r="J90" s="663" t="s">
        <v>899</v>
      </c>
      <c r="K90" s="663"/>
      <c r="L90" s="665">
        <v>191.13062213190744</v>
      </c>
      <c r="M90" s="665">
        <v>46</v>
      </c>
      <c r="N90" s="666">
        <v>8792.0086180677426</v>
      </c>
    </row>
    <row r="91" spans="1:14" ht="14.4" customHeight="1" x14ac:dyDescent="0.3">
      <c r="A91" s="661" t="s">
        <v>569</v>
      </c>
      <c r="B91" s="662" t="s">
        <v>570</v>
      </c>
      <c r="C91" s="663" t="s">
        <v>575</v>
      </c>
      <c r="D91" s="664" t="s">
        <v>2127</v>
      </c>
      <c r="E91" s="663" t="s">
        <v>586</v>
      </c>
      <c r="F91" s="664" t="s">
        <v>2130</v>
      </c>
      <c r="G91" s="663" t="s">
        <v>594</v>
      </c>
      <c r="H91" s="663" t="s">
        <v>900</v>
      </c>
      <c r="I91" s="663" t="s">
        <v>215</v>
      </c>
      <c r="J91" s="663" t="s">
        <v>901</v>
      </c>
      <c r="K91" s="663"/>
      <c r="L91" s="665">
        <v>156.99816483014553</v>
      </c>
      <c r="M91" s="665">
        <v>10</v>
      </c>
      <c r="N91" s="666">
        <v>1569.9816483014554</v>
      </c>
    </row>
    <row r="92" spans="1:14" ht="14.4" customHeight="1" x14ac:dyDescent="0.3">
      <c r="A92" s="661" t="s">
        <v>569</v>
      </c>
      <c r="B92" s="662" t="s">
        <v>570</v>
      </c>
      <c r="C92" s="663" t="s">
        <v>575</v>
      </c>
      <c r="D92" s="664" t="s">
        <v>2127</v>
      </c>
      <c r="E92" s="663" t="s">
        <v>586</v>
      </c>
      <c r="F92" s="664" t="s">
        <v>2130</v>
      </c>
      <c r="G92" s="663" t="s">
        <v>594</v>
      </c>
      <c r="H92" s="663" t="s">
        <v>902</v>
      </c>
      <c r="I92" s="663" t="s">
        <v>215</v>
      </c>
      <c r="J92" s="663" t="s">
        <v>903</v>
      </c>
      <c r="K92" s="663"/>
      <c r="L92" s="665">
        <v>99.739582344486266</v>
      </c>
      <c r="M92" s="665">
        <v>5</v>
      </c>
      <c r="N92" s="666">
        <v>498.69791172243134</v>
      </c>
    </row>
    <row r="93" spans="1:14" ht="14.4" customHeight="1" x14ac:dyDescent="0.3">
      <c r="A93" s="661" t="s">
        <v>569</v>
      </c>
      <c r="B93" s="662" t="s">
        <v>570</v>
      </c>
      <c r="C93" s="663" t="s">
        <v>575</v>
      </c>
      <c r="D93" s="664" t="s">
        <v>2127</v>
      </c>
      <c r="E93" s="663" t="s">
        <v>586</v>
      </c>
      <c r="F93" s="664" t="s">
        <v>2130</v>
      </c>
      <c r="G93" s="663" t="s">
        <v>594</v>
      </c>
      <c r="H93" s="663" t="s">
        <v>904</v>
      </c>
      <c r="I93" s="663" t="s">
        <v>905</v>
      </c>
      <c r="J93" s="663" t="s">
        <v>906</v>
      </c>
      <c r="K93" s="663" t="s">
        <v>907</v>
      </c>
      <c r="L93" s="665">
        <v>55.959999999999994</v>
      </c>
      <c r="M93" s="665">
        <v>4</v>
      </c>
      <c r="N93" s="666">
        <v>223.83999999999997</v>
      </c>
    </row>
    <row r="94" spans="1:14" ht="14.4" customHeight="1" x14ac:dyDescent="0.3">
      <c r="A94" s="661" t="s">
        <v>569</v>
      </c>
      <c r="B94" s="662" t="s">
        <v>570</v>
      </c>
      <c r="C94" s="663" t="s">
        <v>575</v>
      </c>
      <c r="D94" s="664" t="s">
        <v>2127</v>
      </c>
      <c r="E94" s="663" t="s">
        <v>586</v>
      </c>
      <c r="F94" s="664" t="s">
        <v>2130</v>
      </c>
      <c r="G94" s="663" t="s">
        <v>594</v>
      </c>
      <c r="H94" s="663" t="s">
        <v>908</v>
      </c>
      <c r="I94" s="663" t="s">
        <v>909</v>
      </c>
      <c r="J94" s="663" t="s">
        <v>633</v>
      </c>
      <c r="K94" s="663" t="s">
        <v>910</v>
      </c>
      <c r="L94" s="665">
        <v>43.129999999999995</v>
      </c>
      <c r="M94" s="665">
        <v>4</v>
      </c>
      <c r="N94" s="666">
        <v>172.51999999999998</v>
      </c>
    </row>
    <row r="95" spans="1:14" ht="14.4" customHeight="1" x14ac:dyDescent="0.3">
      <c r="A95" s="661" t="s">
        <v>569</v>
      </c>
      <c r="B95" s="662" t="s">
        <v>570</v>
      </c>
      <c r="C95" s="663" t="s">
        <v>575</v>
      </c>
      <c r="D95" s="664" t="s">
        <v>2127</v>
      </c>
      <c r="E95" s="663" t="s">
        <v>586</v>
      </c>
      <c r="F95" s="664" t="s">
        <v>2130</v>
      </c>
      <c r="G95" s="663" t="s">
        <v>594</v>
      </c>
      <c r="H95" s="663" t="s">
        <v>911</v>
      </c>
      <c r="I95" s="663" t="s">
        <v>912</v>
      </c>
      <c r="J95" s="663" t="s">
        <v>913</v>
      </c>
      <c r="K95" s="663" t="s">
        <v>618</v>
      </c>
      <c r="L95" s="665">
        <v>57.120000000000012</v>
      </c>
      <c r="M95" s="665">
        <v>1</v>
      </c>
      <c r="N95" s="666">
        <v>57.120000000000012</v>
      </c>
    </row>
    <row r="96" spans="1:14" ht="14.4" customHeight="1" x14ac:dyDescent="0.3">
      <c r="A96" s="661" t="s">
        <v>569</v>
      </c>
      <c r="B96" s="662" t="s">
        <v>570</v>
      </c>
      <c r="C96" s="663" t="s">
        <v>575</v>
      </c>
      <c r="D96" s="664" t="s">
        <v>2127</v>
      </c>
      <c r="E96" s="663" t="s">
        <v>586</v>
      </c>
      <c r="F96" s="664" t="s">
        <v>2130</v>
      </c>
      <c r="G96" s="663" t="s">
        <v>594</v>
      </c>
      <c r="H96" s="663" t="s">
        <v>914</v>
      </c>
      <c r="I96" s="663" t="s">
        <v>915</v>
      </c>
      <c r="J96" s="663" t="s">
        <v>916</v>
      </c>
      <c r="K96" s="663" t="s">
        <v>614</v>
      </c>
      <c r="L96" s="665">
        <v>124.4999010561409</v>
      </c>
      <c r="M96" s="665">
        <v>2</v>
      </c>
      <c r="N96" s="666">
        <v>248.9998021122818</v>
      </c>
    </row>
    <row r="97" spans="1:14" ht="14.4" customHeight="1" x14ac:dyDescent="0.3">
      <c r="A97" s="661" t="s">
        <v>569</v>
      </c>
      <c r="B97" s="662" t="s">
        <v>570</v>
      </c>
      <c r="C97" s="663" t="s">
        <v>575</v>
      </c>
      <c r="D97" s="664" t="s">
        <v>2127</v>
      </c>
      <c r="E97" s="663" t="s">
        <v>586</v>
      </c>
      <c r="F97" s="664" t="s">
        <v>2130</v>
      </c>
      <c r="G97" s="663" t="s">
        <v>594</v>
      </c>
      <c r="H97" s="663" t="s">
        <v>917</v>
      </c>
      <c r="I97" s="663" t="s">
        <v>918</v>
      </c>
      <c r="J97" s="663" t="s">
        <v>919</v>
      </c>
      <c r="K97" s="663" t="s">
        <v>920</v>
      </c>
      <c r="L97" s="665">
        <v>60.280000000000008</v>
      </c>
      <c r="M97" s="665">
        <v>3</v>
      </c>
      <c r="N97" s="666">
        <v>180.84000000000003</v>
      </c>
    </row>
    <row r="98" spans="1:14" ht="14.4" customHeight="1" x14ac:dyDescent="0.3">
      <c r="A98" s="661" t="s">
        <v>569</v>
      </c>
      <c r="B98" s="662" t="s">
        <v>570</v>
      </c>
      <c r="C98" s="663" t="s">
        <v>575</v>
      </c>
      <c r="D98" s="664" t="s">
        <v>2127</v>
      </c>
      <c r="E98" s="663" t="s">
        <v>586</v>
      </c>
      <c r="F98" s="664" t="s">
        <v>2130</v>
      </c>
      <c r="G98" s="663" t="s">
        <v>594</v>
      </c>
      <c r="H98" s="663" t="s">
        <v>921</v>
      </c>
      <c r="I98" s="663" t="s">
        <v>922</v>
      </c>
      <c r="J98" s="663" t="s">
        <v>923</v>
      </c>
      <c r="K98" s="663" t="s">
        <v>924</v>
      </c>
      <c r="L98" s="665">
        <v>108.2481167406839</v>
      </c>
      <c r="M98" s="665">
        <v>7</v>
      </c>
      <c r="N98" s="666">
        <v>757.73681718478724</v>
      </c>
    </row>
    <row r="99" spans="1:14" ht="14.4" customHeight="1" x14ac:dyDescent="0.3">
      <c r="A99" s="661" t="s">
        <v>569</v>
      </c>
      <c r="B99" s="662" t="s">
        <v>570</v>
      </c>
      <c r="C99" s="663" t="s">
        <v>575</v>
      </c>
      <c r="D99" s="664" t="s">
        <v>2127</v>
      </c>
      <c r="E99" s="663" t="s">
        <v>586</v>
      </c>
      <c r="F99" s="664" t="s">
        <v>2130</v>
      </c>
      <c r="G99" s="663" t="s">
        <v>594</v>
      </c>
      <c r="H99" s="663" t="s">
        <v>925</v>
      </c>
      <c r="I99" s="663" t="s">
        <v>926</v>
      </c>
      <c r="J99" s="663" t="s">
        <v>927</v>
      </c>
      <c r="K99" s="663" t="s">
        <v>928</v>
      </c>
      <c r="L99" s="665">
        <v>676.26044038724604</v>
      </c>
      <c r="M99" s="665">
        <v>2</v>
      </c>
      <c r="N99" s="666">
        <v>1352.5208807744921</v>
      </c>
    </row>
    <row r="100" spans="1:14" ht="14.4" customHeight="1" x14ac:dyDescent="0.3">
      <c r="A100" s="661" t="s">
        <v>569</v>
      </c>
      <c r="B100" s="662" t="s">
        <v>570</v>
      </c>
      <c r="C100" s="663" t="s">
        <v>575</v>
      </c>
      <c r="D100" s="664" t="s">
        <v>2127</v>
      </c>
      <c r="E100" s="663" t="s">
        <v>586</v>
      </c>
      <c r="F100" s="664" t="s">
        <v>2130</v>
      </c>
      <c r="G100" s="663" t="s">
        <v>594</v>
      </c>
      <c r="H100" s="663" t="s">
        <v>929</v>
      </c>
      <c r="I100" s="663" t="s">
        <v>930</v>
      </c>
      <c r="J100" s="663" t="s">
        <v>683</v>
      </c>
      <c r="K100" s="663" t="s">
        <v>931</v>
      </c>
      <c r="L100" s="665">
        <v>73.760000000000005</v>
      </c>
      <c r="M100" s="665">
        <v>1</v>
      </c>
      <c r="N100" s="666">
        <v>73.760000000000005</v>
      </c>
    </row>
    <row r="101" spans="1:14" ht="14.4" customHeight="1" x14ac:dyDescent="0.3">
      <c r="A101" s="661" t="s">
        <v>569</v>
      </c>
      <c r="B101" s="662" t="s">
        <v>570</v>
      </c>
      <c r="C101" s="663" t="s">
        <v>575</v>
      </c>
      <c r="D101" s="664" t="s">
        <v>2127</v>
      </c>
      <c r="E101" s="663" t="s">
        <v>586</v>
      </c>
      <c r="F101" s="664" t="s">
        <v>2130</v>
      </c>
      <c r="G101" s="663" t="s">
        <v>594</v>
      </c>
      <c r="H101" s="663" t="s">
        <v>932</v>
      </c>
      <c r="I101" s="663" t="s">
        <v>933</v>
      </c>
      <c r="J101" s="663" t="s">
        <v>934</v>
      </c>
      <c r="K101" s="663" t="s">
        <v>935</v>
      </c>
      <c r="L101" s="665">
        <v>1592.8</v>
      </c>
      <c r="M101" s="665">
        <v>1</v>
      </c>
      <c r="N101" s="666">
        <v>1592.8</v>
      </c>
    </row>
    <row r="102" spans="1:14" ht="14.4" customHeight="1" x14ac:dyDescent="0.3">
      <c r="A102" s="661" t="s">
        <v>569</v>
      </c>
      <c r="B102" s="662" t="s">
        <v>570</v>
      </c>
      <c r="C102" s="663" t="s">
        <v>575</v>
      </c>
      <c r="D102" s="664" t="s">
        <v>2127</v>
      </c>
      <c r="E102" s="663" t="s">
        <v>586</v>
      </c>
      <c r="F102" s="664" t="s">
        <v>2130</v>
      </c>
      <c r="G102" s="663" t="s">
        <v>594</v>
      </c>
      <c r="H102" s="663" t="s">
        <v>936</v>
      </c>
      <c r="I102" s="663" t="s">
        <v>937</v>
      </c>
      <c r="J102" s="663" t="s">
        <v>938</v>
      </c>
      <c r="K102" s="663" t="s">
        <v>939</v>
      </c>
      <c r="L102" s="665">
        <v>112.37669992480808</v>
      </c>
      <c r="M102" s="665">
        <v>3</v>
      </c>
      <c r="N102" s="666">
        <v>337.13009977442425</v>
      </c>
    </row>
    <row r="103" spans="1:14" ht="14.4" customHeight="1" x14ac:dyDescent="0.3">
      <c r="A103" s="661" t="s">
        <v>569</v>
      </c>
      <c r="B103" s="662" t="s">
        <v>570</v>
      </c>
      <c r="C103" s="663" t="s">
        <v>575</v>
      </c>
      <c r="D103" s="664" t="s">
        <v>2127</v>
      </c>
      <c r="E103" s="663" t="s">
        <v>586</v>
      </c>
      <c r="F103" s="664" t="s">
        <v>2130</v>
      </c>
      <c r="G103" s="663" t="s">
        <v>594</v>
      </c>
      <c r="H103" s="663" t="s">
        <v>940</v>
      </c>
      <c r="I103" s="663" t="s">
        <v>941</v>
      </c>
      <c r="J103" s="663" t="s">
        <v>942</v>
      </c>
      <c r="K103" s="663" t="s">
        <v>943</v>
      </c>
      <c r="L103" s="665">
        <v>66.909949724026347</v>
      </c>
      <c r="M103" s="665">
        <v>12</v>
      </c>
      <c r="N103" s="666">
        <v>802.91939668831617</v>
      </c>
    </row>
    <row r="104" spans="1:14" ht="14.4" customHeight="1" x14ac:dyDescent="0.3">
      <c r="A104" s="661" t="s">
        <v>569</v>
      </c>
      <c r="B104" s="662" t="s">
        <v>570</v>
      </c>
      <c r="C104" s="663" t="s">
        <v>575</v>
      </c>
      <c r="D104" s="664" t="s">
        <v>2127</v>
      </c>
      <c r="E104" s="663" t="s">
        <v>586</v>
      </c>
      <c r="F104" s="664" t="s">
        <v>2130</v>
      </c>
      <c r="G104" s="663" t="s">
        <v>594</v>
      </c>
      <c r="H104" s="663" t="s">
        <v>944</v>
      </c>
      <c r="I104" s="663" t="s">
        <v>945</v>
      </c>
      <c r="J104" s="663" t="s">
        <v>946</v>
      </c>
      <c r="K104" s="663" t="s">
        <v>947</v>
      </c>
      <c r="L104" s="665">
        <v>99.69</v>
      </c>
      <c r="M104" s="665">
        <v>1</v>
      </c>
      <c r="N104" s="666">
        <v>99.69</v>
      </c>
    </row>
    <row r="105" spans="1:14" ht="14.4" customHeight="1" x14ac:dyDescent="0.3">
      <c r="A105" s="661" t="s">
        <v>569</v>
      </c>
      <c r="B105" s="662" t="s">
        <v>570</v>
      </c>
      <c r="C105" s="663" t="s">
        <v>575</v>
      </c>
      <c r="D105" s="664" t="s">
        <v>2127</v>
      </c>
      <c r="E105" s="663" t="s">
        <v>586</v>
      </c>
      <c r="F105" s="664" t="s">
        <v>2130</v>
      </c>
      <c r="G105" s="663" t="s">
        <v>594</v>
      </c>
      <c r="H105" s="663" t="s">
        <v>948</v>
      </c>
      <c r="I105" s="663" t="s">
        <v>949</v>
      </c>
      <c r="J105" s="663" t="s">
        <v>950</v>
      </c>
      <c r="K105" s="663" t="s">
        <v>951</v>
      </c>
      <c r="L105" s="665">
        <v>195.79948353361678</v>
      </c>
      <c r="M105" s="665">
        <v>2</v>
      </c>
      <c r="N105" s="666">
        <v>391.59896706723356</v>
      </c>
    </row>
    <row r="106" spans="1:14" ht="14.4" customHeight="1" x14ac:dyDescent="0.3">
      <c r="A106" s="661" t="s">
        <v>569</v>
      </c>
      <c r="B106" s="662" t="s">
        <v>570</v>
      </c>
      <c r="C106" s="663" t="s">
        <v>575</v>
      </c>
      <c r="D106" s="664" t="s">
        <v>2127</v>
      </c>
      <c r="E106" s="663" t="s">
        <v>586</v>
      </c>
      <c r="F106" s="664" t="s">
        <v>2130</v>
      </c>
      <c r="G106" s="663" t="s">
        <v>594</v>
      </c>
      <c r="H106" s="663" t="s">
        <v>952</v>
      </c>
      <c r="I106" s="663" t="s">
        <v>953</v>
      </c>
      <c r="J106" s="663" t="s">
        <v>954</v>
      </c>
      <c r="K106" s="663" t="s">
        <v>955</v>
      </c>
      <c r="L106" s="665">
        <v>80.809999999999988</v>
      </c>
      <c r="M106" s="665">
        <v>1</v>
      </c>
      <c r="N106" s="666">
        <v>80.809999999999988</v>
      </c>
    </row>
    <row r="107" spans="1:14" ht="14.4" customHeight="1" x14ac:dyDescent="0.3">
      <c r="A107" s="661" t="s">
        <v>569</v>
      </c>
      <c r="B107" s="662" t="s">
        <v>570</v>
      </c>
      <c r="C107" s="663" t="s">
        <v>575</v>
      </c>
      <c r="D107" s="664" t="s">
        <v>2127</v>
      </c>
      <c r="E107" s="663" t="s">
        <v>586</v>
      </c>
      <c r="F107" s="664" t="s">
        <v>2130</v>
      </c>
      <c r="G107" s="663" t="s">
        <v>594</v>
      </c>
      <c r="H107" s="663" t="s">
        <v>956</v>
      </c>
      <c r="I107" s="663" t="s">
        <v>957</v>
      </c>
      <c r="J107" s="663" t="s">
        <v>958</v>
      </c>
      <c r="K107" s="663" t="s">
        <v>959</v>
      </c>
      <c r="L107" s="665">
        <v>1704.56</v>
      </c>
      <c r="M107" s="665">
        <v>2</v>
      </c>
      <c r="N107" s="666">
        <v>3409.12</v>
      </c>
    </row>
    <row r="108" spans="1:14" ht="14.4" customHeight="1" x14ac:dyDescent="0.3">
      <c r="A108" s="661" t="s">
        <v>569</v>
      </c>
      <c r="B108" s="662" t="s">
        <v>570</v>
      </c>
      <c r="C108" s="663" t="s">
        <v>575</v>
      </c>
      <c r="D108" s="664" t="s">
        <v>2127</v>
      </c>
      <c r="E108" s="663" t="s">
        <v>586</v>
      </c>
      <c r="F108" s="664" t="s">
        <v>2130</v>
      </c>
      <c r="G108" s="663" t="s">
        <v>594</v>
      </c>
      <c r="H108" s="663" t="s">
        <v>960</v>
      </c>
      <c r="I108" s="663" t="s">
        <v>961</v>
      </c>
      <c r="J108" s="663" t="s">
        <v>954</v>
      </c>
      <c r="K108" s="663" t="s">
        <v>962</v>
      </c>
      <c r="L108" s="665">
        <v>131.89885914773728</v>
      </c>
      <c r="M108" s="665">
        <v>1</v>
      </c>
      <c r="N108" s="666">
        <v>131.89885914773728</v>
      </c>
    </row>
    <row r="109" spans="1:14" ht="14.4" customHeight="1" x14ac:dyDescent="0.3">
      <c r="A109" s="661" t="s">
        <v>569</v>
      </c>
      <c r="B109" s="662" t="s">
        <v>570</v>
      </c>
      <c r="C109" s="663" t="s">
        <v>575</v>
      </c>
      <c r="D109" s="664" t="s">
        <v>2127</v>
      </c>
      <c r="E109" s="663" t="s">
        <v>586</v>
      </c>
      <c r="F109" s="664" t="s">
        <v>2130</v>
      </c>
      <c r="G109" s="663" t="s">
        <v>594</v>
      </c>
      <c r="H109" s="663" t="s">
        <v>963</v>
      </c>
      <c r="I109" s="663" t="s">
        <v>964</v>
      </c>
      <c r="J109" s="663" t="s">
        <v>965</v>
      </c>
      <c r="K109" s="663" t="s">
        <v>966</v>
      </c>
      <c r="L109" s="665">
        <v>132.64999999999986</v>
      </c>
      <c r="M109" s="665">
        <v>1</v>
      </c>
      <c r="N109" s="666">
        <v>132.64999999999986</v>
      </c>
    </row>
    <row r="110" spans="1:14" ht="14.4" customHeight="1" x14ac:dyDescent="0.3">
      <c r="A110" s="661" t="s">
        <v>569</v>
      </c>
      <c r="B110" s="662" t="s">
        <v>570</v>
      </c>
      <c r="C110" s="663" t="s">
        <v>575</v>
      </c>
      <c r="D110" s="664" t="s">
        <v>2127</v>
      </c>
      <c r="E110" s="663" t="s">
        <v>586</v>
      </c>
      <c r="F110" s="664" t="s">
        <v>2130</v>
      </c>
      <c r="G110" s="663" t="s">
        <v>594</v>
      </c>
      <c r="H110" s="663" t="s">
        <v>967</v>
      </c>
      <c r="I110" s="663" t="s">
        <v>968</v>
      </c>
      <c r="J110" s="663" t="s">
        <v>679</v>
      </c>
      <c r="K110" s="663" t="s">
        <v>969</v>
      </c>
      <c r="L110" s="665">
        <v>58.057436873990177</v>
      </c>
      <c r="M110" s="665">
        <v>48</v>
      </c>
      <c r="N110" s="666">
        <v>2786.7569699515284</v>
      </c>
    </row>
    <row r="111" spans="1:14" ht="14.4" customHeight="1" x14ac:dyDescent="0.3">
      <c r="A111" s="661" t="s">
        <v>569</v>
      </c>
      <c r="B111" s="662" t="s">
        <v>570</v>
      </c>
      <c r="C111" s="663" t="s">
        <v>575</v>
      </c>
      <c r="D111" s="664" t="s">
        <v>2127</v>
      </c>
      <c r="E111" s="663" t="s">
        <v>586</v>
      </c>
      <c r="F111" s="664" t="s">
        <v>2130</v>
      </c>
      <c r="G111" s="663" t="s">
        <v>594</v>
      </c>
      <c r="H111" s="663" t="s">
        <v>970</v>
      </c>
      <c r="I111" s="663" t="s">
        <v>971</v>
      </c>
      <c r="J111" s="663" t="s">
        <v>972</v>
      </c>
      <c r="K111" s="663" t="s">
        <v>973</v>
      </c>
      <c r="L111" s="665">
        <v>43.816955531653797</v>
      </c>
      <c r="M111" s="665">
        <v>28</v>
      </c>
      <c r="N111" s="666">
        <v>1226.8747548863064</v>
      </c>
    </row>
    <row r="112" spans="1:14" ht="14.4" customHeight="1" x14ac:dyDescent="0.3">
      <c r="A112" s="661" t="s">
        <v>569</v>
      </c>
      <c r="B112" s="662" t="s">
        <v>570</v>
      </c>
      <c r="C112" s="663" t="s">
        <v>575</v>
      </c>
      <c r="D112" s="664" t="s">
        <v>2127</v>
      </c>
      <c r="E112" s="663" t="s">
        <v>586</v>
      </c>
      <c r="F112" s="664" t="s">
        <v>2130</v>
      </c>
      <c r="G112" s="663" t="s">
        <v>594</v>
      </c>
      <c r="H112" s="663" t="s">
        <v>974</v>
      </c>
      <c r="I112" s="663" t="s">
        <v>975</v>
      </c>
      <c r="J112" s="663" t="s">
        <v>976</v>
      </c>
      <c r="K112" s="663" t="s">
        <v>977</v>
      </c>
      <c r="L112" s="665">
        <v>36.519998603416866</v>
      </c>
      <c r="M112" s="665">
        <v>1</v>
      </c>
      <c r="N112" s="666">
        <v>36.519998603416866</v>
      </c>
    </row>
    <row r="113" spans="1:14" ht="14.4" customHeight="1" x14ac:dyDescent="0.3">
      <c r="A113" s="661" t="s">
        <v>569</v>
      </c>
      <c r="B113" s="662" t="s">
        <v>570</v>
      </c>
      <c r="C113" s="663" t="s">
        <v>575</v>
      </c>
      <c r="D113" s="664" t="s">
        <v>2127</v>
      </c>
      <c r="E113" s="663" t="s">
        <v>586</v>
      </c>
      <c r="F113" s="664" t="s">
        <v>2130</v>
      </c>
      <c r="G113" s="663" t="s">
        <v>594</v>
      </c>
      <c r="H113" s="663" t="s">
        <v>978</v>
      </c>
      <c r="I113" s="663" t="s">
        <v>979</v>
      </c>
      <c r="J113" s="663" t="s">
        <v>976</v>
      </c>
      <c r="K113" s="663" t="s">
        <v>980</v>
      </c>
      <c r="L113" s="665">
        <v>67.440000000000055</v>
      </c>
      <c r="M113" s="665">
        <v>1</v>
      </c>
      <c r="N113" s="666">
        <v>67.440000000000055</v>
      </c>
    </row>
    <row r="114" spans="1:14" ht="14.4" customHeight="1" x14ac:dyDescent="0.3">
      <c r="A114" s="661" t="s">
        <v>569</v>
      </c>
      <c r="B114" s="662" t="s">
        <v>570</v>
      </c>
      <c r="C114" s="663" t="s">
        <v>575</v>
      </c>
      <c r="D114" s="664" t="s">
        <v>2127</v>
      </c>
      <c r="E114" s="663" t="s">
        <v>586</v>
      </c>
      <c r="F114" s="664" t="s">
        <v>2130</v>
      </c>
      <c r="G114" s="663" t="s">
        <v>594</v>
      </c>
      <c r="H114" s="663" t="s">
        <v>981</v>
      </c>
      <c r="I114" s="663" t="s">
        <v>982</v>
      </c>
      <c r="J114" s="663" t="s">
        <v>983</v>
      </c>
      <c r="K114" s="663" t="s">
        <v>984</v>
      </c>
      <c r="L114" s="665">
        <v>70.350000000000023</v>
      </c>
      <c r="M114" s="665">
        <v>1</v>
      </c>
      <c r="N114" s="666">
        <v>70.350000000000023</v>
      </c>
    </row>
    <row r="115" spans="1:14" ht="14.4" customHeight="1" x14ac:dyDescent="0.3">
      <c r="A115" s="661" t="s">
        <v>569</v>
      </c>
      <c r="B115" s="662" t="s">
        <v>570</v>
      </c>
      <c r="C115" s="663" t="s">
        <v>575</v>
      </c>
      <c r="D115" s="664" t="s">
        <v>2127</v>
      </c>
      <c r="E115" s="663" t="s">
        <v>586</v>
      </c>
      <c r="F115" s="664" t="s">
        <v>2130</v>
      </c>
      <c r="G115" s="663" t="s">
        <v>594</v>
      </c>
      <c r="H115" s="663" t="s">
        <v>985</v>
      </c>
      <c r="I115" s="663" t="s">
        <v>215</v>
      </c>
      <c r="J115" s="663" t="s">
        <v>986</v>
      </c>
      <c r="K115" s="663"/>
      <c r="L115" s="665">
        <v>30.797089603551122</v>
      </c>
      <c r="M115" s="665">
        <v>7</v>
      </c>
      <c r="N115" s="666">
        <v>215.57962722485786</v>
      </c>
    </row>
    <row r="116" spans="1:14" ht="14.4" customHeight="1" x14ac:dyDescent="0.3">
      <c r="A116" s="661" t="s">
        <v>569</v>
      </c>
      <c r="B116" s="662" t="s">
        <v>570</v>
      </c>
      <c r="C116" s="663" t="s">
        <v>575</v>
      </c>
      <c r="D116" s="664" t="s">
        <v>2127</v>
      </c>
      <c r="E116" s="663" t="s">
        <v>586</v>
      </c>
      <c r="F116" s="664" t="s">
        <v>2130</v>
      </c>
      <c r="G116" s="663" t="s">
        <v>594</v>
      </c>
      <c r="H116" s="663" t="s">
        <v>987</v>
      </c>
      <c r="I116" s="663" t="s">
        <v>215</v>
      </c>
      <c r="J116" s="663" t="s">
        <v>988</v>
      </c>
      <c r="K116" s="663"/>
      <c r="L116" s="665">
        <v>137.8899550220597</v>
      </c>
      <c r="M116" s="665">
        <v>2</v>
      </c>
      <c r="N116" s="666">
        <v>275.77991004411939</v>
      </c>
    </row>
    <row r="117" spans="1:14" ht="14.4" customHeight="1" x14ac:dyDescent="0.3">
      <c r="A117" s="661" t="s">
        <v>569</v>
      </c>
      <c r="B117" s="662" t="s">
        <v>570</v>
      </c>
      <c r="C117" s="663" t="s">
        <v>575</v>
      </c>
      <c r="D117" s="664" t="s">
        <v>2127</v>
      </c>
      <c r="E117" s="663" t="s">
        <v>586</v>
      </c>
      <c r="F117" s="664" t="s">
        <v>2130</v>
      </c>
      <c r="G117" s="663" t="s">
        <v>594</v>
      </c>
      <c r="H117" s="663" t="s">
        <v>989</v>
      </c>
      <c r="I117" s="663" t="s">
        <v>215</v>
      </c>
      <c r="J117" s="663" t="s">
        <v>990</v>
      </c>
      <c r="K117" s="663"/>
      <c r="L117" s="665">
        <v>114.21000000000002</v>
      </c>
      <c r="M117" s="665">
        <v>1</v>
      </c>
      <c r="N117" s="666">
        <v>114.21000000000002</v>
      </c>
    </row>
    <row r="118" spans="1:14" ht="14.4" customHeight="1" x14ac:dyDescent="0.3">
      <c r="A118" s="661" t="s">
        <v>569</v>
      </c>
      <c r="B118" s="662" t="s">
        <v>570</v>
      </c>
      <c r="C118" s="663" t="s">
        <v>575</v>
      </c>
      <c r="D118" s="664" t="s">
        <v>2127</v>
      </c>
      <c r="E118" s="663" t="s">
        <v>586</v>
      </c>
      <c r="F118" s="664" t="s">
        <v>2130</v>
      </c>
      <c r="G118" s="663" t="s">
        <v>594</v>
      </c>
      <c r="H118" s="663" t="s">
        <v>991</v>
      </c>
      <c r="I118" s="663" t="s">
        <v>992</v>
      </c>
      <c r="J118" s="663" t="s">
        <v>993</v>
      </c>
      <c r="K118" s="663" t="s">
        <v>994</v>
      </c>
      <c r="L118" s="665">
        <v>164.83954567557322</v>
      </c>
      <c r="M118" s="665">
        <v>2</v>
      </c>
      <c r="N118" s="666">
        <v>329.67909135114644</v>
      </c>
    </row>
    <row r="119" spans="1:14" ht="14.4" customHeight="1" x14ac:dyDescent="0.3">
      <c r="A119" s="661" t="s">
        <v>569</v>
      </c>
      <c r="B119" s="662" t="s">
        <v>570</v>
      </c>
      <c r="C119" s="663" t="s">
        <v>575</v>
      </c>
      <c r="D119" s="664" t="s">
        <v>2127</v>
      </c>
      <c r="E119" s="663" t="s">
        <v>586</v>
      </c>
      <c r="F119" s="664" t="s">
        <v>2130</v>
      </c>
      <c r="G119" s="663" t="s">
        <v>594</v>
      </c>
      <c r="H119" s="663" t="s">
        <v>995</v>
      </c>
      <c r="I119" s="663" t="s">
        <v>996</v>
      </c>
      <c r="J119" s="663" t="s">
        <v>997</v>
      </c>
      <c r="K119" s="663" t="s">
        <v>998</v>
      </c>
      <c r="L119" s="665">
        <v>105.42971123233531</v>
      </c>
      <c r="M119" s="665">
        <v>2</v>
      </c>
      <c r="N119" s="666">
        <v>210.85942246467062</v>
      </c>
    </row>
    <row r="120" spans="1:14" ht="14.4" customHeight="1" x14ac:dyDescent="0.3">
      <c r="A120" s="661" t="s">
        <v>569</v>
      </c>
      <c r="B120" s="662" t="s">
        <v>570</v>
      </c>
      <c r="C120" s="663" t="s">
        <v>575</v>
      </c>
      <c r="D120" s="664" t="s">
        <v>2127</v>
      </c>
      <c r="E120" s="663" t="s">
        <v>586</v>
      </c>
      <c r="F120" s="664" t="s">
        <v>2130</v>
      </c>
      <c r="G120" s="663" t="s">
        <v>594</v>
      </c>
      <c r="H120" s="663" t="s">
        <v>999</v>
      </c>
      <c r="I120" s="663" t="s">
        <v>1000</v>
      </c>
      <c r="J120" s="663" t="s">
        <v>1001</v>
      </c>
      <c r="K120" s="663" t="s">
        <v>1002</v>
      </c>
      <c r="L120" s="665">
        <v>169.78868414444824</v>
      </c>
      <c r="M120" s="665">
        <v>1</v>
      </c>
      <c r="N120" s="666">
        <v>169.78868414444824</v>
      </c>
    </row>
    <row r="121" spans="1:14" ht="14.4" customHeight="1" x14ac:dyDescent="0.3">
      <c r="A121" s="661" t="s">
        <v>569</v>
      </c>
      <c r="B121" s="662" t="s">
        <v>570</v>
      </c>
      <c r="C121" s="663" t="s">
        <v>575</v>
      </c>
      <c r="D121" s="664" t="s">
        <v>2127</v>
      </c>
      <c r="E121" s="663" t="s">
        <v>586</v>
      </c>
      <c r="F121" s="664" t="s">
        <v>2130</v>
      </c>
      <c r="G121" s="663" t="s">
        <v>594</v>
      </c>
      <c r="H121" s="663" t="s">
        <v>1003</v>
      </c>
      <c r="I121" s="663" t="s">
        <v>1004</v>
      </c>
      <c r="J121" s="663" t="s">
        <v>997</v>
      </c>
      <c r="K121" s="663" t="s">
        <v>1005</v>
      </c>
      <c r="L121" s="665">
        <v>75.21999999999997</v>
      </c>
      <c r="M121" s="665">
        <v>1</v>
      </c>
      <c r="N121" s="666">
        <v>75.21999999999997</v>
      </c>
    </row>
    <row r="122" spans="1:14" ht="14.4" customHeight="1" x14ac:dyDescent="0.3">
      <c r="A122" s="661" t="s">
        <v>569</v>
      </c>
      <c r="B122" s="662" t="s">
        <v>570</v>
      </c>
      <c r="C122" s="663" t="s">
        <v>575</v>
      </c>
      <c r="D122" s="664" t="s">
        <v>2127</v>
      </c>
      <c r="E122" s="663" t="s">
        <v>586</v>
      </c>
      <c r="F122" s="664" t="s">
        <v>2130</v>
      </c>
      <c r="G122" s="663" t="s">
        <v>594</v>
      </c>
      <c r="H122" s="663" t="s">
        <v>1006</v>
      </c>
      <c r="I122" s="663" t="s">
        <v>1007</v>
      </c>
      <c r="J122" s="663" t="s">
        <v>1008</v>
      </c>
      <c r="K122" s="663" t="s">
        <v>1009</v>
      </c>
      <c r="L122" s="665">
        <v>47.634501623033586</v>
      </c>
      <c r="M122" s="665">
        <v>18</v>
      </c>
      <c r="N122" s="666">
        <v>857.42102921460457</v>
      </c>
    </row>
    <row r="123" spans="1:14" ht="14.4" customHeight="1" x14ac:dyDescent="0.3">
      <c r="A123" s="661" t="s">
        <v>569</v>
      </c>
      <c r="B123" s="662" t="s">
        <v>570</v>
      </c>
      <c r="C123" s="663" t="s">
        <v>575</v>
      </c>
      <c r="D123" s="664" t="s">
        <v>2127</v>
      </c>
      <c r="E123" s="663" t="s">
        <v>586</v>
      </c>
      <c r="F123" s="664" t="s">
        <v>2130</v>
      </c>
      <c r="G123" s="663" t="s">
        <v>594</v>
      </c>
      <c r="H123" s="663" t="s">
        <v>1010</v>
      </c>
      <c r="I123" s="663" t="s">
        <v>1011</v>
      </c>
      <c r="J123" s="663" t="s">
        <v>653</v>
      </c>
      <c r="K123" s="663" t="s">
        <v>1012</v>
      </c>
      <c r="L123" s="665">
        <v>147.91999999999999</v>
      </c>
      <c r="M123" s="665">
        <v>2</v>
      </c>
      <c r="N123" s="666">
        <v>295.83999999999997</v>
      </c>
    </row>
    <row r="124" spans="1:14" ht="14.4" customHeight="1" x14ac:dyDescent="0.3">
      <c r="A124" s="661" t="s">
        <v>569</v>
      </c>
      <c r="B124" s="662" t="s">
        <v>570</v>
      </c>
      <c r="C124" s="663" t="s">
        <v>575</v>
      </c>
      <c r="D124" s="664" t="s">
        <v>2127</v>
      </c>
      <c r="E124" s="663" t="s">
        <v>586</v>
      </c>
      <c r="F124" s="664" t="s">
        <v>2130</v>
      </c>
      <c r="G124" s="663" t="s">
        <v>594</v>
      </c>
      <c r="H124" s="663" t="s">
        <v>1013</v>
      </c>
      <c r="I124" s="663" t="s">
        <v>1013</v>
      </c>
      <c r="J124" s="663" t="s">
        <v>1014</v>
      </c>
      <c r="K124" s="663" t="s">
        <v>600</v>
      </c>
      <c r="L124" s="665">
        <v>288.52999999999997</v>
      </c>
      <c r="M124" s="665">
        <v>2</v>
      </c>
      <c r="N124" s="666">
        <v>577.05999999999995</v>
      </c>
    </row>
    <row r="125" spans="1:14" ht="14.4" customHeight="1" x14ac:dyDescent="0.3">
      <c r="A125" s="661" t="s">
        <v>569</v>
      </c>
      <c r="B125" s="662" t="s">
        <v>570</v>
      </c>
      <c r="C125" s="663" t="s">
        <v>575</v>
      </c>
      <c r="D125" s="664" t="s">
        <v>2127</v>
      </c>
      <c r="E125" s="663" t="s">
        <v>586</v>
      </c>
      <c r="F125" s="664" t="s">
        <v>2130</v>
      </c>
      <c r="G125" s="663" t="s">
        <v>594</v>
      </c>
      <c r="H125" s="663" t="s">
        <v>1015</v>
      </c>
      <c r="I125" s="663" t="s">
        <v>1016</v>
      </c>
      <c r="J125" s="663" t="s">
        <v>1017</v>
      </c>
      <c r="K125" s="663" t="s">
        <v>1018</v>
      </c>
      <c r="L125" s="665">
        <v>254.57182325845156</v>
      </c>
      <c r="M125" s="665">
        <v>5</v>
      </c>
      <c r="N125" s="666">
        <v>1272.8591162922578</v>
      </c>
    </row>
    <row r="126" spans="1:14" ht="14.4" customHeight="1" x14ac:dyDescent="0.3">
      <c r="A126" s="661" t="s">
        <v>569</v>
      </c>
      <c r="B126" s="662" t="s">
        <v>570</v>
      </c>
      <c r="C126" s="663" t="s">
        <v>575</v>
      </c>
      <c r="D126" s="664" t="s">
        <v>2127</v>
      </c>
      <c r="E126" s="663" t="s">
        <v>586</v>
      </c>
      <c r="F126" s="664" t="s">
        <v>2130</v>
      </c>
      <c r="G126" s="663" t="s">
        <v>594</v>
      </c>
      <c r="H126" s="663" t="s">
        <v>1019</v>
      </c>
      <c r="I126" s="663" t="s">
        <v>1020</v>
      </c>
      <c r="J126" s="663" t="s">
        <v>972</v>
      </c>
      <c r="K126" s="663" t="s">
        <v>1021</v>
      </c>
      <c r="L126" s="665">
        <v>85.75</v>
      </c>
      <c r="M126" s="665">
        <v>2</v>
      </c>
      <c r="N126" s="666">
        <v>171.5</v>
      </c>
    </row>
    <row r="127" spans="1:14" ht="14.4" customHeight="1" x14ac:dyDescent="0.3">
      <c r="A127" s="661" t="s">
        <v>569</v>
      </c>
      <c r="B127" s="662" t="s">
        <v>570</v>
      </c>
      <c r="C127" s="663" t="s">
        <v>575</v>
      </c>
      <c r="D127" s="664" t="s">
        <v>2127</v>
      </c>
      <c r="E127" s="663" t="s">
        <v>586</v>
      </c>
      <c r="F127" s="664" t="s">
        <v>2130</v>
      </c>
      <c r="G127" s="663" t="s">
        <v>594</v>
      </c>
      <c r="H127" s="663" t="s">
        <v>1022</v>
      </c>
      <c r="I127" s="663" t="s">
        <v>215</v>
      </c>
      <c r="J127" s="663" t="s">
        <v>1023</v>
      </c>
      <c r="K127" s="663"/>
      <c r="L127" s="665">
        <v>83.054876647585132</v>
      </c>
      <c r="M127" s="665">
        <v>2</v>
      </c>
      <c r="N127" s="666">
        <v>166.10975329517026</v>
      </c>
    </row>
    <row r="128" spans="1:14" ht="14.4" customHeight="1" x14ac:dyDescent="0.3">
      <c r="A128" s="661" t="s">
        <v>569</v>
      </c>
      <c r="B128" s="662" t="s">
        <v>570</v>
      </c>
      <c r="C128" s="663" t="s">
        <v>575</v>
      </c>
      <c r="D128" s="664" t="s">
        <v>2127</v>
      </c>
      <c r="E128" s="663" t="s">
        <v>586</v>
      </c>
      <c r="F128" s="664" t="s">
        <v>2130</v>
      </c>
      <c r="G128" s="663" t="s">
        <v>594</v>
      </c>
      <c r="H128" s="663" t="s">
        <v>1024</v>
      </c>
      <c r="I128" s="663" t="s">
        <v>1025</v>
      </c>
      <c r="J128" s="663" t="s">
        <v>1026</v>
      </c>
      <c r="K128" s="663" t="s">
        <v>1027</v>
      </c>
      <c r="L128" s="665">
        <v>123.05999999999996</v>
      </c>
      <c r="M128" s="665">
        <v>3</v>
      </c>
      <c r="N128" s="666">
        <v>369.17999999999989</v>
      </c>
    </row>
    <row r="129" spans="1:14" ht="14.4" customHeight="1" x14ac:dyDescent="0.3">
      <c r="A129" s="661" t="s">
        <v>569</v>
      </c>
      <c r="B129" s="662" t="s">
        <v>570</v>
      </c>
      <c r="C129" s="663" t="s">
        <v>575</v>
      </c>
      <c r="D129" s="664" t="s">
        <v>2127</v>
      </c>
      <c r="E129" s="663" t="s">
        <v>586</v>
      </c>
      <c r="F129" s="664" t="s">
        <v>2130</v>
      </c>
      <c r="G129" s="663" t="s">
        <v>594</v>
      </c>
      <c r="H129" s="663" t="s">
        <v>1028</v>
      </c>
      <c r="I129" s="663" t="s">
        <v>1028</v>
      </c>
      <c r="J129" s="663" t="s">
        <v>1029</v>
      </c>
      <c r="K129" s="663" t="s">
        <v>1030</v>
      </c>
      <c r="L129" s="665">
        <v>167.74997183877269</v>
      </c>
      <c r="M129" s="665">
        <v>3</v>
      </c>
      <c r="N129" s="666">
        <v>503.24991551631808</v>
      </c>
    </row>
    <row r="130" spans="1:14" ht="14.4" customHeight="1" x14ac:dyDescent="0.3">
      <c r="A130" s="661" t="s">
        <v>569</v>
      </c>
      <c r="B130" s="662" t="s">
        <v>570</v>
      </c>
      <c r="C130" s="663" t="s">
        <v>575</v>
      </c>
      <c r="D130" s="664" t="s">
        <v>2127</v>
      </c>
      <c r="E130" s="663" t="s">
        <v>586</v>
      </c>
      <c r="F130" s="664" t="s">
        <v>2130</v>
      </c>
      <c r="G130" s="663" t="s">
        <v>594</v>
      </c>
      <c r="H130" s="663" t="s">
        <v>1031</v>
      </c>
      <c r="I130" s="663" t="s">
        <v>215</v>
      </c>
      <c r="J130" s="663" t="s">
        <v>1032</v>
      </c>
      <c r="K130" s="663"/>
      <c r="L130" s="665">
        <v>67.427510375759994</v>
      </c>
      <c r="M130" s="665">
        <v>4</v>
      </c>
      <c r="N130" s="666">
        <v>269.71004150303997</v>
      </c>
    </row>
    <row r="131" spans="1:14" ht="14.4" customHeight="1" x14ac:dyDescent="0.3">
      <c r="A131" s="661" t="s">
        <v>569</v>
      </c>
      <c r="B131" s="662" t="s">
        <v>570</v>
      </c>
      <c r="C131" s="663" t="s">
        <v>575</v>
      </c>
      <c r="D131" s="664" t="s">
        <v>2127</v>
      </c>
      <c r="E131" s="663" t="s">
        <v>586</v>
      </c>
      <c r="F131" s="664" t="s">
        <v>2130</v>
      </c>
      <c r="G131" s="663" t="s">
        <v>594</v>
      </c>
      <c r="H131" s="663" t="s">
        <v>1033</v>
      </c>
      <c r="I131" s="663" t="s">
        <v>1034</v>
      </c>
      <c r="J131" s="663" t="s">
        <v>1035</v>
      </c>
      <c r="K131" s="663" t="s">
        <v>1036</v>
      </c>
      <c r="L131" s="665">
        <v>151.27000000000007</v>
      </c>
      <c r="M131" s="665">
        <v>1</v>
      </c>
      <c r="N131" s="666">
        <v>151.27000000000007</v>
      </c>
    </row>
    <row r="132" spans="1:14" ht="14.4" customHeight="1" x14ac:dyDescent="0.3">
      <c r="A132" s="661" t="s">
        <v>569</v>
      </c>
      <c r="B132" s="662" t="s">
        <v>570</v>
      </c>
      <c r="C132" s="663" t="s">
        <v>575</v>
      </c>
      <c r="D132" s="664" t="s">
        <v>2127</v>
      </c>
      <c r="E132" s="663" t="s">
        <v>586</v>
      </c>
      <c r="F132" s="664" t="s">
        <v>2130</v>
      </c>
      <c r="G132" s="663" t="s">
        <v>594</v>
      </c>
      <c r="H132" s="663" t="s">
        <v>1037</v>
      </c>
      <c r="I132" s="663" t="s">
        <v>1038</v>
      </c>
      <c r="J132" s="663" t="s">
        <v>1039</v>
      </c>
      <c r="K132" s="663" t="s">
        <v>1040</v>
      </c>
      <c r="L132" s="665">
        <v>104.06999999999998</v>
      </c>
      <c r="M132" s="665">
        <v>2</v>
      </c>
      <c r="N132" s="666">
        <v>208.13999999999996</v>
      </c>
    </row>
    <row r="133" spans="1:14" ht="14.4" customHeight="1" x14ac:dyDescent="0.3">
      <c r="A133" s="661" t="s">
        <v>569</v>
      </c>
      <c r="B133" s="662" t="s">
        <v>570</v>
      </c>
      <c r="C133" s="663" t="s">
        <v>575</v>
      </c>
      <c r="D133" s="664" t="s">
        <v>2127</v>
      </c>
      <c r="E133" s="663" t="s">
        <v>586</v>
      </c>
      <c r="F133" s="664" t="s">
        <v>2130</v>
      </c>
      <c r="G133" s="663" t="s">
        <v>594</v>
      </c>
      <c r="H133" s="663" t="s">
        <v>1041</v>
      </c>
      <c r="I133" s="663" t="s">
        <v>1041</v>
      </c>
      <c r="J133" s="663" t="s">
        <v>1042</v>
      </c>
      <c r="K133" s="663" t="s">
        <v>1043</v>
      </c>
      <c r="L133" s="665">
        <v>256.74500233083654</v>
      </c>
      <c r="M133" s="665">
        <v>2</v>
      </c>
      <c r="N133" s="666">
        <v>513.49000466167308</v>
      </c>
    </row>
    <row r="134" spans="1:14" ht="14.4" customHeight="1" x14ac:dyDescent="0.3">
      <c r="A134" s="661" t="s">
        <v>569</v>
      </c>
      <c r="B134" s="662" t="s">
        <v>570</v>
      </c>
      <c r="C134" s="663" t="s">
        <v>575</v>
      </c>
      <c r="D134" s="664" t="s">
        <v>2127</v>
      </c>
      <c r="E134" s="663" t="s">
        <v>586</v>
      </c>
      <c r="F134" s="664" t="s">
        <v>2130</v>
      </c>
      <c r="G134" s="663" t="s">
        <v>594</v>
      </c>
      <c r="H134" s="663" t="s">
        <v>1044</v>
      </c>
      <c r="I134" s="663" t="s">
        <v>1045</v>
      </c>
      <c r="J134" s="663" t="s">
        <v>1046</v>
      </c>
      <c r="K134" s="663" t="s">
        <v>1047</v>
      </c>
      <c r="L134" s="665">
        <v>54.024749896775582</v>
      </c>
      <c r="M134" s="665">
        <v>116</v>
      </c>
      <c r="N134" s="666">
        <v>6266.8709880259676</v>
      </c>
    </row>
    <row r="135" spans="1:14" ht="14.4" customHeight="1" x14ac:dyDescent="0.3">
      <c r="A135" s="661" t="s">
        <v>569</v>
      </c>
      <c r="B135" s="662" t="s">
        <v>570</v>
      </c>
      <c r="C135" s="663" t="s">
        <v>575</v>
      </c>
      <c r="D135" s="664" t="s">
        <v>2127</v>
      </c>
      <c r="E135" s="663" t="s">
        <v>586</v>
      </c>
      <c r="F135" s="664" t="s">
        <v>2130</v>
      </c>
      <c r="G135" s="663" t="s">
        <v>594</v>
      </c>
      <c r="H135" s="663" t="s">
        <v>1048</v>
      </c>
      <c r="I135" s="663" t="s">
        <v>1048</v>
      </c>
      <c r="J135" s="663" t="s">
        <v>1049</v>
      </c>
      <c r="K135" s="663" t="s">
        <v>1050</v>
      </c>
      <c r="L135" s="665">
        <v>1032.4699862941984</v>
      </c>
      <c r="M135" s="665">
        <v>1</v>
      </c>
      <c r="N135" s="666">
        <v>1032.4699862941984</v>
      </c>
    </row>
    <row r="136" spans="1:14" ht="14.4" customHeight="1" x14ac:dyDescent="0.3">
      <c r="A136" s="661" t="s">
        <v>569</v>
      </c>
      <c r="B136" s="662" t="s">
        <v>570</v>
      </c>
      <c r="C136" s="663" t="s">
        <v>575</v>
      </c>
      <c r="D136" s="664" t="s">
        <v>2127</v>
      </c>
      <c r="E136" s="663" t="s">
        <v>586</v>
      </c>
      <c r="F136" s="664" t="s">
        <v>2130</v>
      </c>
      <c r="G136" s="663" t="s">
        <v>594</v>
      </c>
      <c r="H136" s="663" t="s">
        <v>1051</v>
      </c>
      <c r="I136" s="663" t="s">
        <v>1052</v>
      </c>
      <c r="J136" s="663" t="s">
        <v>802</v>
      </c>
      <c r="K136" s="663" t="s">
        <v>1053</v>
      </c>
      <c r="L136" s="665">
        <v>106.6915652173913</v>
      </c>
      <c r="M136" s="665">
        <v>46</v>
      </c>
      <c r="N136" s="666">
        <v>4907.8119999999999</v>
      </c>
    </row>
    <row r="137" spans="1:14" ht="14.4" customHeight="1" x14ac:dyDescent="0.3">
      <c r="A137" s="661" t="s">
        <v>569</v>
      </c>
      <c r="B137" s="662" t="s">
        <v>570</v>
      </c>
      <c r="C137" s="663" t="s">
        <v>575</v>
      </c>
      <c r="D137" s="664" t="s">
        <v>2127</v>
      </c>
      <c r="E137" s="663" t="s">
        <v>586</v>
      </c>
      <c r="F137" s="664" t="s">
        <v>2130</v>
      </c>
      <c r="G137" s="663" t="s">
        <v>594</v>
      </c>
      <c r="H137" s="663" t="s">
        <v>1054</v>
      </c>
      <c r="I137" s="663" t="s">
        <v>1055</v>
      </c>
      <c r="J137" s="663" t="s">
        <v>1056</v>
      </c>
      <c r="K137" s="663" t="s">
        <v>650</v>
      </c>
      <c r="L137" s="665">
        <v>110.50000000000003</v>
      </c>
      <c r="M137" s="665">
        <v>2</v>
      </c>
      <c r="N137" s="666">
        <v>221.00000000000006</v>
      </c>
    </row>
    <row r="138" spans="1:14" ht="14.4" customHeight="1" x14ac:dyDescent="0.3">
      <c r="A138" s="661" t="s">
        <v>569</v>
      </c>
      <c r="B138" s="662" t="s">
        <v>570</v>
      </c>
      <c r="C138" s="663" t="s">
        <v>575</v>
      </c>
      <c r="D138" s="664" t="s">
        <v>2127</v>
      </c>
      <c r="E138" s="663" t="s">
        <v>586</v>
      </c>
      <c r="F138" s="664" t="s">
        <v>2130</v>
      </c>
      <c r="G138" s="663" t="s">
        <v>594</v>
      </c>
      <c r="H138" s="663" t="s">
        <v>1057</v>
      </c>
      <c r="I138" s="663" t="s">
        <v>1058</v>
      </c>
      <c r="J138" s="663" t="s">
        <v>1059</v>
      </c>
      <c r="K138" s="663" t="s">
        <v>1060</v>
      </c>
      <c r="L138" s="665">
        <v>40.559999999999988</v>
      </c>
      <c r="M138" s="665">
        <v>3</v>
      </c>
      <c r="N138" s="666">
        <v>121.67999999999996</v>
      </c>
    </row>
    <row r="139" spans="1:14" ht="14.4" customHeight="1" x14ac:dyDescent="0.3">
      <c r="A139" s="661" t="s">
        <v>569</v>
      </c>
      <c r="B139" s="662" t="s">
        <v>570</v>
      </c>
      <c r="C139" s="663" t="s">
        <v>575</v>
      </c>
      <c r="D139" s="664" t="s">
        <v>2127</v>
      </c>
      <c r="E139" s="663" t="s">
        <v>586</v>
      </c>
      <c r="F139" s="664" t="s">
        <v>2130</v>
      </c>
      <c r="G139" s="663" t="s">
        <v>594</v>
      </c>
      <c r="H139" s="663" t="s">
        <v>1061</v>
      </c>
      <c r="I139" s="663" t="s">
        <v>1062</v>
      </c>
      <c r="J139" s="663" t="s">
        <v>1063</v>
      </c>
      <c r="K139" s="663" t="s">
        <v>1064</v>
      </c>
      <c r="L139" s="665">
        <v>53.660000000000018</v>
      </c>
      <c r="M139" s="665">
        <v>1</v>
      </c>
      <c r="N139" s="666">
        <v>53.660000000000018</v>
      </c>
    </row>
    <row r="140" spans="1:14" ht="14.4" customHeight="1" x14ac:dyDescent="0.3">
      <c r="A140" s="661" t="s">
        <v>569</v>
      </c>
      <c r="B140" s="662" t="s">
        <v>570</v>
      </c>
      <c r="C140" s="663" t="s">
        <v>575</v>
      </c>
      <c r="D140" s="664" t="s">
        <v>2127</v>
      </c>
      <c r="E140" s="663" t="s">
        <v>586</v>
      </c>
      <c r="F140" s="664" t="s">
        <v>2130</v>
      </c>
      <c r="G140" s="663" t="s">
        <v>594</v>
      </c>
      <c r="H140" s="663" t="s">
        <v>1065</v>
      </c>
      <c r="I140" s="663" t="s">
        <v>215</v>
      </c>
      <c r="J140" s="663" t="s">
        <v>1066</v>
      </c>
      <c r="K140" s="663"/>
      <c r="L140" s="665">
        <v>101.17593400410591</v>
      </c>
      <c r="M140" s="665">
        <v>10</v>
      </c>
      <c r="N140" s="666">
        <v>1011.7593400410591</v>
      </c>
    </row>
    <row r="141" spans="1:14" ht="14.4" customHeight="1" x14ac:dyDescent="0.3">
      <c r="A141" s="661" t="s">
        <v>569</v>
      </c>
      <c r="B141" s="662" t="s">
        <v>570</v>
      </c>
      <c r="C141" s="663" t="s">
        <v>575</v>
      </c>
      <c r="D141" s="664" t="s">
        <v>2127</v>
      </c>
      <c r="E141" s="663" t="s">
        <v>586</v>
      </c>
      <c r="F141" s="664" t="s">
        <v>2130</v>
      </c>
      <c r="G141" s="663" t="s">
        <v>594</v>
      </c>
      <c r="H141" s="663" t="s">
        <v>1067</v>
      </c>
      <c r="I141" s="663" t="s">
        <v>1068</v>
      </c>
      <c r="J141" s="663" t="s">
        <v>1069</v>
      </c>
      <c r="K141" s="663" t="s">
        <v>1070</v>
      </c>
      <c r="L141" s="665">
        <v>46.449999999999996</v>
      </c>
      <c r="M141" s="665">
        <v>1</v>
      </c>
      <c r="N141" s="666">
        <v>46.449999999999996</v>
      </c>
    </row>
    <row r="142" spans="1:14" ht="14.4" customHeight="1" x14ac:dyDescent="0.3">
      <c r="A142" s="661" t="s">
        <v>569</v>
      </c>
      <c r="B142" s="662" t="s">
        <v>570</v>
      </c>
      <c r="C142" s="663" t="s">
        <v>575</v>
      </c>
      <c r="D142" s="664" t="s">
        <v>2127</v>
      </c>
      <c r="E142" s="663" t="s">
        <v>586</v>
      </c>
      <c r="F142" s="664" t="s">
        <v>2130</v>
      </c>
      <c r="G142" s="663" t="s">
        <v>594</v>
      </c>
      <c r="H142" s="663" t="s">
        <v>1071</v>
      </c>
      <c r="I142" s="663" t="s">
        <v>1072</v>
      </c>
      <c r="J142" s="663" t="s">
        <v>1073</v>
      </c>
      <c r="K142" s="663" t="s">
        <v>1074</v>
      </c>
      <c r="L142" s="665">
        <v>33.999999999999993</v>
      </c>
      <c r="M142" s="665">
        <v>1</v>
      </c>
      <c r="N142" s="666">
        <v>33.999999999999993</v>
      </c>
    </row>
    <row r="143" spans="1:14" ht="14.4" customHeight="1" x14ac:dyDescent="0.3">
      <c r="A143" s="661" t="s">
        <v>569</v>
      </c>
      <c r="B143" s="662" t="s">
        <v>570</v>
      </c>
      <c r="C143" s="663" t="s">
        <v>575</v>
      </c>
      <c r="D143" s="664" t="s">
        <v>2127</v>
      </c>
      <c r="E143" s="663" t="s">
        <v>586</v>
      </c>
      <c r="F143" s="664" t="s">
        <v>2130</v>
      </c>
      <c r="G143" s="663" t="s">
        <v>594</v>
      </c>
      <c r="H143" s="663" t="s">
        <v>1075</v>
      </c>
      <c r="I143" s="663" t="s">
        <v>1076</v>
      </c>
      <c r="J143" s="663" t="s">
        <v>1077</v>
      </c>
      <c r="K143" s="663" t="s">
        <v>764</v>
      </c>
      <c r="L143" s="665">
        <v>43.700000000000017</v>
      </c>
      <c r="M143" s="665">
        <v>1</v>
      </c>
      <c r="N143" s="666">
        <v>43.700000000000017</v>
      </c>
    </row>
    <row r="144" spans="1:14" ht="14.4" customHeight="1" x14ac:dyDescent="0.3">
      <c r="A144" s="661" t="s">
        <v>569</v>
      </c>
      <c r="B144" s="662" t="s">
        <v>570</v>
      </c>
      <c r="C144" s="663" t="s">
        <v>575</v>
      </c>
      <c r="D144" s="664" t="s">
        <v>2127</v>
      </c>
      <c r="E144" s="663" t="s">
        <v>586</v>
      </c>
      <c r="F144" s="664" t="s">
        <v>2130</v>
      </c>
      <c r="G144" s="663" t="s">
        <v>594</v>
      </c>
      <c r="H144" s="663" t="s">
        <v>1078</v>
      </c>
      <c r="I144" s="663" t="s">
        <v>1079</v>
      </c>
      <c r="J144" s="663" t="s">
        <v>1080</v>
      </c>
      <c r="K144" s="663" t="s">
        <v>1081</v>
      </c>
      <c r="L144" s="665">
        <v>112.62000000000002</v>
      </c>
      <c r="M144" s="665">
        <v>18</v>
      </c>
      <c r="N144" s="666">
        <v>2027.1600000000003</v>
      </c>
    </row>
    <row r="145" spans="1:14" ht="14.4" customHeight="1" x14ac:dyDescent="0.3">
      <c r="A145" s="661" t="s">
        <v>569</v>
      </c>
      <c r="B145" s="662" t="s">
        <v>570</v>
      </c>
      <c r="C145" s="663" t="s">
        <v>575</v>
      </c>
      <c r="D145" s="664" t="s">
        <v>2127</v>
      </c>
      <c r="E145" s="663" t="s">
        <v>586</v>
      </c>
      <c r="F145" s="664" t="s">
        <v>2130</v>
      </c>
      <c r="G145" s="663" t="s">
        <v>594</v>
      </c>
      <c r="H145" s="663" t="s">
        <v>1082</v>
      </c>
      <c r="I145" s="663" t="s">
        <v>1083</v>
      </c>
      <c r="J145" s="663" t="s">
        <v>1084</v>
      </c>
      <c r="K145" s="663" t="s">
        <v>1085</v>
      </c>
      <c r="L145" s="665">
        <v>110.96</v>
      </c>
      <c r="M145" s="665">
        <v>2</v>
      </c>
      <c r="N145" s="666">
        <v>221.92</v>
      </c>
    </row>
    <row r="146" spans="1:14" ht="14.4" customHeight="1" x14ac:dyDescent="0.3">
      <c r="A146" s="661" t="s">
        <v>569</v>
      </c>
      <c r="B146" s="662" t="s">
        <v>570</v>
      </c>
      <c r="C146" s="663" t="s">
        <v>575</v>
      </c>
      <c r="D146" s="664" t="s">
        <v>2127</v>
      </c>
      <c r="E146" s="663" t="s">
        <v>586</v>
      </c>
      <c r="F146" s="664" t="s">
        <v>2130</v>
      </c>
      <c r="G146" s="663" t="s">
        <v>594</v>
      </c>
      <c r="H146" s="663" t="s">
        <v>1086</v>
      </c>
      <c r="I146" s="663" t="s">
        <v>1087</v>
      </c>
      <c r="J146" s="663" t="s">
        <v>1088</v>
      </c>
      <c r="K146" s="663" t="s">
        <v>1089</v>
      </c>
      <c r="L146" s="665">
        <v>55.890000000000029</v>
      </c>
      <c r="M146" s="665">
        <v>1</v>
      </c>
      <c r="N146" s="666">
        <v>55.890000000000029</v>
      </c>
    </row>
    <row r="147" spans="1:14" ht="14.4" customHeight="1" x14ac:dyDescent="0.3">
      <c r="A147" s="661" t="s">
        <v>569</v>
      </c>
      <c r="B147" s="662" t="s">
        <v>570</v>
      </c>
      <c r="C147" s="663" t="s">
        <v>575</v>
      </c>
      <c r="D147" s="664" t="s">
        <v>2127</v>
      </c>
      <c r="E147" s="663" t="s">
        <v>586</v>
      </c>
      <c r="F147" s="664" t="s">
        <v>2130</v>
      </c>
      <c r="G147" s="663" t="s">
        <v>594</v>
      </c>
      <c r="H147" s="663" t="s">
        <v>1090</v>
      </c>
      <c r="I147" s="663" t="s">
        <v>1091</v>
      </c>
      <c r="J147" s="663" t="s">
        <v>1092</v>
      </c>
      <c r="K147" s="663" t="s">
        <v>1093</v>
      </c>
      <c r="L147" s="665">
        <v>74.83</v>
      </c>
      <c r="M147" s="665">
        <v>1</v>
      </c>
      <c r="N147" s="666">
        <v>74.83</v>
      </c>
    </row>
    <row r="148" spans="1:14" ht="14.4" customHeight="1" x14ac:dyDescent="0.3">
      <c r="A148" s="661" t="s">
        <v>569</v>
      </c>
      <c r="B148" s="662" t="s">
        <v>570</v>
      </c>
      <c r="C148" s="663" t="s">
        <v>575</v>
      </c>
      <c r="D148" s="664" t="s">
        <v>2127</v>
      </c>
      <c r="E148" s="663" t="s">
        <v>586</v>
      </c>
      <c r="F148" s="664" t="s">
        <v>2130</v>
      </c>
      <c r="G148" s="663" t="s">
        <v>594</v>
      </c>
      <c r="H148" s="663" t="s">
        <v>1094</v>
      </c>
      <c r="I148" s="663" t="s">
        <v>1095</v>
      </c>
      <c r="J148" s="663" t="s">
        <v>1096</v>
      </c>
      <c r="K148" s="663" t="s">
        <v>1097</v>
      </c>
      <c r="L148" s="665">
        <v>37.25</v>
      </c>
      <c r="M148" s="665">
        <v>1</v>
      </c>
      <c r="N148" s="666">
        <v>37.25</v>
      </c>
    </row>
    <row r="149" spans="1:14" ht="14.4" customHeight="1" x14ac:dyDescent="0.3">
      <c r="A149" s="661" t="s">
        <v>569</v>
      </c>
      <c r="B149" s="662" t="s">
        <v>570</v>
      </c>
      <c r="C149" s="663" t="s">
        <v>575</v>
      </c>
      <c r="D149" s="664" t="s">
        <v>2127</v>
      </c>
      <c r="E149" s="663" t="s">
        <v>586</v>
      </c>
      <c r="F149" s="664" t="s">
        <v>2130</v>
      </c>
      <c r="G149" s="663" t="s">
        <v>594</v>
      </c>
      <c r="H149" s="663" t="s">
        <v>1098</v>
      </c>
      <c r="I149" s="663" t="s">
        <v>215</v>
      </c>
      <c r="J149" s="663" t="s">
        <v>1099</v>
      </c>
      <c r="K149" s="663"/>
      <c r="L149" s="665">
        <v>66.435059769214917</v>
      </c>
      <c r="M149" s="665">
        <v>1</v>
      </c>
      <c r="N149" s="666">
        <v>66.435059769214917</v>
      </c>
    </row>
    <row r="150" spans="1:14" ht="14.4" customHeight="1" x14ac:dyDescent="0.3">
      <c r="A150" s="661" t="s">
        <v>569</v>
      </c>
      <c r="B150" s="662" t="s">
        <v>570</v>
      </c>
      <c r="C150" s="663" t="s">
        <v>575</v>
      </c>
      <c r="D150" s="664" t="s">
        <v>2127</v>
      </c>
      <c r="E150" s="663" t="s">
        <v>586</v>
      </c>
      <c r="F150" s="664" t="s">
        <v>2130</v>
      </c>
      <c r="G150" s="663" t="s">
        <v>594</v>
      </c>
      <c r="H150" s="663" t="s">
        <v>1100</v>
      </c>
      <c r="I150" s="663" t="s">
        <v>1101</v>
      </c>
      <c r="J150" s="663" t="s">
        <v>1102</v>
      </c>
      <c r="K150" s="663" t="s">
        <v>1103</v>
      </c>
      <c r="L150" s="665">
        <v>37.819612966172862</v>
      </c>
      <c r="M150" s="665">
        <v>1</v>
      </c>
      <c r="N150" s="666">
        <v>37.819612966172862</v>
      </c>
    </row>
    <row r="151" spans="1:14" ht="14.4" customHeight="1" x14ac:dyDescent="0.3">
      <c r="A151" s="661" t="s">
        <v>569</v>
      </c>
      <c r="B151" s="662" t="s">
        <v>570</v>
      </c>
      <c r="C151" s="663" t="s">
        <v>575</v>
      </c>
      <c r="D151" s="664" t="s">
        <v>2127</v>
      </c>
      <c r="E151" s="663" t="s">
        <v>586</v>
      </c>
      <c r="F151" s="664" t="s">
        <v>2130</v>
      </c>
      <c r="G151" s="663" t="s">
        <v>594</v>
      </c>
      <c r="H151" s="663" t="s">
        <v>1104</v>
      </c>
      <c r="I151" s="663" t="s">
        <v>1105</v>
      </c>
      <c r="J151" s="663" t="s">
        <v>1106</v>
      </c>
      <c r="K151" s="663" t="s">
        <v>980</v>
      </c>
      <c r="L151" s="665">
        <v>108.79</v>
      </c>
      <c r="M151" s="665">
        <v>1</v>
      </c>
      <c r="N151" s="666">
        <v>108.79</v>
      </c>
    </row>
    <row r="152" spans="1:14" ht="14.4" customHeight="1" x14ac:dyDescent="0.3">
      <c r="A152" s="661" t="s">
        <v>569</v>
      </c>
      <c r="B152" s="662" t="s">
        <v>570</v>
      </c>
      <c r="C152" s="663" t="s">
        <v>575</v>
      </c>
      <c r="D152" s="664" t="s">
        <v>2127</v>
      </c>
      <c r="E152" s="663" t="s">
        <v>586</v>
      </c>
      <c r="F152" s="664" t="s">
        <v>2130</v>
      </c>
      <c r="G152" s="663" t="s">
        <v>594</v>
      </c>
      <c r="H152" s="663" t="s">
        <v>1107</v>
      </c>
      <c r="I152" s="663" t="s">
        <v>1108</v>
      </c>
      <c r="J152" s="663" t="s">
        <v>1109</v>
      </c>
      <c r="K152" s="663" t="s">
        <v>1110</v>
      </c>
      <c r="L152" s="665">
        <v>57.549999999999976</v>
      </c>
      <c r="M152" s="665">
        <v>1</v>
      </c>
      <c r="N152" s="666">
        <v>57.549999999999976</v>
      </c>
    </row>
    <row r="153" spans="1:14" ht="14.4" customHeight="1" x14ac:dyDescent="0.3">
      <c r="A153" s="661" t="s">
        <v>569</v>
      </c>
      <c r="B153" s="662" t="s">
        <v>570</v>
      </c>
      <c r="C153" s="663" t="s">
        <v>575</v>
      </c>
      <c r="D153" s="664" t="s">
        <v>2127</v>
      </c>
      <c r="E153" s="663" t="s">
        <v>586</v>
      </c>
      <c r="F153" s="664" t="s">
        <v>2130</v>
      </c>
      <c r="G153" s="663" t="s">
        <v>594</v>
      </c>
      <c r="H153" s="663" t="s">
        <v>1111</v>
      </c>
      <c r="I153" s="663" t="s">
        <v>1112</v>
      </c>
      <c r="J153" s="663" t="s">
        <v>1113</v>
      </c>
      <c r="K153" s="663" t="s">
        <v>1114</v>
      </c>
      <c r="L153" s="665">
        <v>117.81151365349399</v>
      </c>
      <c r="M153" s="665">
        <v>7</v>
      </c>
      <c r="N153" s="666">
        <v>824.68059557445793</v>
      </c>
    </row>
    <row r="154" spans="1:14" ht="14.4" customHeight="1" x14ac:dyDescent="0.3">
      <c r="A154" s="661" t="s">
        <v>569</v>
      </c>
      <c r="B154" s="662" t="s">
        <v>570</v>
      </c>
      <c r="C154" s="663" t="s">
        <v>575</v>
      </c>
      <c r="D154" s="664" t="s">
        <v>2127</v>
      </c>
      <c r="E154" s="663" t="s">
        <v>586</v>
      </c>
      <c r="F154" s="664" t="s">
        <v>2130</v>
      </c>
      <c r="G154" s="663" t="s">
        <v>594</v>
      </c>
      <c r="H154" s="663" t="s">
        <v>1115</v>
      </c>
      <c r="I154" s="663" t="s">
        <v>1116</v>
      </c>
      <c r="J154" s="663" t="s">
        <v>1117</v>
      </c>
      <c r="K154" s="663" t="s">
        <v>1118</v>
      </c>
      <c r="L154" s="665">
        <v>23.929921151556325</v>
      </c>
      <c r="M154" s="665">
        <v>3</v>
      </c>
      <c r="N154" s="666">
        <v>71.789763454668972</v>
      </c>
    </row>
    <row r="155" spans="1:14" ht="14.4" customHeight="1" x14ac:dyDescent="0.3">
      <c r="A155" s="661" t="s">
        <v>569</v>
      </c>
      <c r="B155" s="662" t="s">
        <v>570</v>
      </c>
      <c r="C155" s="663" t="s">
        <v>575</v>
      </c>
      <c r="D155" s="664" t="s">
        <v>2127</v>
      </c>
      <c r="E155" s="663" t="s">
        <v>586</v>
      </c>
      <c r="F155" s="664" t="s">
        <v>2130</v>
      </c>
      <c r="G155" s="663" t="s">
        <v>594</v>
      </c>
      <c r="H155" s="663" t="s">
        <v>1119</v>
      </c>
      <c r="I155" s="663" t="s">
        <v>215</v>
      </c>
      <c r="J155" s="663" t="s">
        <v>1120</v>
      </c>
      <c r="K155" s="663"/>
      <c r="L155" s="665">
        <v>70.419999999999973</v>
      </c>
      <c r="M155" s="665">
        <v>2</v>
      </c>
      <c r="N155" s="666">
        <v>140.83999999999995</v>
      </c>
    </row>
    <row r="156" spans="1:14" ht="14.4" customHeight="1" x14ac:dyDescent="0.3">
      <c r="A156" s="661" t="s">
        <v>569</v>
      </c>
      <c r="B156" s="662" t="s">
        <v>570</v>
      </c>
      <c r="C156" s="663" t="s">
        <v>575</v>
      </c>
      <c r="D156" s="664" t="s">
        <v>2127</v>
      </c>
      <c r="E156" s="663" t="s">
        <v>586</v>
      </c>
      <c r="F156" s="664" t="s">
        <v>2130</v>
      </c>
      <c r="G156" s="663" t="s">
        <v>594</v>
      </c>
      <c r="H156" s="663" t="s">
        <v>1121</v>
      </c>
      <c r="I156" s="663" t="s">
        <v>215</v>
      </c>
      <c r="J156" s="663" t="s">
        <v>1122</v>
      </c>
      <c r="K156" s="663"/>
      <c r="L156" s="665">
        <v>411.53583333333336</v>
      </c>
      <c r="M156" s="665">
        <v>4</v>
      </c>
      <c r="N156" s="666">
        <v>1646.1433333333334</v>
      </c>
    </row>
    <row r="157" spans="1:14" ht="14.4" customHeight="1" x14ac:dyDescent="0.3">
      <c r="A157" s="661" t="s">
        <v>569</v>
      </c>
      <c r="B157" s="662" t="s">
        <v>570</v>
      </c>
      <c r="C157" s="663" t="s">
        <v>575</v>
      </c>
      <c r="D157" s="664" t="s">
        <v>2127</v>
      </c>
      <c r="E157" s="663" t="s">
        <v>586</v>
      </c>
      <c r="F157" s="664" t="s">
        <v>2130</v>
      </c>
      <c r="G157" s="663" t="s">
        <v>594</v>
      </c>
      <c r="H157" s="663" t="s">
        <v>1123</v>
      </c>
      <c r="I157" s="663" t="s">
        <v>1124</v>
      </c>
      <c r="J157" s="663" t="s">
        <v>1125</v>
      </c>
      <c r="K157" s="663" t="s">
        <v>1126</v>
      </c>
      <c r="L157" s="665">
        <v>106.7293985055766</v>
      </c>
      <c r="M157" s="665">
        <v>1</v>
      </c>
      <c r="N157" s="666">
        <v>106.7293985055766</v>
      </c>
    </row>
    <row r="158" spans="1:14" ht="14.4" customHeight="1" x14ac:dyDescent="0.3">
      <c r="A158" s="661" t="s">
        <v>569</v>
      </c>
      <c r="B158" s="662" t="s">
        <v>570</v>
      </c>
      <c r="C158" s="663" t="s">
        <v>575</v>
      </c>
      <c r="D158" s="664" t="s">
        <v>2127</v>
      </c>
      <c r="E158" s="663" t="s">
        <v>586</v>
      </c>
      <c r="F158" s="664" t="s">
        <v>2130</v>
      </c>
      <c r="G158" s="663" t="s">
        <v>594</v>
      </c>
      <c r="H158" s="663" t="s">
        <v>1127</v>
      </c>
      <c r="I158" s="663" t="s">
        <v>215</v>
      </c>
      <c r="J158" s="663" t="s">
        <v>1128</v>
      </c>
      <c r="K158" s="663"/>
      <c r="L158" s="665">
        <v>124.76477154144229</v>
      </c>
      <c r="M158" s="665">
        <v>9</v>
      </c>
      <c r="N158" s="666">
        <v>1122.8829438729806</v>
      </c>
    </row>
    <row r="159" spans="1:14" ht="14.4" customHeight="1" x14ac:dyDescent="0.3">
      <c r="A159" s="661" t="s">
        <v>569</v>
      </c>
      <c r="B159" s="662" t="s">
        <v>570</v>
      </c>
      <c r="C159" s="663" t="s">
        <v>575</v>
      </c>
      <c r="D159" s="664" t="s">
        <v>2127</v>
      </c>
      <c r="E159" s="663" t="s">
        <v>586</v>
      </c>
      <c r="F159" s="664" t="s">
        <v>2130</v>
      </c>
      <c r="G159" s="663" t="s">
        <v>594</v>
      </c>
      <c r="H159" s="663" t="s">
        <v>1129</v>
      </c>
      <c r="I159" s="663" t="s">
        <v>215</v>
      </c>
      <c r="J159" s="663" t="s">
        <v>1130</v>
      </c>
      <c r="K159" s="663"/>
      <c r="L159" s="665">
        <v>407.25261803016741</v>
      </c>
      <c r="M159" s="665">
        <v>1</v>
      </c>
      <c r="N159" s="666">
        <v>407.25261803016741</v>
      </c>
    </row>
    <row r="160" spans="1:14" ht="14.4" customHeight="1" x14ac:dyDescent="0.3">
      <c r="A160" s="661" t="s">
        <v>569</v>
      </c>
      <c r="B160" s="662" t="s">
        <v>570</v>
      </c>
      <c r="C160" s="663" t="s">
        <v>575</v>
      </c>
      <c r="D160" s="664" t="s">
        <v>2127</v>
      </c>
      <c r="E160" s="663" t="s">
        <v>586</v>
      </c>
      <c r="F160" s="664" t="s">
        <v>2130</v>
      </c>
      <c r="G160" s="663" t="s">
        <v>594</v>
      </c>
      <c r="H160" s="663" t="s">
        <v>1131</v>
      </c>
      <c r="I160" s="663" t="s">
        <v>1132</v>
      </c>
      <c r="J160" s="663" t="s">
        <v>1133</v>
      </c>
      <c r="K160" s="663" t="s">
        <v>1134</v>
      </c>
      <c r="L160" s="665">
        <v>87.096640288234752</v>
      </c>
      <c r="M160" s="665">
        <v>6</v>
      </c>
      <c r="N160" s="666">
        <v>522.57984172940849</v>
      </c>
    </row>
    <row r="161" spans="1:14" ht="14.4" customHeight="1" x14ac:dyDescent="0.3">
      <c r="A161" s="661" t="s">
        <v>569</v>
      </c>
      <c r="B161" s="662" t="s">
        <v>570</v>
      </c>
      <c r="C161" s="663" t="s">
        <v>575</v>
      </c>
      <c r="D161" s="664" t="s">
        <v>2127</v>
      </c>
      <c r="E161" s="663" t="s">
        <v>586</v>
      </c>
      <c r="F161" s="664" t="s">
        <v>2130</v>
      </c>
      <c r="G161" s="663" t="s">
        <v>594</v>
      </c>
      <c r="H161" s="663" t="s">
        <v>1135</v>
      </c>
      <c r="I161" s="663" t="s">
        <v>215</v>
      </c>
      <c r="J161" s="663" t="s">
        <v>1136</v>
      </c>
      <c r="K161" s="663"/>
      <c r="L161" s="665">
        <v>39.538610029619534</v>
      </c>
      <c r="M161" s="665">
        <v>3</v>
      </c>
      <c r="N161" s="666">
        <v>118.6158300888586</v>
      </c>
    </row>
    <row r="162" spans="1:14" ht="14.4" customHeight="1" x14ac:dyDescent="0.3">
      <c r="A162" s="661" t="s">
        <v>569</v>
      </c>
      <c r="B162" s="662" t="s">
        <v>570</v>
      </c>
      <c r="C162" s="663" t="s">
        <v>575</v>
      </c>
      <c r="D162" s="664" t="s">
        <v>2127</v>
      </c>
      <c r="E162" s="663" t="s">
        <v>586</v>
      </c>
      <c r="F162" s="664" t="s">
        <v>2130</v>
      </c>
      <c r="G162" s="663" t="s">
        <v>594</v>
      </c>
      <c r="H162" s="663" t="s">
        <v>1137</v>
      </c>
      <c r="I162" s="663" t="s">
        <v>1138</v>
      </c>
      <c r="J162" s="663" t="s">
        <v>1139</v>
      </c>
      <c r="K162" s="663" t="s">
        <v>1140</v>
      </c>
      <c r="L162" s="665">
        <v>331.90353761365589</v>
      </c>
      <c r="M162" s="665">
        <v>75</v>
      </c>
      <c r="N162" s="666">
        <v>24892.765321024192</v>
      </c>
    </row>
    <row r="163" spans="1:14" ht="14.4" customHeight="1" x14ac:dyDescent="0.3">
      <c r="A163" s="661" t="s">
        <v>569</v>
      </c>
      <c r="B163" s="662" t="s">
        <v>570</v>
      </c>
      <c r="C163" s="663" t="s">
        <v>575</v>
      </c>
      <c r="D163" s="664" t="s">
        <v>2127</v>
      </c>
      <c r="E163" s="663" t="s">
        <v>586</v>
      </c>
      <c r="F163" s="664" t="s">
        <v>2130</v>
      </c>
      <c r="G163" s="663" t="s">
        <v>594</v>
      </c>
      <c r="H163" s="663" t="s">
        <v>1141</v>
      </c>
      <c r="I163" s="663" t="s">
        <v>1142</v>
      </c>
      <c r="J163" s="663" t="s">
        <v>1143</v>
      </c>
      <c r="K163" s="663"/>
      <c r="L163" s="665">
        <v>252.97795970869291</v>
      </c>
      <c r="M163" s="665">
        <v>1</v>
      </c>
      <c r="N163" s="666">
        <v>252.97795970869291</v>
      </c>
    </row>
    <row r="164" spans="1:14" ht="14.4" customHeight="1" x14ac:dyDescent="0.3">
      <c r="A164" s="661" t="s">
        <v>569</v>
      </c>
      <c r="B164" s="662" t="s">
        <v>570</v>
      </c>
      <c r="C164" s="663" t="s">
        <v>575</v>
      </c>
      <c r="D164" s="664" t="s">
        <v>2127</v>
      </c>
      <c r="E164" s="663" t="s">
        <v>586</v>
      </c>
      <c r="F164" s="664" t="s">
        <v>2130</v>
      </c>
      <c r="G164" s="663" t="s">
        <v>594</v>
      </c>
      <c r="H164" s="663" t="s">
        <v>1144</v>
      </c>
      <c r="I164" s="663" t="s">
        <v>1144</v>
      </c>
      <c r="J164" s="663" t="s">
        <v>1145</v>
      </c>
      <c r="K164" s="663" t="s">
        <v>1146</v>
      </c>
      <c r="L164" s="665">
        <v>108.70999999999998</v>
      </c>
      <c r="M164" s="665">
        <v>1</v>
      </c>
      <c r="N164" s="666">
        <v>108.70999999999998</v>
      </c>
    </row>
    <row r="165" spans="1:14" ht="14.4" customHeight="1" x14ac:dyDescent="0.3">
      <c r="A165" s="661" t="s">
        <v>569</v>
      </c>
      <c r="B165" s="662" t="s">
        <v>570</v>
      </c>
      <c r="C165" s="663" t="s">
        <v>575</v>
      </c>
      <c r="D165" s="664" t="s">
        <v>2127</v>
      </c>
      <c r="E165" s="663" t="s">
        <v>586</v>
      </c>
      <c r="F165" s="664" t="s">
        <v>2130</v>
      </c>
      <c r="G165" s="663" t="s">
        <v>594</v>
      </c>
      <c r="H165" s="663" t="s">
        <v>1147</v>
      </c>
      <c r="I165" s="663" t="s">
        <v>1148</v>
      </c>
      <c r="J165" s="663" t="s">
        <v>1149</v>
      </c>
      <c r="K165" s="663" t="s">
        <v>1150</v>
      </c>
      <c r="L165" s="665">
        <v>283.23500332732118</v>
      </c>
      <c r="M165" s="665">
        <v>12</v>
      </c>
      <c r="N165" s="666">
        <v>3398.8200399278539</v>
      </c>
    </row>
    <row r="166" spans="1:14" ht="14.4" customHeight="1" x14ac:dyDescent="0.3">
      <c r="A166" s="661" t="s">
        <v>569</v>
      </c>
      <c r="B166" s="662" t="s">
        <v>570</v>
      </c>
      <c r="C166" s="663" t="s">
        <v>575</v>
      </c>
      <c r="D166" s="664" t="s">
        <v>2127</v>
      </c>
      <c r="E166" s="663" t="s">
        <v>586</v>
      </c>
      <c r="F166" s="664" t="s">
        <v>2130</v>
      </c>
      <c r="G166" s="663" t="s">
        <v>594</v>
      </c>
      <c r="H166" s="663" t="s">
        <v>1151</v>
      </c>
      <c r="I166" s="663" t="s">
        <v>215</v>
      </c>
      <c r="J166" s="663" t="s">
        <v>1152</v>
      </c>
      <c r="K166" s="663" t="s">
        <v>1153</v>
      </c>
      <c r="L166" s="665">
        <v>37.489937313329683</v>
      </c>
      <c r="M166" s="665">
        <v>3</v>
      </c>
      <c r="N166" s="666">
        <v>112.46981193998906</v>
      </c>
    </row>
    <row r="167" spans="1:14" ht="14.4" customHeight="1" x14ac:dyDescent="0.3">
      <c r="A167" s="661" t="s">
        <v>569</v>
      </c>
      <c r="B167" s="662" t="s">
        <v>570</v>
      </c>
      <c r="C167" s="663" t="s">
        <v>575</v>
      </c>
      <c r="D167" s="664" t="s">
        <v>2127</v>
      </c>
      <c r="E167" s="663" t="s">
        <v>586</v>
      </c>
      <c r="F167" s="664" t="s">
        <v>2130</v>
      </c>
      <c r="G167" s="663" t="s">
        <v>594</v>
      </c>
      <c r="H167" s="663" t="s">
        <v>1154</v>
      </c>
      <c r="I167" s="663" t="s">
        <v>1155</v>
      </c>
      <c r="J167" s="663" t="s">
        <v>1156</v>
      </c>
      <c r="K167" s="663" t="s">
        <v>1157</v>
      </c>
      <c r="L167" s="665">
        <v>182.81999999999996</v>
      </c>
      <c r="M167" s="665">
        <v>2</v>
      </c>
      <c r="N167" s="666">
        <v>365.63999999999993</v>
      </c>
    </row>
    <row r="168" spans="1:14" ht="14.4" customHeight="1" x14ac:dyDescent="0.3">
      <c r="A168" s="661" t="s">
        <v>569</v>
      </c>
      <c r="B168" s="662" t="s">
        <v>570</v>
      </c>
      <c r="C168" s="663" t="s">
        <v>575</v>
      </c>
      <c r="D168" s="664" t="s">
        <v>2127</v>
      </c>
      <c r="E168" s="663" t="s">
        <v>586</v>
      </c>
      <c r="F168" s="664" t="s">
        <v>2130</v>
      </c>
      <c r="G168" s="663" t="s">
        <v>594</v>
      </c>
      <c r="H168" s="663" t="s">
        <v>1158</v>
      </c>
      <c r="I168" s="663" t="s">
        <v>1158</v>
      </c>
      <c r="J168" s="663" t="s">
        <v>1159</v>
      </c>
      <c r="K168" s="663" t="s">
        <v>1160</v>
      </c>
      <c r="L168" s="665">
        <v>73.72999999999999</v>
      </c>
      <c r="M168" s="665">
        <v>2</v>
      </c>
      <c r="N168" s="666">
        <v>147.45999999999998</v>
      </c>
    </row>
    <row r="169" spans="1:14" ht="14.4" customHeight="1" x14ac:dyDescent="0.3">
      <c r="A169" s="661" t="s">
        <v>569</v>
      </c>
      <c r="B169" s="662" t="s">
        <v>570</v>
      </c>
      <c r="C169" s="663" t="s">
        <v>575</v>
      </c>
      <c r="D169" s="664" t="s">
        <v>2127</v>
      </c>
      <c r="E169" s="663" t="s">
        <v>586</v>
      </c>
      <c r="F169" s="664" t="s">
        <v>2130</v>
      </c>
      <c r="G169" s="663" t="s">
        <v>594</v>
      </c>
      <c r="H169" s="663" t="s">
        <v>1161</v>
      </c>
      <c r="I169" s="663" t="s">
        <v>1162</v>
      </c>
      <c r="J169" s="663" t="s">
        <v>1163</v>
      </c>
      <c r="K169" s="663" t="s">
        <v>1164</v>
      </c>
      <c r="L169" s="665">
        <v>125.85905970908505</v>
      </c>
      <c r="M169" s="665">
        <v>1</v>
      </c>
      <c r="N169" s="666">
        <v>125.85905970908505</v>
      </c>
    </row>
    <row r="170" spans="1:14" ht="14.4" customHeight="1" x14ac:dyDescent="0.3">
      <c r="A170" s="661" t="s">
        <v>569</v>
      </c>
      <c r="B170" s="662" t="s">
        <v>570</v>
      </c>
      <c r="C170" s="663" t="s">
        <v>575</v>
      </c>
      <c r="D170" s="664" t="s">
        <v>2127</v>
      </c>
      <c r="E170" s="663" t="s">
        <v>586</v>
      </c>
      <c r="F170" s="664" t="s">
        <v>2130</v>
      </c>
      <c r="G170" s="663" t="s">
        <v>594</v>
      </c>
      <c r="H170" s="663" t="s">
        <v>1165</v>
      </c>
      <c r="I170" s="663" t="s">
        <v>1166</v>
      </c>
      <c r="J170" s="663" t="s">
        <v>1167</v>
      </c>
      <c r="K170" s="663" t="s">
        <v>1168</v>
      </c>
      <c r="L170" s="665">
        <v>161.51907338465659</v>
      </c>
      <c r="M170" s="665">
        <v>3</v>
      </c>
      <c r="N170" s="666">
        <v>484.55722015396981</v>
      </c>
    </row>
    <row r="171" spans="1:14" ht="14.4" customHeight="1" x14ac:dyDescent="0.3">
      <c r="A171" s="661" t="s">
        <v>569</v>
      </c>
      <c r="B171" s="662" t="s">
        <v>570</v>
      </c>
      <c r="C171" s="663" t="s">
        <v>575</v>
      </c>
      <c r="D171" s="664" t="s">
        <v>2127</v>
      </c>
      <c r="E171" s="663" t="s">
        <v>586</v>
      </c>
      <c r="F171" s="664" t="s">
        <v>2130</v>
      </c>
      <c r="G171" s="663" t="s">
        <v>594</v>
      </c>
      <c r="H171" s="663" t="s">
        <v>1169</v>
      </c>
      <c r="I171" s="663" t="s">
        <v>215</v>
      </c>
      <c r="J171" s="663" t="s">
        <v>1170</v>
      </c>
      <c r="K171" s="663"/>
      <c r="L171" s="665">
        <v>60.44339092432849</v>
      </c>
      <c r="M171" s="665">
        <v>22</v>
      </c>
      <c r="N171" s="666">
        <v>1329.7546003352268</v>
      </c>
    </row>
    <row r="172" spans="1:14" ht="14.4" customHeight="1" x14ac:dyDescent="0.3">
      <c r="A172" s="661" t="s">
        <v>569</v>
      </c>
      <c r="B172" s="662" t="s">
        <v>570</v>
      </c>
      <c r="C172" s="663" t="s">
        <v>575</v>
      </c>
      <c r="D172" s="664" t="s">
        <v>2127</v>
      </c>
      <c r="E172" s="663" t="s">
        <v>586</v>
      </c>
      <c r="F172" s="664" t="s">
        <v>2130</v>
      </c>
      <c r="G172" s="663" t="s">
        <v>594</v>
      </c>
      <c r="H172" s="663" t="s">
        <v>1171</v>
      </c>
      <c r="I172" s="663" t="s">
        <v>1172</v>
      </c>
      <c r="J172" s="663" t="s">
        <v>1084</v>
      </c>
      <c r="K172" s="663" t="s">
        <v>1173</v>
      </c>
      <c r="L172" s="665">
        <v>124.63</v>
      </c>
      <c r="M172" s="665">
        <v>1</v>
      </c>
      <c r="N172" s="666">
        <v>124.63</v>
      </c>
    </row>
    <row r="173" spans="1:14" ht="14.4" customHeight="1" x14ac:dyDescent="0.3">
      <c r="A173" s="661" t="s">
        <v>569</v>
      </c>
      <c r="B173" s="662" t="s">
        <v>570</v>
      </c>
      <c r="C173" s="663" t="s">
        <v>575</v>
      </c>
      <c r="D173" s="664" t="s">
        <v>2127</v>
      </c>
      <c r="E173" s="663" t="s">
        <v>586</v>
      </c>
      <c r="F173" s="664" t="s">
        <v>2130</v>
      </c>
      <c r="G173" s="663" t="s">
        <v>594</v>
      </c>
      <c r="H173" s="663" t="s">
        <v>1174</v>
      </c>
      <c r="I173" s="663" t="s">
        <v>1175</v>
      </c>
      <c r="J173" s="663" t="s">
        <v>1176</v>
      </c>
      <c r="K173" s="663" t="s">
        <v>1177</v>
      </c>
      <c r="L173" s="665">
        <v>621.6</v>
      </c>
      <c r="M173" s="665">
        <v>1</v>
      </c>
      <c r="N173" s="666">
        <v>621.6</v>
      </c>
    </row>
    <row r="174" spans="1:14" ht="14.4" customHeight="1" x14ac:dyDescent="0.3">
      <c r="A174" s="661" t="s">
        <v>569</v>
      </c>
      <c r="B174" s="662" t="s">
        <v>570</v>
      </c>
      <c r="C174" s="663" t="s">
        <v>575</v>
      </c>
      <c r="D174" s="664" t="s">
        <v>2127</v>
      </c>
      <c r="E174" s="663" t="s">
        <v>586</v>
      </c>
      <c r="F174" s="664" t="s">
        <v>2130</v>
      </c>
      <c r="G174" s="663" t="s">
        <v>594</v>
      </c>
      <c r="H174" s="663" t="s">
        <v>1178</v>
      </c>
      <c r="I174" s="663" t="s">
        <v>215</v>
      </c>
      <c r="J174" s="663" t="s">
        <v>1179</v>
      </c>
      <c r="K174" s="663"/>
      <c r="L174" s="665">
        <v>179.95000000000005</v>
      </c>
      <c r="M174" s="665">
        <v>2</v>
      </c>
      <c r="N174" s="666">
        <v>359.90000000000009</v>
      </c>
    </row>
    <row r="175" spans="1:14" ht="14.4" customHeight="1" x14ac:dyDescent="0.3">
      <c r="A175" s="661" t="s">
        <v>569</v>
      </c>
      <c r="B175" s="662" t="s">
        <v>570</v>
      </c>
      <c r="C175" s="663" t="s">
        <v>575</v>
      </c>
      <c r="D175" s="664" t="s">
        <v>2127</v>
      </c>
      <c r="E175" s="663" t="s">
        <v>586</v>
      </c>
      <c r="F175" s="664" t="s">
        <v>2130</v>
      </c>
      <c r="G175" s="663" t="s">
        <v>594</v>
      </c>
      <c r="H175" s="663" t="s">
        <v>1180</v>
      </c>
      <c r="I175" s="663" t="s">
        <v>1181</v>
      </c>
      <c r="J175" s="663" t="s">
        <v>1182</v>
      </c>
      <c r="K175" s="663" t="s">
        <v>882</v>
      </c>
      <c r="L175" s="665">
        <v>42.900000796629129</v>
      </c>
      <c r="M175" s="665">
        <v>1</v>
      </c>
      <c r="N175" s="666">
        <v>42.900000796629129</v>
      </c>
    </row>
    <row r="176" spans="1:14" ht="14.4" customHeight="1" x14ac:dyDescent="0.3">
      <c r="A176" s="661" t="s">
        <v>569</v>
      </c>
      <c r="B176" s="662" t="s">
        <v>570</v>
      </c>
      <c r="C176" s="663" t="s">
        <v>575</v>
      </c>
      <c r="D176" s="664" t="s">
        <v>2127</v>
      </c>
      <c r="E176" s="663" t="s">
        <v>586</v>
      </c>
      <c r="F176" s="664" t="s">
        <v>2130</v>
      </c>
      <c r="G176" s="663" t="s">
        <v>594</v>
      </c>
      <c r="H176" s="663" t="s">
        <v>1183</v>
      </c>
      <c r="I176" s="663" t="s">
        <v>1184</v>
      </c>
      <c r="J176" s="663" t="s">
        <v>1185</v>
      </c>
      <c r="K176" s="663" t="s">
        <v>1186</v>
      </c>
      <c r="L176" s="665">
        <v>36.757952909490051</v>
      </c>
      <c r="M176" s="665">
        <v>5</v>
      </c>
      <c r="N176" s="666">
        <v>183.78976454745026</v>
      </c>
    </row>
    <row r="177" spans="1:14" ht="14.4" customHeight="1" x14ac:dyDescent="0.3">
      <c r="A177" s="661" t="s">
        <v>569</v>
      </c>
      <c r="B177" s="662" t="s">
        <v>570</v>
      </c>
      <c r="C177" s="663" t="s">
        <v>575</v>
      </c>
      <c r="D177" s="664" t="s">
        <v>2127</v>
      </c>
      <c r="E177" s="663" t="s">
        <v>586</v>
      </c>
      <c r="F177" s="664" t="s">
        <v>2130</v>
      </c>
      <c r="G177" s="663" t="s">
        <v>594</v>
      </c>
      <c r="H177" s="663" t="s">
        <v>1187</v>
      </c>
      <c r="I177" s="663" t="s">
        <v>215</v>
      </c>
      <c r="J177" s="663" t="s">
        <v>1188</v>
      </c>
      <c r="K177" s="663"/>
      <c r="L177" s="665">
        <v>583.29861894588089</v>
      </c>
      <c r="M177" s="665">
        <v>4</v>
      </c>
      <c r="N177" s="666">
        <v>2333.1944757835236</v>
      </c>
    </row>
    <row r="178" spans="1:14" ht="14.4" customHeight="1" x14ac:dyDescent="0.3">
      <c r="A178" s="661" t="s">
        <v>569</v>
      </c>
      <c r="B178" s="662" t="s">
        <v>570</v>
      </c>
      <c r="C178" s="663" t="s">
        <v>575</v>
      </c>
      <c r="D178" s="664" t="s">
        <v>2127</v>
      </c>
      <c r="E178" s="663" t="s">
        <v>586</v>
      </c>
      <c r="F178" s="664" t="s">
        <v>2130</v>
      </c>
      <c r="G178" s="663" t="s">
        <v>594</v>
      </c>
      <c r="H178" s="663" t="s">
        <v>1189</v>
      </c>
      <c r="I178" s="663" t="s">
        <v>1190</v>
      </c>
      <c r="J178" s="663" t="s">
        <v>1191</v>
      </c>
      <c r="K178" s="663" t="s">
        <v>1192</v>
      </c>
      <c r="L178" s="665">
        <v>67.53</v>
      </c>
      <c r="M178" s="665">
        <v>1</v>
      </c>
      <c r="N178" s="666">
        <v>67.53</v>
      </c>
    </row>
    <row r="179" spans="1:14" ht="14.4" customHeight="1" x14ac:dyDescent="0.3">
      <c r="A179" s="661" t="s">
        <v>569</v>
      </c>
      <c r="B179" s="662" t="s">
        <v>570</v>
      </c>
      <c r="C179" s="663" t="s">
        <v>575</v>
      </c>
      <c r="D179" s="664" t="s">
        <v>2127</v>
      </c>
      <c r="E179" s="663" t="s">
        <v>586</v>
      </c>
      <c r="F179" s="664" t="s">
        <v>2130</v>
      </c>
      <c r="G179" s="663" t="s">
        <v>594</v>
      </c>
      <c r="H179" s="663" t="s">
        <v>1193</v>
      </c>
      <c r="I179" s="663" t="s">
        <v>1194</v>
      </c>
      <c r="J179" s="663" t="s">
        <v>1195</v>
      </c>
      <c r="K179" s="663" t="s">
        <v>1196</v>
      </c>
      <c r="L179" s="665">
        <v>93.51</v>
      </c>
      <c r="M179" s="665">
        <v>1</v>
      </c>
      <c r="N179" s="666">
        <v>93.51</v>
      </c>
    </row>
    <row r="180" spans="1:14" ht="14.4" customHeight="1" x14ac:dyDescent="0.3">
      <c r="A180" s="661" t="s">
        <v>569</v>
      </c>
      <c r="B180" s="662" t="s">
        <v>570</v>
      </c>
      <c r="C180" s="663" t="s">
        <v>575</v>
      </c>
      <c r="D180" s="664" t="s">
        <v>2127</v>
      </c>
      <c r="E180" s="663" t="s">
        <v>586</v>
      </c>
      <c r="F180" s="664" t="s">
        <v>2130</v>
      </c>
      <c r="G180" s="663" t="s">
        <v>594</v>
      </c>
      <c r="H180" s="663" t="s">
        <v>1197</v>
      </c>
      <c r="I180" s="663" t="s">
        <v>1197</v>
      </c>
      <c r="J180" s="663" t="s">
        <v>1198</v>
      </c>
      <c r="K180" s="663" t="s">
        <v>1199</v>
      </c>
      <c r="L180" s="665">
        <v>122.33000000000006</v>
      </c>
      <c r="M180" s="665">
        <v>1</v>
      </c>
      <c r="N180" s="666">
        <v>122.33000000000006</v>
      </c>
    </row>
    <row r="181" spans="1:14" ht="14.4" customHeight="1" x14ac:dyDescent="0.3">
      <c r="A181" s="661" t="s">
        <v>569</v>
      </c>
      <c r="B181" s="662" t="s">
        <v>570</v>
      </c>
      <c r="C181" s="663" t="s">
        <v>575</v>
      </c>
      <c r="D181" s="664" t="s">
        <v>2127</v>
      </c>
      <c r="E181" s="663" t="s">
        <v>586</v>
      </c>
      <c r="F181" s="664" t="s">
        <v>2130</v>
      </c>
      <c r="G181" s="663" t="s">
        <v>594</v>
      </c>
      <c r="H181" s="663" t="s">
        <v>1200</v>
      </c>
      <c r="I181" s="663" t="s">
        <v>1201</v>
      </c>
      <c r="J181" s="663" t="s">
        <v>1202</v>
      </c>
      <c r="K181" s="663" t="s">
        <v>1203</v>
      </c>
      <c r="L181" s="665">
        <v>254.49</v>
      </c>
      <c r="M181" s="665">
        <v>1</v>
      </c>
      <c r="N181" s="666">
        <v>254.49</v>
      </c>
    </row>
    <row r="182" spans="1:14" ht="14.4" customHeight="1" x14ac:dyDescent="0.3">
      <c r="A182" s="661" t="s">
        <v>569</v>
      </c>
      <c r="B182" s="662" t="s">
        <v>570</v>
      </c>
      <c r="C182" s="663" t="s">
        <v>575</v>
      </c>
      <c r="D182" s="664" t="s">
        <v>2127</v>
      </c>
      <c r="E182" s="663" t="s">
        <v>586</v>
      </c>
      <c r="F182" s="664" t="s">
        <v>2130</v>
      </c>
      <c r="G182" s="663" t="s">
        <v>594</v>
      </c>
      <c r="H182" s="663" t="s">
        <v>1204</v>
      </c>
      <c r="I182" s="663" t="s">
        <v>1205</v>
      </c>
      <c r="J182" s="663" t="s">
        <v>1206</v>
      </c>
      <c r="K182" s="663"/>
      <c r="L182" s="665">
        <v>88.969999999999985</v>
      </c>
      <c r="M182" s="665">
        <v>2</v>
      </c>
      <c r="N182" s="666">
        <v>177.93999999999997</v>
      </c>
    </row>
    <row r="183" spans="1:14" ht="14.4" customHeight="1" x14ac:dyDescent="0.3">
      <c r="A183" s="661" t="s">
        <v>569</v>
      </c>
      <c r="B183" s="662" t="s">
        <v>570</v>
      </c>
      <c r="C183" s="663" t="s">
        <v>575</v>
      </c>
      <c r="D183" s="664" t="s">
        <v>2127</v>
      </c>
      <c r="E183" s="663" t="s">
        <v>586</v>
      </c>
      <c r="F183" s="664" t="s">
        <v>2130</v>
      </c>
      <c r="G183" s="663" t="s">
        <v>594</v>
      </c>
      <c r="H183" s="663" t="s">
        <v>1207</v>
      </c>
      <c r="I183" s="663" t="s">
        <v>1208</v>
      </c>
      <c r="J183" s="663" t="s">
        <v>1209</v>
      </c>
      <c r="K183" s="663" t="s">
        <v>672</v>
      </c>
      <c r="L183" s="665">
        <v>26.709999999999994</v>
      </c>
      <c r="M183" s="665">
        <v>1</v>
      </c>
      <c r="N183" s="666">
        <v>26.709999999999994</v>
      </c>
    </row>
    <row r="184" spans="1:14" ht="14.4" customHeight="1" x14ac:dyDescent="0.3">
      <c r="A184" s="661" t="s">
        <v>569</v>
      </c>
      <c r="B184" s="662" t="s">
        <v>570</v>
      </c>
      <c r="C184" s="663" t="s">
        <v>575</v>
      </c>
      <c r="D184" s="664" t="s">
        <v>2127</v>
      </c>
      <c r="E184" s="663" t="s">
        <v>586</v>
      </c>
      <c r="F184" s="664" t="s">
        <v>2130</v>
      </c>
      <c r="G184" s="663" t="s">
        <v>594</v>
      </c>
      <c r="H184" s="663" t="s">
        <v>1210</v>
      </c>
      <c r="I184" s="663" t="s">
        <v>1211</v>
      </c>
      <c r="J184" s="663" t="s">
        <v>1212</v>
      </c>
      <c r="K184" s="663" t="s">
        <v>1213</v>
      </c>
      <c r="L184" s="665">
        <v>72.899946628720514</v>
      </c>
      <c r="M184" s="665">
        <v>4</v>
      </c>
      <c r="N184" s="666">
        <v>291.59978651488206</v>
      </c>
    </row>
    <row r="185" spans="1:14" ht="14.4" customHeight="1" x14ac:dyDescent="0.3">
      <c r="A185" s="661" t="s">
        <v>569</v>
      </c>
      <c r="B185" s="662" t="s">
        <v>570</v>
      </c>
      <c r="C185" s="663" t="s">
        <v>575</v>
      </c>
      <c r="D185" s="664" t="s">
        <v>2127</v>
      </c>
      <c r="E185" s="663" t="s">
        <v>586</v>
      </c>
      <c r="F185" s="664" t="s">
        <v>2130</v>
      </c>
      <c r="G185" s="663" t="s">
        <v>594</v>
      </c>
      <c r="H185" s="663" t="s">
        <v>1214</v>
      </c>
      <c r="I185" s="663" t="s">
        <v>215</v>
      </c>
      <c r="J185" s="663" t="s">
        <v>1215</v>
      </c>
      <c r="K185" s="663"/>
      <c r="L185" s="665">
        <v>42.821577217755134</v>
      </c>
      <c r="M185" s="665">
        <v>3</v>
      </c>
      <c r="N185" s="666">
        <v>128.4647316532654</v>
      </c>
    </row>
    <row r="186" spans="1:14" ht="14.4" customHeight="1" x14ac:dyDescent="0.3">
      <c r="A186" s="661" t="s">
        <v>569</v>
      </c>
      <c r="B186" s="662" t="s">
        <v>570</v>
      </c>
      <c r="C186" s="663" t="s">
        <v>575</v>
      </c>
      <c r="D186" s="664" t="s">
        <v>2127</v>
      </c>
      <c r="E186" s="663" t="s">
        <v>586</v>
      </c>
      <c r="F186" s="664" t="s">
        <v>2130</v>
      </c>
      <c r="G186" s="663" t="s">
        <v>594</v>
      </c>
      <c r="H186" s="663" t="s">
        <v>1216</v>
      </c>
      <c r="I186" s="663" t="s">
        <v>1217</v>
      </c>
      <c r="J186" s="663" t="s">
        <v>817</v>
      </c>
      <c r="K186" s="663" t="s">
        <v>1218</v>
      </c>
      <c r="L186" s="665">
        <v>64.71965737117516</v>
      </c>
      <c r="M186" s="665">
        <v>1</v>
      </c>
      <c r="N186" s="666">
        <v>64.71965737117516</v>
      </c>
    </row>
    <row r="187" spans="1:14" ht="14.4" customHeight="1" x14ac:dyDescent="0.3">
      <c r="A187" s="661" t="s">
        <v>569</v>
      </c>
      <c r="B187" s="662" t="s">
        <v>570</v>
      </c>
      <c r="C187" s="663" t="s">
        <v>575</v>
      </c>
      <c r="D187" s="664" t="s">
        <v>2127</v>
      </c>
      <c r="E187" s="663" t="s">
        <v>586</v>
      </c>
      <c r="F187" s="664" t="s">
        <v>2130</v>
      </c>
      <c r="G187" s="663" t="s">
        <v>594</v>
      </c>
      <c r="H187" s="663" t="s">
        <v>1219</v>
      </c>
      <c r="I187" s="663" t="s">
        <v>1219</v>
      </c>
      <c r="J187" s="663" t="s">
        <v>1220</v>
      </c>
      <c r="K187" s="663" t="s">
        <v>1221</v>
      </c>
      <c r="L187" s="665">
        <v>182.9</v>
      </c>
      <c r="M187" s="665">
        <v>1</v>
      </c>
      <c r="N187" s="666">
        <v>182.9</v>
      </c>
    </row>
    <row r="188" spans="1:14" ht="14.4" customHeight="1" x14ac:dyDescent="0.3">
      <c r="A188" s="661" t="s">
        <v>569</v>
      </c>
      <c r="B188" s="662" t="s">
        <v>570</v>
      </c>
      <c r="C188" s="663" t="s">
        <v>575</v>
      </c>
      <c r="D188" s="664" t="s">
        <v>2127</v>
      </c>
      <c r="E188" s="663" t="s">
        <v>586</v>
      </c>
      <c r="F188" s="664" t="s">
        <v>2130</v>
      </c>
      <c r="G188" s="663" t="s">
        <v>594</v>
      </c>
      <c r="H188" s="663" t="s">
        <v>1222</v>
      </c>
      <c r="I188" s="663" t="s">
        <v>1223</v>
      </c>
      <c r="J188" s="663" t="s">
        <v>1224</v>
      </c>
      <c r="K188" s="663" t="s">
        <v>1225</v>
      </c>
      <c r="L188" s="665">
        <v>39.829999999999991</v>
      </c>
      <c r="M188" s="665">
        <v>1</v>
      </c>
      <c r="N188" s="666">
        <v>39.829999999999991</v>
      </c>
    </row>
    <row r="189" spans="1:14" ht="14.4" customHeight="1" x14ac:dyDescent="0.3">
      <c r="A189" s="661" t="s">
        <v>569</v>
      </c>
      <c r="B189" s="662" t="s">
        <v>570</v>
      </c>
      <c r="C189" s="663" t="s">
        <v>575</v>
      </c>
      <c r="D189" s="664" t="s">
        <v>2127</v>
      </c>
      <c r="E189" s="663" t="s">
        <v>586</v>
      </c>
      <c r="F189" s="664" t="s">
        <v>2130</v>
      </c>
      <c r="G189" s="663" t="s">
        <v>594</v>
      </c>
      <c r="H189" s="663" t="s">
        <v>1226</v>
      </c>
      <c r="I189" s="663" t="s">
        <v>1227</v>
      </c>
      <c r="J189" s="663" t="s">
        <v>1228</v>
      </c>
      <c r="K189" s="663" t="s">
        <v>1229</v>
      </c>
      <c r="L189" s="665">
        <v>25.320000000000007</v>
      </c>
      <c r="M189" s="665">
        <v>3</v>
      </c>
      <c r="N189" s="666">
        <v>75.960000000000022</v>
      </c>
    </row>
    <row r="190" spans="1:14" ht="14.4" customHeight="1" x14ac:dyDescent="0.3">
      <c r="A190" s="661" t="s">
        <v>569</v>
      </c>
      <c r="B190" s="662" t="s">
        <v>570</v>
      </c>
      <c r="C190" s="663" t="s">
        <v>575</v>
      </c>
      <c r="D190" s="664" t="s">
        <v>2127</v>
      </c>
      <c r="E190" s="663" t="s">
        <v>586</v>
      </c>
      <c r="F190" s="664" t="s">
        <v>2130</v>
      </c>
      <c r="G190" s="663" t="s">
        <v>594</v>
      </c>
      <c r="H190" s="663" t="s">
        <v>1230</v>
      </c>
      <c r="I190" s="663" t="s">
        <v>1231</v>
      </c>
      <c r="J190" s="663" t="s">
        <v>1232</v>
      </c>
      <c r="K190" s="663" t="s">
        <v>1233</v>
      </c>
      <c r="L190" s="665">
        <v>61.549674153211228</v>
      </c>
      <c r="M190" s="665">
        <v>1</v>
      </c>
      <c r="N190" s="666">
        <v>61.549674153211228</v>
      </c>
    </row>
    <row r="191" spans="1:14" ht="14.4" customHeight="1" x14ac:dyDescent="0.3">
      <c r="A191" s="661" t="s">
        <v>569</v>
      </c>
      <c r="B191" s="662" t="s">
        <v>570</v>
      </c>
      <c r="C191" s="663" t="s">
        <v>575</v>
      </c>
      <c r="D191" s="664" t="s">
        <v>2127</v>
      </c>
      <c r="E191" s="663" t="s">
        <v>586</v>
      </c>
      <c r="F191" s="664" t="s">
        <v>2130</v>
      </c>
      <c r="G191" s="663" t="s">
        <v>594</v>
      </c>
      <c r="H191" s="663" t="s">
        <v>1234</v>
      </c>
      <c r="I191" s="663" t="s">
        <v>1235</v>
      </c>
      <c r="J191" s="663" t="s">
        <v>1236</v>
      </c>
      <c r="K191" s="663" t="s">
        <v>1237</v>
      </c>
      <c r="L191" s="665">
        <v>176.07</v>
      </c>
      <c r="M191" s="665">
        <v>1</v>
      </c>
      <c r="N191" s="666">
        <v>176.07</v>
      </c>
    </row>
    <row r="192" spans="1:14" ht="14.4" customHeight="1" x14ac:dyDescent="0.3">
      <c r="A192" s="661" t="s">
        <v>569</v>
      </c>
      <c r="B192" s="662" t="s">
        <v>570</v>
      </c>
      <c r="C192" s="663" t="s">
        <v>575</v>
      </c>
      <c r="D192" s="664" t="s">
        <v>2127</v>
      </c>
      <c r="E192" s="663" t="s">
        <v>586</v>
      </c>
      <c r="F192" s="664" t="s">
        <v>2130</v>
      </c>
      <c r="G192" s="663" t="s">
        <v>594</v>
      </c>
      <c r="H192" s="663" t="s">
        <v>1238</v>
      </c>
      <c r="I192" s="663" t="s">
        <v>1239</v>
      </c>
      <c r="J192" s="663" t="s">
        <v>1240</v>
      </c>
      <c r="K192" s="663" t="s">
        <v>1241</v>
      </c>
      <c r="L192" s="665">
        <v>231.94648739680031</v>
      </c>
      <c r="M192" s="665">
        <v>1</v>
      </c>
      <c r="N192" s="666">
        <v>231.94648739680031</v>
      </c>
    </row>
    <row r="193" spans="1:14" ht="14.4" customHeight="1" x14ac:dyDescent="0.3">
      <c r="A193" s="661" t="s">
        <v>569</v>
      </c>
      <c r="B193" s="662" t="s">
        <v>570</v>
      </c>
      <c r="C193" s="663" t="s">
        <v>575</v>
      </c>
      <c r="D193" s="664" t="s">
        <v>2127</v>
      </c>
      <c r="E193" s="663" t="s">
        <v>586</v>
      </c>
      <c r="F193" s="664" t="s">
        <v>2130</v>
      </c>
      <c r="G193" s="663" t="s">
        <v>594</v>
      </c>
      <c r="H193" s="663" t="s">
        <v>1242</v>
      </c>
      <c r="I193" s="663" t="s">
        <v>1242</v>
      </c>
      <c r="J193" s="663" t="s">
        <v>1243</v>
      </c>
      <c r="K193" s="663" t="s">
        <v>1244</v>
      </c>
      <c r="L193" s="665">
        <v>395.52499999999998</v>
      </c>
      <c r="M193" s="665">
        <v>4</v>
      </c>
      <c r="N193" s="666">
        <v>1582.1</v>
      </c>
    </row>
    <row r="194" spans="1:14" ht="14.4" customHeight="1" x14ac:dyDescent="0.3">
      <c r="A194" s="661" t="s">
        <v>569</v>
      </c>
      <c r="B194" s="662" t="s">
        <v>570</v>
      </c>
      <c r="C194" s="663" t="s">
        <v>575</v>
      </c>
      <c r="D194" s="664" t="s">
        <v>2127</v>
      </c>
      <c r="E194" s="663" t="s">
        <v>586</v>
      </c>
      <c r="F194" s="664" t="s">
        <v>2130</v>
      </c>
      <c r="G194" s="663" t="s">
        <v>594</v>
      </c>
      <c r="H194" s="663" t="s">
        <v>1245</v>
      </c>
      <c r="I194" s="663" t="s">
        <v>1246</v>
      </c>
      <c r="J194" s="663" t="s">
        <v>1247</v>
      </c>
      <c r="K194" s="663" t="s">
        <v>1248</v>
      </c>
      <c r="L194" s="665">
        <v>64.670425929539192</v>
      </c>
      <c r="M194" s="665">
        <v>1</v>
      </c>
      <c r="N194" s="666">
        <v>64.670425929539192</v>
      </c>
    </row>
    <row r="195" spans="1:14" ht="14.4" customHeight="1" x14ac:dyDescent="0.3">
      <c r="A195" s="661" t="s">
        <v>569</v>
      </c>
      <c r="B195" s="662" t="s">
        <v>570</v>
      </c>
      <c r="C195" s="663" t="s">
        <v>575</v>
      </c>
      <c r="D195" s="664" t="s">
        <v>2127</v>
      </c>
      <c r="E195" s="663" t="s">
        <v>586</v>
      </c>
      <c r="F195" s="664" t="s">
        <v>2130</v>
      </c>
      <c r="G195" s="663" t="s">
        <v>594</v>
      </c>
      <c r="H195" s="663" t="s">
        <v>1249</v>
      </c>
      <c r="I195" s="663" t="s">
        <v>1249</v>
      </c>
      <c r="J195" s="663" t="s">
        <v>1250</v>
      </c>
      <c r="K195" s="663" t="s">
        <v>1251</v>
      </c>
      <c r="L195" s="665">
        <v>96.09935797882963</v>
      </c>
      <c r="M195" s="665">
        <v>3</v>
      </c>
      <c r="N195" s="666">
        <v>288.29807393648889</v>
      </c>
    </row>
    <row r="196" spans="1:14" ht="14.4" customHeight="1" x14ac:dyDescent="0.3">
      <c r="A196" s="661" t="s">
        <v>569</v>
      </c>
      <c r="B196" s="662" t="s">
        <v>570</v>
      </c>
      <c r="C196" s="663" t="s">
        <v>575</v>
      </c>
      <c r="D196" s="664" t="s">
        <v>2127</v>
      </c>
      <c r="E196" s="663" t="s">
        <v>586</v>
      </c>
      <c r="F196" s="664" t="s">
        <v>2130</v>
      </c>
      <c r="G196" s="663" t="s">
        <v>594</v>
      </c>
      <c r="H196" s="663" t="s">
        <v>1252</v>
      </c>
      <c r="I196" s="663" t="s">
        <v>1252</v>
      </c>
      <c r="J196" s="663" t="s">
        <v>641</v>
      </c>
      <c r="K196" s="663" t="s">
        <v>1253</v>
      </c>
      <c r="L196" s="665">
        <v>58.724249999999998</v>
      </c>
      <c r="M196" s="665">
        <v>4</v>
      </c>
      <c r="N196" s="666">
        <v>234.89699999999999</v>
      </c>
    </row>
    <row r="197" spans="1:14" ht="14.4" customHeight="1" x14ac:dyDescent="0.3">
      <c r="A197" s="661" t="s">
        <v>569</v>
      </c>
      <c r="B197" s="662" t="s">
        <v>570</v>
      </c>
      <c r="C197" s="663" t="s">
        <v>575</v>
      </c>
      <c r="D197" s="664" t="s">
        <v>2127</v>
      </c>
      <c r="E197" s="663" t="s">
        <v>586</v>
      </c>
      <c r="F197" s="664" t="s">
        <v>2130</v>
      </c>
      <c r="G197" s="663" t="s">
        <v>594</v>
      </c>
      <c r="H197" s="663" t="s">
        <v>1254</v>
      </c>
      <c r="I197" s="663" t="s">
        <v>215</v>
      </c>
      <c r="J197" s="663" t="s">
        <v>1255</v>
      </c>
      <c r="K197" s="663"/>
      <c r="L197" s="665">
        <v>37.525000000000006</v>
      </c>
      <c r="M197" s="665">
        <v>4</v>
      </c>
      <c r="N197" s="666">
        <v>150.10000000000002</v>
      </c>
    </row>
    <row r="198" spans="1:14" ht="14.4" customHeight="1" x14ac:dyDescent="0.3">
      <c r="A198" s="661" t="s">
        <v>569</v>
      </c>
      <c r="B198" s="662" t="s">
        <v>570</v>
      </c>
      <c r="C198" s="663" t="s">
        <v>575</v>
      </c>
      <c r="D198" s="664" t="s">
        <v>2127</v>
      </c>
      <c r="E198" s="663" t="s">
        <v>586</v>
      </c>
      <c r="F198" s="664" t="s">
        <v>2130</v>
      </c>
      <c r="G198" s="663" t="s">
        <v>594</v>
      </c>
      <c r="H198" s="663" t="s">
        <v>1256</v>
      </c>
      <c r="I198" s="663" t="s">
        <v>1256</v>
      </c>
      <c r="J198" s="663" t="s">
        <v>1257</v>
      </c>
      <c r="K198" s="663" t="s">
        <v>1258</v>
      </c>
      <c r="L198" s="665">
        <v>144.33983675232818</v>
      </c>
      <c r="M198" s="665">
        <v>1</v>
      </c>
      <c r="N198" s="666">
        <v>144.33983675232818</v>
      </c>
    </row>
    <row r="199" spans="1:14" ht="14.4" customHeight="1" x14ac:dyDescent="0.3">
      <c r="A199" s="661" t="s">
        <v>569</v>
      </c>
      <c r="B199" s="662" t="s">
        <v>570</v>
      </c>
      <c r="C199" s="663" t="s">
        <v>575</v>
      </c>
      <c r="D199" s="664" t="s">
        <v>2127</v>
      </c>
      <c r="E199" s="663" t="s">
        <v>586</v>
      </c>
      <c r="F199" s="664" t="s">
        <v>2130</v>
      </c>
      <c r="G199" s="663" t="s">
        <v>594</v>
      </c>
      <c r="H199" s="663" t="s">
        <v>1259</v>
      </c>
      <c r="I199" s="663" t="s">
        <v>1259</v>
      </c>
      <c r="J199" s="663" t="s">
        <v>1260</v>
      </c>
      <c r="K199" s="663" t="s">
        <v>1261</v>
      </c>
      <c r="L199" s="665">
        <v>43.999921526066352</v>
      </c>
      <c r="M199" s="665">
        <v>22</v>
      </c>
      <c r="N199" s="666">
        <v>967.99827357345976</v>
      </c>
    </row>
    <row r="200" spans="1:14" ht="14.4" customHeight="1" x14ac:dyDescent="0.3">
      <c r="A200" s="661" t="s">
        <v>569</v>
      </c>
      <c r="B200" s="662" t="s">
        <v>570</v>
      </c>
      <c r="C200" s="663" t="s">
        <v>575</v>
      </c>
      <c r="D200" s="664" t="s">
        <v>2127</v>
      </c>
      <c r="E200" s="663" t="s">
        <v>586</v>
      </c>
      <c r="F200" s="664" t="s">
        <v>2130</v>
      </c>
      <c r="G200" s="663" t="s">
        <v>594</v>
      </c>
      <c r="H200" s="663" t="s">
        <v>1262</v>
      </c>
      <c r="I200" s="663" t="s">
        <v>1262</v>
      </c>
      <c r="J200" s="663" t="s">
        <v>923</v>
      </c>
      <c r="K200" s="663" t="s">
        <v>1263</v>
      </c>
      <c r="L200" s="665">
        <v>74.889348261477849</v>
      </c>
      <c r="M200" s="665">
        <v>2</v>
      </c>
      <c r="N200" s="666">
        <v>149.7786965229557</v>
      </c>
    </row>
    <row r="201" spans="1:14" ht="14.4" customHeight="1" x14ac:dyDescent="0.3">
      <c r="A201" s="661" t="s">
        <v>569</v>
      </c>
      <c r="B201" s="662" t="s">
        <v>570</v>
      </c>
      <c r="C201" s="663" t="s">
        <v>575</v>
      </c>
      <c r="D201" s="664" t="s">
        <v>2127</v>
      </c>
      <c r="E201" s="663" t="s">
        <v>586</v>
      </c>
      <c r="F201" s="664" t="s">
        <v>2130</v>
      </c>
      <c r="G201" s="663" t="s">
        <v>594</v>
      </c>
      <c r="H201" s="663" t="s">
        <v>1264</v>
      </c>
      <c r="I201" s="663" t="s">
        <v>1264</v>
      </c>
      <c r="J201" s="663" t="s">
        <v>1265</v>
      </c>
      <c r="K201" s="663" t="s">
        <v>1266</v>
      </c>
      <c r="L201" s="665">
        <v>61.33</v>
      </c>
      <c r="M201" s="665">
        <v>1</v>
      </c>
      <c r="N201" s="666">
        <v>61.33</v>
      </c>
    </row>
    <row r="202" spans="1:14" ht="14.4" customHeight="1" x14ac:dyDescent="0.3">
      <c r="A202" s="661" t="s">
        <v>569</v>
      </c>
      <c r="B202" s="662" t="s">
        <v>570</v>
      </c>
      <c r="C202" s="663" t="s">
        <v>575</v>
      </c>
      <c r="D202" s="664" t="s">
        <v>2127</v>
      </c>
      <c r="E202" s="663" t="s">
        <v>586</v>
      </c>
      <c r="F202" s="664" t="s">
        <v>2130</v>
      </c>
      <c r="G202" s="663" t="s">
        <v>594</v>
      </c>
      <c r="H202" s="663" t="s">
        <v>1267</v>
      </c>
      <c r="I202" s="663" t="s">
        <v>1267</v>
      </c>
      <c r="J202" s="663" t="s">
        <v>1268</v>
      </c>
      <c r="K202" s="663" t="s">
        <v>1269</v>
      </c>
      <c r="L202" s="665">
        <v>179.97500319827344</v>
      </c>
      <c r="M202" s="665">
        <v>2</v>
      </c>
      <c r="N202" s="666">
        <v>359.95000639654688</v>
      </c>
    </row>
    <row r="203" spans="1:14" ht="14.4" customHeight="1" x14ac:dyDescent="0.3">
      <c r="A203" s="661" t="s">
        <v>569</v>
      </c>
      <c r="B203" s="662" t="s">
        <v>570</v>
      </c>
      <c r="C203" s="663" t="s">
        <v>575</v>
      </c>
      <c r="D203" s="664" t="s">
        <v>2127</v>
      </c>
      <c r="E203" s="663" t="s">
        <v>586</v>
      </c>
      <c r="F203" s="664" t="s">
        <v>2130</v>
      </c>
      <c r="G203" s="663" t="s">
        <v>594</v>
      </c>
      <c r="H203" s="663" t="s">
        <v>1270</v>
      </c>
      <c r="I203" s="663" t="s">
        <v>1271</v>
      </c>
      <c r="J203" s="663" t="s">
        <v>1272</v>
      </c>
      <c r="K203" s="663"/>
      <c r="L203" s="665">
        <v>180.53369019395325</v>
      </c>
      <c r="M203" s="665">
        <v>1</v>
      </c>
      <c r="N203" s="666">
        <v>180.53369019395325</v>
      </c>
    </row>
    <row r="204" spans="1:14" ht="14.4" customHeight="1" x14ac:dyDescent="0.3">
      <c r="A204" s="661" t="s">
        <v>569</v>
      </c>
      <c r="B204" s="662" t="s">
        <v>570</v>
      </c>
      <c r="C204" s="663" t="s">
        <v>575</v>
      </c>
      <c r="D204" s="664" t="s">
        <v>2127</v>
      </c>
      <c r="E204" s="663" t="s">
        <v>586</v>
      </c>
      <c r="F204" s="664" t="s">
        <v>2130</v>
      </c>
      <c r="G204" s="663" t="s">
        <v>594</v>
      </c>
      <c r="H204" s="663" t="s">
        <v>1273</v>
      </c>
      <c r="I204" s="663" t="s">
        <v>1274</v>
      </c>
      <c r="J204" s="663" t="s">
        <v>1275</v>
      </c>
      <c r="K204" s="663" t="s">
        <v>1276</v>
      </c>
      <c r="L204" s="665">
        <v>101.97666666666666</v>
      </c>
      <c r="M204" s="665">
        <v>9</v>
      </c>
      <c r="N204" s="666">
        <v>917.79</v>
      </c>
    </row>
    <row r="205" spans="1:14" ht="14.4" customHeight="1" x14ac:dyDescent="0.3">
      <c r="A205" s="661" t="s">
        <v>569</v>
      </c>
      <c r="B205" s="662" t="s">
        <v>570</v>
      </c>
      <c r="C205" s="663" t="s">
        <v>575</v>
      </c>
      <c r="D205" s="664" t="s">
        <v>2127</v>
      </c>
      <c r="E205" s="663" t="s">
        <v>586</v>
      </c>
      <c r="F205" s="664" t="s">
        <v>2130</v>
      </c>
      <c r="G205" s="663" t="s">
        <v>594</v>
      </c>
      <c r="H205" s="663" t="s">
        <v>1277</v>
      </c>
      <c r="I205" s="663" t="s">
        <v>215</v>
      </c>
      <c r="J205" s="663" t="s">
        <v>1278</v>
      </c>
      <c r="K205" s="663"/>
      <c r="L205" s="665">
        <v>30.710052768408371</v>
      </c>
      <c r="M205" s="665">
        <v>4</v>
      </c>
      <c r="N205" s="666">
        <v>122.84021107363348</v>
      </c>
    </row>
    <row r="206" spans="1:14" ht="14.4" customHeight="1" x14ac:dyDescent="0.3">
      <c r="A206" s="661" t="s">
        <v>569</v>
      </c>
      <c r="B206" s="662" t="s">
        <v>570</v>
      </c>
      <c r="C206" s="663" t="s">
        <v>575</v>
      </c>
      <c r="D206" s="664" t="s">
        <v>2127</v>
      </c>
      <c r="E206" s="663" t="s">
        <v>586</v>
      </c>
      <c r="F206" s="664" t="s">
        <v>2130</v>
      </c>
      <c r="G206" s="663" t="s">
        <v>594</v>
      </c>
      <c r="H206" s="663" t="s">
        <v>1279</v>
      </c>
      <c r="I206" s="663" t="s">
        <v>1279</v>
      </c>
      <c r="J206" s="663" t="s">
        <v>1280</v>
      </c>
      <c r="K206" s="663" t="s">
        <v>1281</v>
      </c>
      <c r="L206" s="665">
        <v>50.709490895929918</v>
      </c>
      <c r="M206" s="665">
        <v>1</v>
      </c>
      <c r="N206" s="666">
        <v>50.709490895929918</v>
      </c>
    </row>
    <row r="207" spans="1:14" ht="14.4" customHeight="1" x14ac:dyDescent="0.3">
      <c r="A207" s="661" t="s">
        <v>569</v>
      </c>
      <c r="B207" s="662" t="s">
        <v>570</v>
      </c>
      <c r="C207" s="663" t="s">
        <v>575</v>
      </c>
      <c r="D207" s="664" t="s">
        <v>2127</v>
      </c>
      <c r="E207" s="663" t="s">
        <v>586</v>
      </c>
      <c r="F207" s="664" t="s">
        <v>2130</v>
      </c>
      <c r="G207" s="663" t="s">
        <v>1282</v>
      </c>
      <c r="H207" s="663" t="s">
        <v>1283</v>
      </c>
      <c r="I207" s="663" t="s">
        <v>1284</v>
      </c>
      <c r="J207" s="663" t="s">
        <v>1285</v>
      </c>
      <c r="K207" s="663" t="s">
        <v>1286</v>
      </c>
      <c r="L207" s="665">
        <v>103.88</v>
      </c>
      <c r="M207" s="665">
        <v>1</v>
      </c>
      <c r="N207" s="666">
        <v>103.88</v>
      </c>
    </row>
    <row r="208" spans="1:14" ht="14.4" customHeight="1" x14ac:dyDescent="0.3">
      <c r="A208" s="661" t="s">
        <v>569</v>
      </c>
      <c r="B208" s="662" t="s">
        <v>570</v>
      </c>
      <c r="C208" s="663" t="s">
        <v>575</v>
      </c>
      <c r="D208" s="664" t="s">
        <v>2127</v>
      </c>
      <c r="E208" s="663" t="s">
        <v>586</v>
      </c>
      <c r="F208" s="664" t="s">
        <v>2130</v>
      </c>
      <c r="G208" s="663" t="s">
        <v>1282</v>
      </c>
      <c r="H208" s="663" t="s">
        <v>1287</v>
      </c>
      <c r="I208" s="663" t="s">
        <v>1288</v>
      </c>
      <c r="J208" s="663" t="s">
        <v>1289</v>
      </c>
      <c r="K208" s="663" t="s">
        <v>1290</v>
      </c>
      <c r="L208" s="665">
        <v>34.779000111077131</v>
      </c>
      <c r="M208" s="665">
        <v>12</v>
      </c>
      <c r="N208" s="666">
        <v>417.34800133292555</v>
      </c>
    </row>
    <row r="209" spans="1:14" ht="14.4" customHeight="1" x14ac:dyDescent="0.3">
      <c r="A209" s="661" t="s">
        <v>569</v>
      </c>
      <c r="B209" s="662" t="s">
        <v>570</v>
      </c>
      <c r="C209" s="663" t="s">
        <v>575</v>
      </c>
      <c r="D209" s="664" t="s">
        <v>2127</v>
      </c>
      <c r="E209" s="663" t="s">
        <v>586</v>
      </c>
      <c r="F209" s="664" t="s">
        <v>2130</v>
      </c>
      <c r="G209" s="663" t="s">
        <v>1282</v>
      </c>
      <c r="H209" s="663" t="s">
        <v>1291</v>
      </c>
      <c r="I209" s="663" t="s">
        <v>1292</v>
      </c>
      <c r="J209" s="663" t="s">
        <v>1293</v>
      </c>
      <c r="K209" s="663" t="s">
        <v>1294</v>
      </c>
      <c r="L209" s="665">
        <v>105.10775928913317</v>
      </c>
      <c r="M209" s="665">
        <v>131</v>
      </c>
      <c r="N209" s="666">
        <v>13769.116466876445</v>
      </c>
    </row>
    <row r="210" spans="1:14" ht="14.4" customHeight="1" x14ac:dyDescent="0.3">
      <c r="A210" s="661" t="s">
        <v>569</v>
      </c>
      <c r="B210" s="662" t="s">
        <v>570</v>
      </c>
      <c r="C210" s="663" t="s">
        <v>575</v>
      </c>
      <c r="D210" s="664" t="s">
        <v>2127</v>
      </c>
      <c r="E210" s="663" t="s">
        <v>586</v>
      </c>
      <c r="F210" s="664" t="s">
        <v>2130</v>
      </c>
      <c r="G210" s="663" t="s">
        <v>1282</v>
      </c>
      <c r="H210" s="663" t="s">
        <v>1295</v>
      </c>
      <c r="I210" s="663" t="s">
        <v>1296</v>
      </c>
      <c r="J210" s="663" t="s">
        <v>1297</v>
      </c>
      <c r="K210" s="663" t="s">
        <v>1298</v>
      </c>
      <c r="L210" s="665">
        <v>45.19</v>
      </c>
      <c r="M210" s="665">
        <v>1</v>
      </c>
      <c r="N210" s="666">
        <v>45.19</v>
      </c>
    </row>
    <row r="211" spans="1:14" ht="14.4" customHeight="1" x14ac:dyDescent="0.3">
      <c r="A211" s="661" t="s">
        <v>569</v>
      </c>
      <c r="B211" s="662" t="s">
        <v>570</v>
      </c>
      <c r="C211" s="663" t="s">
        <v>575</v>
      </c>
      <c r="D211" s="664" t="s">
        <v>2127</v>
      </c>
      <c r="E211" s="663" t="s">
        <v>586</v>
      </c>
      <c r="F211" s="664" t="s">
        <v>2130</v>
      </c>
      <c r="G211" s="663" t="s">
        <v>1282</v>
      </c>
      <c r="H211" s="663" t="s">
        <v>1299</v>
      </c>
      <c r="I211" s="663" t="s">
        <v>1300</v>
      </c>
      <c r="J211" s="663" t="s">
        <v>1301</v>
      </c>
      <c r="K211" s="663" t="s">
        <v>1302</v>
      </c>
      <c r="L211" s="665">
        <v>0</v>
      </c>
      <c r="M211" s="665">
        <v>0</v>
      </c>
      <c r="N211" s="666">
        <v>0</v>
      </c>
    </row>
    <row r="212" spans="1:14" ht="14.4" customHeight="1" x14ac:dyDescent="0.3">
      <c r="A212" s="661" t="s">
        <v>569</v>
      </c>
      <c r="B212" s="662" t="s">
        <v>570</v>
      </c>
      <c r="C212" s="663" t="s">
        <v>575</v>
      </c>
      <c r="D212" s="664" t="s">
        <v>2127</v>
      </c>
      <c r="E212" s="663" t="s">
        <v>586</v>
      </c>
      <c r="F212" s="664" t="s">
        <v>2130</v>
      </c>
      <c r="G212" s="663" t="s">
        <v>1282</v>
      </c>
      <c r="H212" s="663" t="s">
        <v>1303</v>
      </c>
      <c r="I212" s="663" t="s">
        <v>1304</v>
      </c>
      <c r="J212" s="663" t="s">
        <v>1305</v>
      </c>
      <c r="K212" s="663" t="s">
        <v>998</v>
      </c>
      <c r="L212" s="665">
        <v>47.5</v>
      </c>
      <c r="M212" s="665">
        <v>1</v>
      </c>
      <c r="N212" s="666">
        <v>47.5</v>
      </c>
    </row>
    <row r="213" spans="1:14" ht="14.4" customHeight="1" x14ac:dyDescent="0.3">
      <c r="A213" s="661" t="s">
        <v>569</v>
      </c>
      <c r="B213" s="662" t="s">
        <v>570</v>
      </c>
      <c r="C213" s="663" t="s">
        <v>575</v>
      </c>
      <c r="D213" s="664" t="s">
        <v>2127</v>
      </c>
      <c r="E213" s="663" t="s">
        <v>586</v>
      </c>
      <c r="F213" s="664" t="s">
        <v>2130</v>
      </c>
      <c r="G213" s="663" t="s">
        <v>1282</v>
      </c>
      <c r="H213" s="663" t="s">
        <v>1306</v>
      </c>
      <c r="I213" s="663" t="s">
        <v>1307</v>
      </c>
      <c r="J213" s="663" t="s">
        <v>1308</v>
      </c>
      <c r="K213" s="663" t="s">
        <v>1309</v>
      </c>
      <c r="L213" s="665">
        <v>38.599968954029443</v>
      </c>
      <c r="M213" s="665">
        <v>3</v>
      </c>
      <c r="N213" s="666">
        <v>115.79990686208833</v>
      </c>
    </row>
    <row r="214" spans="1:14" ht="14.4" customHeight="1" x14ac:dyDescent="0.3">
      <c r="A214" s="661" t="s">
        <v>569</v>
      </c>
      <c r="B214" s="662" t="s">
        <v>570</v>
      </c>
      <c r="C214" s="663" t="s">
        <v>575</v>
      </c>
      <c r="D214" s="664" t="s">
        <v>2127</v>
      </c>
      <c r="E214" s="663" t="s">
        <v>586</v>
      </c>
      <c r="F214" s="664" t="s">
        <v>2130</v>
      </c>
      <c r="G214" s="663" t="s">
        <v>1282</v>
      </c>
      <c r="H214" s="663" t="s">
        <v>1310</v>
      </c>
      <c r="I214" s="663" t="s">
        <v>1311</v>
      </c>
      <c r="J214" s="663" t="s">
        <v>1312</v>
      </c>
      <c r="K214" s="663" t="s">
        <v>1313</v>
      </c>
      <c r="L214" s="665">
        <v>58.799998394912514</v>
      </c>
      <c r="M214" s="665">
        <v>1</v>
      </c>
      <c r="N214" s="666">
        <v>58.799998394912514</v>
      </c>
    </row>
    <row r="215" spans="1:14" ht="14.4" customHeight="1" x14ac:dyDescent="0.3">
      <c r="A215" s="661" t="s">
        <v>569</v>
      </c>
      <c r="B215" s="662" t="s">
        <v>570</v>
      </c>
      <c r="C215" s="663" t="s">
        <v>575</v>
      </c>
      <c r="D215" s="664" t="s">
        <v>2127</v>
      </c>
      <c r="E215" s="663" t="s">
        <v>586</v>
      </c>
      <c r="F215" s="664" t="s">
        <v>2130</v>
      </c>
      <c r="G215" s="663" t="s">
        <v>1282</v>
      </c>
      <c r="H215" s="663" t="s">
        <v>1314</v>
      </c>
      <c r="I215" s="663" t="s">
        <v>1315</v>
      </c>
      <c r="J215" s="663" t="s">
        <v>1316</v>
      </c>
      <c r="K215" s="663" t="s">
        <v>1317</v>
      </c>
      <c r="L215" s="665">
        <v>56.31999846261008</v>
      </c>
      <c r="M215" s="665">
        <v>1</v>
      </c>
      <c r="N215" s="666">
        <v>56.31999846261008</v>
      </c>
    </row>
    <row r="216" spans="1:14" ht="14.4" customHeight="1" x14ac:dyDescent="0.3">
      <c r="A216" s="661" t="s">
        <v>569</v>
      </c>
      <c r="B216" s="662" t="s">
        <v>570</v>
      </c>
      <c r="C216" s="663" t="s">
        <v>575</v>
      </c>
      <c r="D216" s="664" t="s">
        <v>2127</v>
      </c>
      <c r="E216" s="663" t="s">
        <v>586</v>
      </c>
      <c r="F216" s="664" t="s">
        <v>2130</v>
      </c>
      <c r="G216" s="663" t="s">
        <v>1282</v>
      </c>
      <c r="H216" s="663" t="s">
        <v>1318</v>
      </c>
      <c r="I216" s="663" t="s">
        <v>1319</v>
      </c>
      <c r="J216" s="663" t="s">
        <v>1320</v>
      </c>
      <c r="K216" s="663" t="s">
        <v>1321</v>
      </c>
      <c r="L216" s="665">
        <v>112.72934437557916</v>
      </c>
      <c r="M216" s="665">
        <v>1</v>
      </c>
      <c r="N216" s="666">
        <v>112.72934437557916</v>
      </c>
    </row>
    <row r="217" spans="1:14" ht="14.4" customHeight="1" x14ac:dyDescent="0.3">
      <c r="A217" s="661" t="s">
        <v>569</v>
      </c>
      <c r="B217" s="662" t="s">
        <v>570</v>
      </c>
      <c r="C217" s="663" t="s">
        <v>575</v>
      </c>
      <c r="D217" s="664" t="s">
        <v>2127</v>
      </c>
      <c r="E217" s="663" t="s">
        <v>586</v>
      </c>
      <c r="F217" s="664" t="s">
        <v>2130</v>
      </c>
      <c r="G217" s="663" t="s">
        <v>1282</v>
      </c>
      <c r="H217" s="663" t="s">
        <v>1322</v>
      </c>
      <c r="I217" s="663" t="s">
        <v>1323</v>
      </c>
      <c r="J217" s="663" t="s">
        <v>1324</v>
      </c>
      <c r="K217" s="663" t="s">
        <v>1050</v>
      </c>
      <c r="L217" s="665">
        <v>48.910000000000018</v>
      </c>
      <c r="M217" s="665">
        <v>1</v>
      </c>
      <c r="N217" s="666">
        <v>48.910000000000018</v>
      </c>
    </row>
    <row r="218" spans="1:14" ht="14.4" customHeight="1" x14ac:dyDescent="0.3">
      <c r="A218" s="661" t="s">
        <v>569</v>
      </c>
      <c r="B218" s="662" t="s">
        <v>570</v>
      </c>
      <c r="C218" s="663" t="s">
        <v>575</v>
      </c>
      <c r="D218" s="664" t="s">
        <v>2127</v>
      </c>
      <c r="E218" s="663" t="s">
        <v>586</v>
      </c>
      <c r="F218" s="664" t="s">
        <v>2130</v>
      </c>
      <c r="G218" s="663" t="s">
        <v>1282</v>
      </c>
      <c r="H218" s="663" t="s">
        <v>1325</v>
      </c>
      <c r="I218" s="663" t="s">
        <v>1326</v>
      </c>
      <c r="J218" s="663" t="s">
        <v>1327</v>
      </c>
      <c r="K218" s="663" t="s">
        <v>1328</v>
      </c>
      <c r="L218" s="665">
        <v>80.553186657492333</v>
      </c>
      <c r="M218" s="665">
        <v>3</v>
      </c>
      <c r="N218" s="666">
        <v>241.65955997247701</v>
      </c>
    </row>
    <row r="219" spans="1:14" ht="14.4" customHeight="1" x14ac:dyDescent="0.3">
      <c r="A219" s="661" t="s">
        <v>569</v>
      </c>
      <c r="B219" s="662" t="s">
        <v>570</v>
      </c>
      <c r="C219" s="663" t="s">
        <v>575</v>
      </c>
      <c r="D219" s="664" t="s">
        <v>2127</v>
      </c>
      <c r="E219" s="663" t="s">
        <v>586</v>
      </c>
      <c r="F219" s="664" t="s">
        <v>2130</v>
      </c>
      <c r="G219" s="663" t="s">
        <v>1282</v>
      </c>
      <c r="H219" s="663" t="s">
        <v>1329</v>
      </c>
      <c r="I219" s="663" t="s">
        <v>1330</v>
      </c>
      <c r="J219" s="663" t="s">
        <v>1331</v>
      </c>
      <c r="K219" s="663" t="s">
        <v>1332</v>
      </c>
      <c r="L219" s="665">
        <v>120.01999999999997</v>
      </c>
      <c r="M219" s="665">
        <v>1</v>
      </c>
      <c r="N219" s="666">
        <v>120.01999999999997</v>
      </c>
    </row>
    <row r="220" spans="1:14" ht="14.4" customHeight="1" x14ac:dyDescent="0.3">
      <c r="A220" s="661" t="s">
        <v>569</v>
      </c>
      <c r="B220" s="662" t="s">
        <v>570</v>
      </c>
      <c r="C220" s="663" t="s">
        <v>575</v>
      </c>
      <c r="D220" s="664" t="s">
        <v>2127</v>
      </c>
      <c r="E220" s="663" t="s">
        <v>586</v>
      </c>
      <c r="F220" s="664" t="s">
        <v>2130</v>
      </c>
      <c r="G220" s="663" t="s">
        <v>1282</v>
      </c>
      <c r="H220" s="663" t="s">
        <v>1333</v>
      </c>
      <c r="I220" s="663" t="s">
        <v>1334</v>
      </c>
      <c r="J220" s="663" t="s">
        <v>1335</v>
      </c>
      <c r="K220" s="663" t="s">
        <v>1336</v>
      </c>
      <c r="L220" s="665">
        <v>3317.644288321279</v>
      </c>
      <c r="M220" s="665">
        <v>17</v>
      </c>
      <c r="N220" s="666">
        <v>56399.952901461744</v>
      </c>
    </row>
    <row r="221" spans="1:14" ht="14.4" customHeight="1" x14ac:dyDescent="0.3">
      <c r="A221" s="661" t="s">
        <v>569</v>
      </c>
      <c r="B221" s="662" t="s">
        <v>570</v>
      </c>
      <c r="C221" s="663" t="s">
        <v>575</v>
      </c>
      <c r="D221" s="664" t="s">
        <v>2127</v>
      </c>
      <c r="E221" s="663" t="s">
        <v>586</v>
      </c>
      <c r="F221" s="664" t="s">
        <v>2130</v>
      </c>
      <c r="G221" s="663" t="s">
        <v>1282</v>
      </c>
      <c r="H221" s="663" t="s">
        <v>1337</v>
      </c>
      <c r="I221" s="663" t="s">
        <v>1338</v>
      </c>
      <c r="J221" s="663" t="s">
        <v>1339</v>
      </c>
      <c r="K221" s="663" t="s">
        <v>1340</v>
      </c>
      <c r="L221" s="665">
        <v>36.26</v>
      </c>
      <c r="M221" s="665">
        <v>1</v>
      </c>
      <c r="N221" s="666">
        <v>36.26</v>
      </c>
    </row>
    <row r="222" spans="1:14" ht="14.4" customHeight="1" x14ac:dyDescent="0.3">
      <c r="A222" s="661" t="s">
        <v>569</v>
      </c>
      <c r="B222" s="662" t="s">
        <v>570</v>
      </c>
      <c r="C222" s="663" t="s">
        <v>575</v>
      </c>
      <c r="D222" s="664" t="s">
        <v>2127</v>
      </c>
      <c r="E222" s="663" t="s">
        <v>586</v>
      </c>
      <c r="F222" s="664" t="s">
        <v>2130</v>
      </c>
      <c r="G222" s="663" t="s">
        <v>1282</v>
      </c>
      <c r="H222" s="663" t="s">
        <v>1341</v>
      </c>
      <c r="I222" s="663" t="s">
        <v>1342</v>
      </c>
      <c r="J222" s="663" t="s">
        <v>1343</v>
      </c>
      <c r="K222" s="663" t="s">
        <v>1344</v>
      </c>
      <c r="L222" s="665">
        <v>33.155995058821638</v>
      </c>
      <c r="M222" s="665">
        <v>18</v>
      </c>
      <c r="N222" s="666">
        <v>596.8079110587895</v>
      </c>
    </row>
    <row r="223" spans="1:14" ht="14.4" customHeight="1" x14ac:dyDescent="0.3">
      <c r="A223" s="661" t="s">
        <v>569</v>
      </c>
      <c r="B223" s="662" t="s">
        <v>570</v>
      </c>
      <c r="C223" s="663" t="s">
        <v>575</v>
      </c>
      <c r="D223" s="664" t="s">
        <v>2127</v>
      </c>
      <c r="E223" s="663" t="s">
        <v>586</v>
      </c>
      <c r="F223" s="664" t="s">
        <v>2130</v>
      </c>
      <c r="G223" s="663" t="s">
        <v>1282</v>
      </c>
      <c r="H223" s="663" t="s">
        <v>1345</v>
      </c>
      <c r="I223" s="663" t="s">
        <v>1346</v>
      </c>
      <c r="J223" s="663" t="s">
        <v>1343</v>
      </c>
      <c r="K223" s="663" t="s">
        <v>1347</v>
      </c>
      <c r="L223" s="665">
        <v>92.18</v>
      </c>
      <c r="M223" s="665">
        <v>3</v>
      </c>
      <c r="N223" s="666">
        <v>276.54000000000002</v>
      </c>
    </row>
    <row r="224" spans="1:14" ht="14.4" customHeight="1" x14ac:dyDescent="0.3">
      <c r="A224" s="661" t="s">
        <v>569</v>
      </c>
      <c r="B224" s="662" t="s">
        <v>570</v>
      </c>
      <c r="C224" s="663" t="s">
        <v>575</v>
      </c>
      <c r="D224" s="664" t="s">
        <v>2127</v>
      </c>
      <c r="E224" s="663" t="s">
        <v>586</v>
      </c>
      <c r="F224" s="664" t="s">
        <v>2130</v>
      </c>
      <c r="G224" s="663" t="s">
        <v>1282</v>
      </c>
      <c r="H224" s="663" t="s">
        <v>1348</v>
      </c>
      <c r="I224" s="663" t="s">
        <v>1349</v>
      </c>
      <c r="J224" s="663" t="s">
        <v>1285</v>
      </c>
      <c r="K224" s="663" t="s">
        <v>1350</v>
      </c>
      <c r="L224" s="665">
        <v>73.691874732697542</v>
      </c>
      <c r="M224" s="665">
        <v>16</v>
      </c>
      <c r="N224" s="666">
        <v>1179.0699957231607</v>
      </c>
    </row>
    <row r="225" spans="1:14" ht="14.4" customHeight="1" x14ac:dyDescent="0.3">
      <c r="A225" s="661" t="s">
        <v>569</v>
      </c>
      <c r="B225" s="662" t="s">
        <v>570</v>
      </c>
      <c r="C225" s="663" t="s">
        <v>575</v>
      </c>
      <c r="D225" s="664" t="s">
        <v>2127</v>
      </c>
      <c r="E225" s="663" t="s">
        <v>586</v>
      </c>
      <c r="F225" s="664" t="s">
        <v>2130</v>
      </c>
      <c r="G225" s="663" t="s">
        <v>1282</v>
      </c>
      <c r="H225" s="663" t="s">
        <v>1351</v>
      </c>
      <c r="I225" s="663" t="s">
        <v>1352</v>
      </c>
      <c r="J225" s="663" t="s">
        <v>1353</v>
      </c>
      <c r="K225" s="663" t="s">
        <v>1354</v>
      </c>
      <c r="L225" s="665">
        <v>327.78807630619258</v>
      </c>
      <c r="M225" s="665">
        <v>3</v>
      </c>
      <c r="N225" s="666">
        <v>983.36422891857774</v>
      </c>
    </row>
    <row r="226" spans="1:14" ht="14.4" customHeight="1" x14ac:dyDescent="0.3">
      <c r="A226" s="661" t="s">
        <v>569</v>
      </c>
      <c r="B226" s="662" t="s">
        <v>570</v>
      </c>
      <c r="C226" s="663" t="s">
        <v>575</v>
      </c>
      <c r="D226" s="664" t="s">
        <v>2127</v>
      </c>
      <c r="E226" s="663" t="s">
        <v>586</v>
      </c>
      <c r="F226" s="664" t="s">
        <v>2130</v>
      </c>
      <c r="G226" s="663" t="s">
        <v>1282</v>
      </c>
      <c r="H226" s="663" t="s">
        <v>1355</v>
      </c>
      <c r="I226" s="663" t="s">
        <v>1356</v>
      </c>
      <c r="J226" s="663" t="s">
        <v>1357</v>
      </c>
      <c r="K226" s="663" t="s">
        <v>1358</v>
      </c>
      <c r="L226" s="665">
        <v>47.09</v>
      </c>
      <c r="M226" s="665">
        <v>2</v>
      </c>
      <c r="N226" s="666">
        <v>94.18</v>
      </c>
    </row>
    <row r="227" spans="1:14" ht="14.4" customHeight="1" x14ac:dyDescent="0.3">
      <c r="A227" s="661" t="s">
        <v>569</v>
      </c>
      <c r="B227" s="662" t="s">
        <v>570</v>
      </c>
      <c r="C227" s="663" t="s">
        <v>575</v>
      </c>
      <c r="D227" s="664" t="s">
        <v>2127</v>
      </c>
      <c r="E227" s="663" t="s">
        <v>586</v>
      </c>
      <c r="F227" s="664" t="s">
        <v>2130</v>
      </c>
      <c r="G227" s="663" t="s">
        <v>1282</v>
      </c>
      <c r="H227" s="663" t="s">
        <v>1359</v>
      </c>
      <c r="I227" s="663" t="s">
        <v>1360</v>
      </c>
      <c r="J227" s="663" t="s">
        <v>1361</v>
      </c>
      <c r="K227" s="663" t="s">
        <v>1362</v>
      </c>
      <c r="L227" s="665">
        <v>45.1</v>
      </c>
      <c r="M227" s="665">
        <v>1</v>
      </c>
      <c r="N227" s="666">
        <v>45.1</v>
      </c>
    </row>
    <row r="228" spans="1:14" ht="14.4" customHeight="1" x14ac:dyDescent="0.3">
      <c r="A228" s="661" t="s">
        <v>569</v>
      </c>
      <c r="B228" s="662" t="s">
        <v>570</v>
      </c>
      <c r="C228" s="663" t="s">
        <v>575</v>
      </c>
      <c r="D228" s="664" t="s">
        <v>2127</v>
      </c>
      <c r="E228" s="663" t="s">
        <v>586</v>
      </c>
      <c r="F228" s="664" t="s">
        <v>2130</v>
      </c>
      <c r="G228" s="663" t="s">
        <v>1282</v>
      </c>
      <c r="H228" s="663" t="s">
        <v>1363</v>
      </c>
      <c r="I228" s="663" t="s">
        <v>1364</v>
      </c>
      <c r="J228" s="663" t="s">
        <v>1365</v>
      </c>
      <c r="K228" s="663" t="s">
        <v>1350</v>
      </c>
      <c r="L228" s="665">
        <v>44.21</v>
      </c>
      <c r="M228" s="665">
        <v>2</v>
      </c>
      <c r="N228" s="666">
        <v>88.42</v>
      </c>
    </row>
    <row r="229" spans="1:14" ht="14.4" customHeight="1" x14ac:dyDescent="0.3">
      <c r="A229" s="661" t="s">
        <v>569</v>
      </c>
      <c r="B229" s="662" t="s">
        <v>570</v>
      </c>
      <c r="C229" s="663" t="s">
        <v>575</v>
      </c>
      <c r="D229" s="664" t="s">
        <v>2127</v>
      </c>
      <c r="E229" s="663" t="s">
        <v>586</v>
      </c>
      <c r="F229" s="664" t="s">
        <v>2130</v>
      </c>
      <c r="G229" s="663" t="s">
        <v>1282</v>
      </c>
      <c r="H229" s="663" t="s">
        <v>1366</v>
      </c>
      <c r="I229" s="663" t="s">
        <v>1367</v>
      </c>
      <c r="J229" s="663" t="s">
        <v>1368</v>
      </c>
      <c r="K229" s="663" t="s">
        <v>1369</v>
      </c>
      <c r="L229" s="665">
        <v>92.465000000000003</v>
      </c>
      <c r="M229" s="665">
        <v>4</v>
      </c>
      <c r="N229" s="666">
        <v>369.86</v>
      </c>
    </row>
    <row r="230" spans="1:14" ht="14.4" customHeight="1" x14ac:dyDescent="0.3">
      <c r="A230" s="661" t="s">
        <v>569</v>
      </c>
      <c r="B230" s="662" t="s">
        <v>570</v>
      </c>
      <c r="C230" s="663" t="s">
        <v>575</v>
      </c>
      <c r="D230" s="664" t="s">
        <v>2127</v>
      </c>
      <c r="E230" s="663" t="s">
        <v>586</v>
      </c>
      <c r="F230" s="664" t="s">
        <v>2130</v>
      </c>
      <c r="G230" s="663" t="s">
        <v>1282</v>
      </c>
      <c r="H230" s="663" t="s">
        <v>1370</v>
      </c>
      <c r="I230" s="663" t="s">
        <v>1371</v>
      </c>
      <c r="J230" s="663" t="s">
        <v>1372</v>
      </c>
      <c r="K230" s="663" t="s">
        <v>1164</v>
      </c>
      <c r="L230" s="665">
        <v>298.50999999999993</v>
      </c>
      <c r="M230" s="665">
        <v>1</v>
      </c>
      <c r="N230" s="666">
        <v>298.50999999999993</v>
      </c>
    </row>
    <row r="231" spans="1:14" ht="14.4" customHeight="1" x14ac:dyDescent="0.3">
      <c r="A231" s="661" t="s">
        <v>569</v>
      </c>
      <c r="B231" s="662" t="s">
        <v>570</v>
      </c>
      <c r="C231" s="663" t="s">
        <v>575</v>
      </c>
      <c r="D231" s="664" t="s">
        <v>2127</v>
      </c>
      <c r="E231" s="663" t="s">
        <v>586</v>
      </c>
      <c r="F231" s="664" t="s">
        <v>2130</v>
      </c>
      <c r="G231" s="663" t="s">
        <v>1282</v>
      </c>
      <c r="H231" s="663" t="s">
        <v>1373</v>
      </c>
      <c r="I231" s="663" t="s">
        <v>1374</v>
      </c>
      <c r="J231" s="663" t="s">
        <v>1375</v>
      </c>
      <c r="K231" s="663" t="s">
        <v>1376</v>
      </c>
      <c r="L231" s="665">
        <v>63.810000000000045</v>
      </c>
      <c r="M231" s="665">
        <v>1</v>
      </c>
      <c r="N231" s="666">
        <v>63.810000000000045</v>
      </c>
    </row>
    <row r="232" spans="1:14" ht="14.4" customHeight="1" x14ac:dyDescent="0.3">
      <c r="A232" s="661" t="s">
        <v>569</v>
      </c>
      <c r="B232" s="662" t="s">
        <v>570</v>
      </c>
      <c r="C232" s="663" t="s">
        <v>575</v>
      </c>
      <c r="D232" s="664" t="s">
        <v>2127</v>
      </c>
      <c r="E232" s="663" t="s">
        <v>586</v>
      </c>
      <c r="F232" s="664" t="s">
        <v>2130</v>
      </c>
      <c r="G232" s="663" t="s">
        <v>1282</v>
      </c>
      <c r="H232" s="663" t="s">
        <v>1377</v>
      </c>
      <c r="I232" s="663" t="s">
        <v>1378</v>
      </c>
      <c r="J232" s="663" t="s">
        <v>1379</v>
      </c>
      <c r="K232" s="663" t="s">
        <v>1380</v>
      </c>
      <c r="L232" s="665">
        <v>41.266481783916667</v>
      </c>
      <c r="M232" s="665">
        <v>3</v>
      </c>
      <c r="N232" s="666">
        <v>123.79944535174999</v>
      </c>
    </row>
    <row r="233" spans="1:14" ht="14.4" customHeight="1" x14ac:dyDescent="0.3">
      <c r="A233" s="661" t="s">
        <v>569</v>
      </c>
      <c r="B233" s="662" t="s">
        <v>570</v>
      </c>
      <c r="C233" s="663" t="s">
        <v>575</v>
      </c>
      <c r="D233" s="664" t="s">
        <v>2127</v>
      </c>
      <c r="E233" s="663" t="s">
        <v>586</v>
      </c>
      <c r="F233" s="664" t="s">
        <v>2130</v>
      </c>
      <c r="G233" s="663" t="s">
        <v>1282</v>
      </c>
      <c r="H233" s="663" t="s">
        <v>1381</v>
      </c>
      <c r="I233" s="663" t="s">
        <v>1382</v>
      </c>
      <c r="J233" s="663" t="s">
        <v>1383</v>
      </c>
      <c r="K233" s="663" t="s">
        <v>1050</v>
      </c>
      <c r="L233" s="665">
        <v>86.59</v>
      </c>
      <c r="M233" s="665">
        <v>2</v>
      </c>
      <c r="N233" s="666">
        <v>173.18</v>
      </c>
    </row>
    <row r="234" spans="1:14" ht="14.4" customHeight="1" x14ac:dyDescent="0.3">
      <c r="A234" s="661" t="s">
        <v>569</v>
      </c>
      <c r="B234" s="662" t="s">
        <v>570</v>
      </c>
      <c r="C234" s="663" t="s">
        <v>575</v>
      </c>
      <c r="D234" s="664" t="s">
        <v>2127</v>
      </c>
      <c r="E234" s="663" t="s">
        <v>586</v>
      </c>
      <c r="F234" s="664" t="s">
        <v>2130</v>
      </c>
      <c r="G234" s="663" t="s">
        <v>1282</v>
      </c>
      <c r="H234" s="663" t="s">
        <v>1384</v>
      </c>
      <c r="I234" s="663" t="s">
        <v>1385</v>
      </c>
      <c r="J234" s="663" t="s">
        <v>1386</v>
      </c>
      <c r="K234" s="663" t="s">
        <v>1050</v>
      </c>
      <c r="L234" s="665">
        <v>86.663341120763235</v>
      </c>
      <c r="M234" s="665">
        <v>3</v>
      </c>
      <c r="N234" s="666">
        <v>259.99002336228972</v>
      </c>
    </row>
    <row r="235" spans="1:14" ht="14.4" customHeight="1" x14ac:dyDescent="0.3">
      <c r="A235" s="661" t="s">
        <v>569</v>
      </c>
      <c r="B235" s="662" t="s">
        <v>570</v>
      </c>
      <c r="C235" s="663" t="s">
        <v>575</v>
      </c>
      <c r="D235" s="664" t="s">
        <v>2127</v>
      </c>
      <c r="E235" s="663" t="s">
        <v>586</v>
      </c>
      <c r="F235" s="664" t="s">
        <v>2130</v>
      </c>
      <c r="G235" s="663" t="s">
        <v>1282</v>
      </c>
      <c r="H235" s="663" t="s">
        <v>1387</v>
      </c>
      <c r="I235" s="663" t="s">
        <v>1388</v>
      </c>
      <c r="J235" s="663" t="s">
        <v>1389</v>
      </c>
      <c r="K235" s="663" t="s">
        <v>860</v>
      </c>
      <c r="L235" s="665">
        <v>136.0378599349215</v>
      </c>
      <c r="M235" s="665">
        <v>1</v>
      </c>
      <c r="N235" s="666">
        <v>136.0378599349215</v>
      </c>
    </row>
    <row r="236" spans="1:14" ht="14.4" customHeight="1" x14ac:dyDescent="0.3">
      <c r="A236" s="661" t="s">
        <v>569</v>
      </c>
      <c r="B236" s="662" t="s">
        <v>570</v>
      </c>
      <c r="C236" s="663" t="s">
        <v>575</v>
      </c>
      <c r="D236" s="664" t="s">
        <v>2127</v>
      </c>
      <c r="E236" s="663" t="s">
        <v>586</v>
      </c>
      <c r="F236" s="664" t="s">
        <v>2130</v>
      </c>
      <c r="G236" s="663" t="s">
        <v>1282</v>
      </c>
      <c r="H236" s="663" t="s">
        <v>1390</v>
      </c>
      <c r="I236" s="663" t="s">
        <v>1391</v>
      </c>
      <c r="J236" s="663" t="s">
        <v>1392</v>
      </c>
      <c r="K236" s="663" t="s">
        <v>1192</v>
      </c>
      <c r="L236" s="665">
        <v>22.920000000000012</v>
      </c>
      <c r="M236" s="665">
        <v>1</v>
      </c>
      <c r="N236" s="666">
        <v>22.920000000000012</v>
      </c>
    </row>
    <row r="237" spans="1:14" ht="14.4" customHeight="1" x14ac:dyDescent="0.3">
      <c r="A237" s="661" t="s">
        <v>569</v>
      </c>
      <c r="B237" s="662" t="s">
        <v>570</v>
      </c>
      <c r="C237" s="663" t="s">
        <v>575</v>
      </c>
      <c r="D237" s="664" t="s">
        <v>2127</v>
      </c>
      <c r="E237" s="663" t="s">
        <v>586</v>
      </c>
      <c r="F237" s="664" t="s">
        <v>2130</v>
      </c>
      <c r="G237" s="663" t="s">
        <v>1282</v>
      </c>
      <c r="H237" s="663" t="s">
        <v>1393</v>
      </c>
      <c r="I237" s="663" t="s">
        <v>1394</v>
      </c>
      <c r="J237" s="663" t="s">
        <v>1395</v>
      </c>
      <c r="K237" s="663" t="s">
        <v>998</v>
      </c>
      <c r="L237" s="665">
        <v>191.83002601638941</v>
      </c>
      <c r="M237" s="665">
        <v>1</v>
      </c>
      <c r="N237" s="666">
        <v>191.83002601638941</v>
      </c>
    </row>
    <row r="238" spans="1:14" ht="14.4" customHeight="1" x14ac:dyDescent="0.3">
      <c r="A238" s="661" t="s">
        <v>569</v>
      </c>
      <c r="B238" s="662" t="s">
        <v>570</v>
      </c>
      <c r="C238" s="663" t="s">
        <v>575</v>
      </c>
      <c r="D238" s="664" t="s">
        <v>2127</v>
      </c>
      <c r="E238" s="663" t="s">
        <v>586</v>
      </c>
      <c r="F238" s="664" t="s">
        <v>2130</v>
      </c>
      <c r="G238" s="663" t="s">
        <v>1282</v>
      </c>
      <c r="H238" s="663" t="s">
        <v>1396</v>
      </c>
      <c r="I238" s="663" t="s">
        <v>1397</v>
      </c>
      <c r="J238" s="663" t="s">
        <v>1398</v>
      </c>
      <c r="K238" s="663" t="s">
        <v>1399</v>
      </c>
      <c r="L238" s="665">
        <v>24.969891140773953</v>
      </c>
      <c r="M238" s="665">
        <v>1</v>
      </c>
      <c r="N238" s="666">
        <v>24.969891140773953</v>
      </c>
    </row>
    <row r="239" spans="1:14" ht="14.4" customHeight="1" x14ac:dyDescent="0.3">
      <c r="A239" s="661" t="s">
        <v>569</v>
      </c>
      <c r="B239" s="662" t="s">
        <v>570</v>
      </c>
      <c r="C239" s="663" t="s">
        <v>575</v>
      </c>
      <c r="D239" s="664" t="s">
        <v>2127</v>
      </c>
      <c r="E239" s="663" t="s">
        <v>586</v>
      </c>
      <c r="F239" s="664" t="s">
        <v>2130</v>
      </c>
      <c r="G239" s="663" t="s">
        <v>1282</v>
      </c>
      <c r="H239" s="663" t="s">
        <v>1400</v>
      </c>
      <c r="I239" s="663" t="s">
        <v>1401</v>
      </c>
      <c r="J239" s="663" t="s">
        <v>1293</v>
      </c>
      <c r="K239" s="663" t="s">
        <v>1402</v>
      </c>
      <c r="L239" s="665">
        <v>58.740000000000023</v>
      </c>
      <c r="M239" s="665">
        <v>2</v>
      </c>
      <c r="N239" s="666">
        <v>117.48000000000005</v>
      </c>
    </row>
    <row r="240" spans="1:14" ht="14.4" customHeight="1" x14ac:dyDescent="0.3">
      <c r="A240" s="661" t="s">
        <v>569</v>
      </c>
      <c r="B240" s="662" t="s">
        <v>570</v>
      </c>
      <c r="C240" s="663" t="s">
        <v>575</v>
      </c>
      <c r="D240" s="664" t="s">
        <v>2127</v>
      </c>
      <c r="E240" s="663" t="s">
        <v>586</v>
      </c>
      <c r="F240" s="664" t="s">
        <v>2130</v>
      </c>
      <c r="G240" s="663" t="s">
        <v>1282</v>
      </c>
      <c r="H240" s="663" t="s">
        <v>1403</v>
      </c>
      <c r="I240" s="663" t="s">
        <v>1404</v>
      </c>
      <c r="J240" s="663" t="s">
        <v>1405</v>
      </c>
      <c r="K240" s="663" t="s">
        <v>1406</v>
      </c>
      <c r="L240" s="665">
        <v>79.210000000000008</v>
      </c>
      <c r="M240" s="665">
        <v>1</v>
      </c>
      <c r="N240" s="666">
        <v>79.210000000000008</v>
      </c>
    </row>
    <row r="241" spans="1:14" ht="14.4" customHeight="1" x14ac:dyDescent="0.3">
      <c r="A241" s="661" t="s">
        <v>569</v>
      </c>
      <c r="B241" s="662" t="s">
        <v>570</v>
      </c>
      <c r="C241" s="663" t="s">
        <v>575</v>
      </c>
      <c r="D241" s="664" t="s">
        <v>2127</v>
      </c>
      <c r="E241" s="663" t="s">
        <v>586</v>
      </c>
      <c r="F241" s="664" t="s">
        <v>2130</v>
      </c>
      <c r="G241" s="663" t="s">
        <v>1282</v>
      </c>
      <c r="H241" s="663" t="s">
        <v>1407</v>
      </c>
      <c r="I241" s="663" t="s">
        <v>1408</v>
      </c>
      <c r="J241" s="663" t="s">
        <v>1409</v>
      </c>
      <c r="K241" s="663" t="s">
        <v>1410</v>
      </c>
      <c r="L241" s="665">
        <v>238.78</v>
      </c>
      <c r="M241" s="665">
        <v>1</v>
      </c>
      <c r="N241" s="666">
        <v>238.78</v>
      </c>
    </row>
    <row r="242" spans="1:14" ht="14.4" customHeight="1" x14ac:dyDescent="0.3">
      <c r="A242" s="661" t="s">
        <v>569</v>
      </c>
      <c r="B242" s="662" t="s">
        <v>570</v>
      </c>
      <c r="C242" s="663" t="s">
        <v>575</v>
      </c>
      <c r="D242" s="664" t="s">
        <v>2127</v>
      </c>
      <c r="E242" s="663" t="s">
        <v>586</v>
      </c>
      <c r="F242" s="664" t="s">
        <v>2130</v>
      </c>
      <c r="G242" s="663" t="s">
        <v>1282</v>
      </c>
      <c r="H242" s="663" t="s">
        <v>1411</v>
      </c>
      <c r="I242" s="663" t="s">
        <v>1412</v>
      </c>
      <c r="J242" s="663" t="s">
        <v>1320</v>
      </c>
      <c r="K242" s="663" t="s">
        <v>1413</v>
      </c>
      <c r="L242" s="665">
        <v>69.469999999999985</v>
      </c>
      <c r="M242" s="665">
        <v>5</v>
      </c>
      <c r="N242" s="666">
        <v>347.34999999999991</v>
      </c>
    </row>
    <row r="243" spans="1:14" ht="14.4" customHeight="1" x14ac:dyDescent="0.3">
      <c r="A243" s="661" t="s">
        <v>569</v>
      </c>
      <c r="B243" s="662" t="s">
        <v>570</v>
      </c>
      <c r="C243" s="663" t="s">
        <v>575</v>
      </c>
      <c r="D243" s="664" t="s">
        <v>2127</v>
      </c>
      <c r="E243" s="663" t="s">
        <v>586</v>
      </c>
      <c r="F243" s="664" t="s">
        <v>2130</v>
      </c>
      <c r="G243" s="663" t="s">
        <v>1282</v>
      </c>
      <c r="H243" s="663" t="s">
        <v>1414</v>
      </c>
      <c r="I243" s="663" t="s">
        <v>1415</v>
      </c>
      <c r="J243" s="663" t="s">
        <v>1416</v>
      </c>
      <c r="K243" s="663" t="s">
        <v>1417</v>
      </c>
      <c r="L243" s="665">
        <v>64.61</v>
      </c>
      <c r="M243" s="665">
        <v>1</v>
      </c>
      <c r="N243" s="666">
        <v>64.61</v>
      </c>
    </row>
    <row r="244" spans="1:14" ht="14.4" customHeight="1" x14ac:dyDescent="0.3">
      <c r="A244" s="661" t="s">
        <v>569</v>
      </c>
      <c r="B244" s="662" t="s">
        <v>570</v>
      </c>
      <c r="C244" s="663" t="s">
        <v>575</v>
      </c>
      <c r="D244" s="664" t="s">
        <v>2127</v>
      </c>
      <c r="E244" s="663" t="s">
        <v>586</v>
      </c>
      <c r="F244" s="664" t="s">
        <v>2130</v>
      </c>
      <c r="G244" s="663" t="s">
        <v>1282</v>
      </c>
      <c r="H244" s="663" t="s">
        <v>1418</v>
      </c>
      <c r="I244" s="663" t="s">
        <v>1419</v>
      </c>
      <c r="J244" s="663" t="s">
        <v>1420</v>
      </c>
      <c r="K244" s="663" t="s">
        <v>1421</v>
      </c>
      <c r="L244" s="665">
        <v>77.81</v>
      </c>
      <c r="M244" s="665">
        <v>1</v>
      </c>
      <c r="N244" s="666">
        <v>77.81</v>
      </c>
    </row>
    <row r="245" spans="1:14" ht="14.4" customHeight="1" x14ac:dyDescent="0.3">
      <c r="A245" s="661" t="s">
        <v>569</v>
      </c>
      <c r="B245" s="662" t="s">
        <v>570</v>
      </c>
      <c r="C245" s="663" t="s">
        <v>575</v>
      </c>
      <c r="D245" s="664" t="s">
        <v>2127</v>
      </c>
      <c r="E245" s="663" t="s">
        <v>586</v>
      </c>
      <c r="F245" s="664" t="s">
        <v>2130</v>
      </c>
      <c r="G245" s="663" t="s">
        <v>1282</v>
      </c>
      <c r="H245" s="663" t="s">
        <v>1422</v>
      </c>
      <c r="I245" s="663" t="s">
        <v>1423</v>
      </c>
      <c r="J245" s="663" t="s">
        <v>1424</v>
      </c>
      <c r="K245" s="663" t="s">
        <v>1425</v>
      </c>
      <c r="L245" s="665">
        <v>88.249999999999972</v>
      </c>
      <c r="M245" s="665">
        <v>1</v>
      </c>
      <c r="N245" s="666">
        <v>88.249999999999972</v>
      </c>
    </row>
    <row r="246" spans="1:14" ht="14.4" customHeight="1" x14ac:dyDescent="0.3">
      <c r="A246" s="661" t="s">
        <v>569</v>
      </c>
      <c r="B246" s="662" t="s">
        <v>570</v>
      </c>
      <c r="C246" s="663" t="s">
        <v>575</v>
      </c>
      <c r="D246" s="664" t="s">
        <v>2127</v>
      </c>
      <c r="E246" s="663" t="s">
        <v>586</v>
      </c>
      <c r="F246" s="664" t="s">
        <v>2130</v>
      </c>
      <c r="G246" s="663" t="s">
        <v>1282</v>
      </c>
      <c r="H246" s="663" t="s">
        <v>1426</v>
      </c>
      <c r="I246" s="663" t="s">
        <v>1427</v>
      </c>
      <c r="J246" s="663" t="s">
        <v>1428</v>
      </c>
      <c r="K246" s="663" t="s">
        <v>1429</v>
      </c>
      <c r="L246" s="665">
        <v>156.05733333333333</v>
      </c>
      <c r="M246" s="665">
        <v>2</v>
      </c>
      <c r="N246" s="666">
        <v>312.11466666666666</v>
      </c>
    </row>
    <row r="247" spans="1:14" ht="14.4" customHeight="1" x14ac:dyDescent="0.3">
      <c r="A247" s="661" t="s">
        <v>569</v>
      </c>
      <c r="B247" s="662" t="s">
        <v>570</v>
      </c>
      <c r="C247" s="663" t="s">
        <v>575</v>
      </c>
      <c r="D247" s="664" t="s">
        <v>2127</v>
      </c>
      <c r="E247" s="663" t="s">
        <v>586</v>
      </c>
      <c r="F247" s="664" t="s">
        <v>2130</v>
      </c>
      <c r="G247" s="663" t="s">
        <v>1282</v>
      </c>
      <c r="H247" s="663" t="s">
        <v>1430</v>
      </c>
      <c r="I247" s="663" t="s">
        <v>1431</v>
      </c>
      <c r="J247" s="663" t="s">
        <v>1432</v>
      </c>
      <c r="K247" s="663" t="s">
        <v>1433</v>
      </c>
      <c r="L247" s="665">
        <v>135.85</v>
      </c>
      <c r="M247" s="665">
        <v>1</v>
      </c>
      <c r="N247" s="666">
        <v>135.85</v>
      </c>
    </row>
    <row r="248" spans="1:14" ht="14.4" customHeight="1" x14ac:dyDescent="0.3">
      <c r="A248" s="661" t="s">
        <v>569</v>
      </c>
      <c r="B248" s="662" t="s">
        <v>570</v>
      </c>
      <c r="C248" s="663" t="s">
        <v>575</v>
      </c>
      <c r="D248" s="664" t="s">
        <v>2127</v>
      </c>
      <c r="E248" s="663" t="s">
        <v>586</v>
      </c>
      <c r="F248" s="664" t="s">
        <v>2130</v>
      </c>
      <c r="G248" s="663" t="s">
        <v>1282</v>
      </c>
      <c r="H248" s="663" t="s">
        <v>1434</v>
      </c>
      <c r="I248" s="663" t="s">
        <v>1434</v>
      </c>
      <c r="J248" s="663" t="s">
        <v>1435</v>
      </c>
      <c r="K248" s="663" t="s">
        <v>1436</v>
      </c>
      <c r="L248" s="665">
        <v>393.14773999770057</v>
      </c>
      <c r="M248" s="665">
        <v>1</v>
      </c>
      <c r="N248" s="666">
        <v>393.14773999770057</v>
      </c>
    </row>
    <row r="249" spans="1:14" ht="14.4" customHeight="1" x14ac:dyDescent="0.3">
      <c r="A249" s="661" t="s">
        <v>569</v>
      </c>
      <c r="B249" s="662" t="s">
        <v>570</v>
      </c>
      <c r="C249" s="663" t="s">
        <v>575</v>
      </c>
      <c r="D249" s="664" t="s">
        <v>2127</v>
      </c>
      <c r="E249" s="663" t="s">
        <v>586</v>
      </c>
      <c r="F249" s="664" t="s">
        <v>2130</v>
      </c>
      <c r="G249" s="663" t="s">
        <v>1282</v>
      </c>
      <c r="H249" s="663" t="s">
        <v>1437</v>
      </c>
      <c r="I249" s="663" t="s">
        <v>1437</v>
      </c>
      <c r="J249" s="663" t="s">
        <v>1438</v>
      </c>
      <c r="K249" s="663" t="s">
        <v>1439</v>
      </c>
      <c r="L249" s="665">
        <v>91.53</v>
      </c>
      <c r="M249" s="665">
        <v>1</v>
      </c>
      <c r="N249" s="666">
        <v>91.53</v>
      </c>
    </row>
    <row r="250" spans="1:14" ht="14.4" customHeight="1" x14ac:dyDescent="0.3">
      <c r="A250" s="661" t="s">
        <v>569</v>
      </c>
      <c r="B250" s="662" t="s">
        <v>570</v>
      </c>
      <c r="C250" s="663" t="s">
        <v>575</v>
      </c>
      <c r="D250" s="664" t="s">
        <v>2127</v>
      </c>
      <c r="E250" s="663" t="s">
        <v>586</v>
      </c>
      <c r="F250" s="664" t="s">
        <v>2130</v>
      </c>
      <c r="G250" s="663" t="s">
        <v>1282</v>
      </c>
      <c r="H250" s="663" t="s">
        <v>1440</v>
      </c>
      <c r="I250" s="663" t="s">
        <v>1440</v>
      </c>
      <c r="J250" s="663" t="s">
        <v>1441</v>
      </c>
      <c r="K250" s="663" t="s">
        <v>1442</v>
      </c>
      <c r="L250" s="665">
        <v>176.72000000000003</v>
      </c>
      <c r="M250" s="665">
        <v>1</v>
      </c>
      <c r="N250" s="666">
        <v>176.72000000000003</v>
      </c>
    </row>
    <row r="251" spans="1:14" ht="14.4" customHeight="1" x14ac:dyDescent="0.3">
      <c r="A251" s="661" t="s">
        <v>569</v>
      </c>
      <c r="B251" s="662" t="s">
        <v>570</v>
      </c>
      <c r="C251" s="663" t="s">
        <v>575</v>
      </c>
      <c r="D251" s="664" t="s">
        <v>2127</v>
      </c>
      <c r="E251" s="663" t="s">
        <v>586</v>
      </c>
      <c r="F251" s="664" t="s">
        <v>2130</v>
      </c>
      <c r="G251" s="663" t="s">
        <v>1282</v>
      </c>
      <c r="H251" s="663" t="s">
        <v>1443</v>
      </c>
      <c r="I251" s="663" t="s">
        <v>1443</v>
      </c>
      <c r="J251" s="663" t="s">
        <v>1335</v>
      </c>
      <c r="K251" s="663" t="s">
        <v>1444</v>
      </c>
      <c r="L251" s="665">
        <v>3300</v>
      </c>
      <c r="M251" s="665">
        <v>10</v>
      </c>
      <c r="N251" s="666">
        <v>33000</v>
      </c>
    </row>
    <row r="252" spans="1:14" ht="14.4" customHeight="1" x14ac:dyDescent="0.3">
      <c r="A252" s="661" t="s">
        <v>569</v>
      </c>
      <c r="B252" s="662" t="s">
        <v>570</v>
      </c>
      <c r="C252" s="663" t="s">
        <v>575</v>
      </c>
      <c r="D252" s="664" t="s">
        <v>2127</v>
      </c>
      <c r="E252" s="663" t="s">
        <v>1445</v>
      </c>
      <c r="F252" s="664" t="s">
        <v>2131</v>
      </c>
      <c r="G252" s="663" t="s">
        <v>594</v>
      </c>
      <c r="H252" s="663" t="s">
        <v>1446</v>
      </c>
      <c r="I252" s="663" t="s">
        <v>1447</v>
      </c>
      <c r="J252" s="663" t="s">
        <v>1448</v>
      </c>
      <c r="K252" s="663" t="s">
        <v>1449</v>
      </c>
      <c r="L252" s="665">
        <v>2081.1999999999998</v>
      </c>
      <c r="M252" s="665">
        <v>5</v>
      </c>
      <c r="N252" s="666">
        <v>10406</v>
      </c>
    </row>
    <row r="253" spans="1:14" ht="14.4" customHeight="1" x14ac:dyDescent="0.3">
      <c r="A253" s="661" t="s">
        <v>569</v>
      </c>
      <c r="B253" s="662" t="s">
        <v>570</v>
      </c>
      <c r="C253" s="663" t="s">
        <v>575</v>
      </c>
      <c r="D253" s="664" t="s">
        <v>2127</v>
      </c>
      <c r="E253" s="663" t="s">
        <v>1445</v>
      </c>
      <c r="F253" s="664" t="s">
        <v>2131</v>
      </c>
      <c r="G253" s="663" t="s">
        <v>594</v>
      </c>
      <c r="H253" s="663" t="s">
        <v>1450</v>
      </c>
      <c r="I253" s="663" t="s">
        <v>1451</v>
      </c>
      <c r="J253" s="663" t="s">
        <v>1452</v>
      </c>
      <c r="K253" s="663" t="s">
        <v>1453</v>
      </c>
      <c r="L253" s="665">
        <v>309.89</v>
      </c>
      <c r="M253" s="665">
        <v>20</v>
      </c>
      <c r="N253" s="666">
        <v>6197.7999999999993</v>
      </c>
    </row>
    <row r="254" spans="1:14" ht="14.4" customHeight="1" x14ac:dyDescent="0.3">
      <c r="A254" s="661" t="s">
        <v>569</v>
      </c>
      <c r="B254" s="662" t="s">
        <v>570</v>
      </c>
      <c r="C254" s="663" t="s">
        <v>575</v>
      </c>
      <c r="D254" s="664" t="s">
        <v>2127</v>
      </c>
      <c r="E254" s="663" t="s">
        <v>1445</v>
      </c>
      <c r="F254" s="664" t="s">
        <v>2131</v>
      </c>
      <c r="G254" s="663" t="s">
        <v>594</v>
      </c>
      <c r="H254" s="663" t="s">
        <v>1454</v>
      </c>
      <c r="I254" s="663" t="s">
        <v>1455</v>
      </c>
      <c r="J254" s="663" t="s">
        <v>1456</v>
      </c>
      <c r="K254" s="663" t="s">
        <v>1457</v>
      </c>
      <c r="L254" s="665">
        <v>2296.58</v>
      </c>
      <c r="M254" s="665">
        <v>1</v>
      </c>
      <c r="N254" s="666">
        <v>2296.58</v>
      </c>
    </row>
    <row r="255" spans="1:14" ht="14.4" customHeight="1" x14ac:dyDescent="0.3">
      <c r="A255" s="661" t="s">
        <v>569</v>
      </c>
      <c r="B255" s="662" t="s">
        <v>570</v>
      </c>
      <c r="C255" s="663" t="s">
        <v>575</v>
      </c>
      <c r="D255" s="664" t="s">
        <v>2127</v>
      </c>
      <c r="E255" s="663" t="s">
        <v>1445</v>
      </c>
      <c r="F255" s="664" t="s">
        <v>2131</v>
      </c>
      <c r="G255" s="663" t="s">
        <v>594</v>
      </c>
      <c r="H255" s="663" t="s">
        <v>1458</v>
      </c>
      <c r="I255" s="663" t="s">
        <v>1459</v>
      </c>
      <c r="J255" s="663" t="s">
        <v>1460</v>
      </c>
      <c r="K255" s="663" t="s">
        <v>1461</v>
      </c>
      <c r="L255" s="665">
        <v>2062.5</v>
      </c>
      <c r="M255" s="665">
        <v>4</v>
      </c>
      <c r="N255" s="666">
        <v>8250</v>
      </c>
    </row>
    <row r="256" spans="1:14" ht="14.4" customHeight="1" x14ac:dyDescent="0.3">
      <c r="A256" s="661" t="s">
        <v>569</v>
      </c>
      <c r="B256" s="662" t="s">
        <v>570</v>
      </c>
      <c r="C256" s="663" t="s">
        <v>575</v>
      </c>
      <c r="D256" s="664" t="s">
        <v>2127</v>
      </c>
      <c r="E256" s="663" t="s">
        <v>1445</v>
      </c>
      <c r="F256" s="664" t="s">
        <v>2131</v>
      </c>
      <c r="G256" s="663" t="s">
        <v>594</v>
      </c>
      <c r="H256" s="663" t="s">
        <v>1462</v>
      </c>
      <c r="I256" s="663" t="s">
        <v>215</v>
      </c>
      <c r="J256" s="663" t="s">
        <v>1463</v>
      </c>
      <c r="K256" s="663"/>
      <c r="L256" s="665">
        <v>113.34032206183224</v>
      </c>
      <c r="M256" s="665">
        <v>1</v>
      </c>
      <c r="N256" s="666">
        <v>113.34032206183224</v>
      </c>
    </row>
    <row r="257" spans="1:14" ht="14.4" customHeight="1" x14ac:dyDescent="0.3">
      <c r="A257" s="661" t="s">
        <v>569</v>
      </c>
      <c r="B257" s="662" t="s">
        <v>570</v>
      </c>
      <c r="C257" s="663" t="s">
        <v>575</v>
      </c>
      <c r="D257" s="664" t="s">
        <v>2127</v>
      </c>
      <c r="E257" s="663" t="s">
        <v>1445</v>
      </c>
      <c r="F257" s="664" t="s">
        <v>2131</v>
      </c>
      <c r="G257" s="663" t="s">
        <v>1282</v>
      </c>
      <c r="H257" s="663" t="s">
        <v>1464</v>
      </c>
      <c r="I257" s="663" t="s">
        <v>1464</v>
      </c>
      <c r="J257" s="663" t="s">
        <v>1465</v>
      </c>
      <c r="K257" s="663" t="s">
        <v>1466</v>
      </c>
      <c r="L257" s="665">
        <v>161.85999999999999</v>
      </c>
      <c r="M257" s="665">
        <v>2</v>
      </c>
      <c r="N257" s="666">
        <v>323.71999999999997</v>
      </c>
    </row>
    <row r="258" spans="1:14" ht="14.4" customHeight="1" x14ac:dyDescent="0.3">
      <c r="A258" s="661" t="s">
        <v>569</v>
      </c>
      <c r="B258" s="662" t="s">
        <v>570</v>
      </c>
      <c r="C258" s="663" t="s">
        <v>575</v>
      </c>
      <c r="D258" s="664" t="s">
        <v>2127</v>
      </c>
      <c r="E258" s="663" t="s">
        <v>1467</v>
      </c>
      <c r="F258" s="664" t="s">
        <v>2132</v>
      </c>
      <c r="G258" s="663"/>
      <c r="H258" s="663" t="s">
        <v>1468</v>
      </c>
      <c r="I258" s="663" t="s">
        <v>1469</v>
      </c>
      <c r="J258" s="663" t="s">
        <v>1470</v>
      </c>
      <c r="K258" s="663" t="s">
        <v>1471</v>
      </c>
      <c r="L258" s="665">
        <v>85.411324819526897</v>
      </c>
      <c r="M258" s="665">
        <v>69</v>
      </c>
      <c r="N258" s="666">
        <v>5893.3814125473555</v>
      </c>
    </row>
    <row r="259" spans="1:14" ht="14.4" customHeight="1" x14ac:dyDescent="0.3">
      <c r="A259" s="661" t="s">
        <v>569</v>
      </c>
      <c r="B259" s="662" t="s">
        <v>570</v>
      </c>
      <c r="C259" s="663" t="s">
        <v>575</v>
      </c>
      <c r="D259" s="664" t="s">
        <v>2127</v>
      </c>
      <c r="E259" s="663" t="s">
        <v>1467</v>
      </c>
      <c r="F259" s="664" t="s">
        <v>2132</v>
      </c>
      <c r="G259" s="663"/>
      <c r="H259" s="663" t="s">
        <v>1472</v>
      </c>
      <c r="I259" s="663" t="s">
        <v>1473</v>
      </c>
      <c r="J259" s="663" t="s">
        <v>1474</v>
      </c>
      <c r="K259" s="663" t="s">
        <v>1475</v>
      </c>
      <c r="L259" s="665">
        <v>410.09066666666666</v>
      </c>
      <c r="M259" s="665">
        <v>1.5</v>
      </c>
      <c r="N259" s="666">
        <v>615.13599999999997</v>
      </c>
    </row>
    <row r="260" spans="1:14" ht="14.4" customHeight="1" x14ac:dyDescent="0.3">
      <c r="A260" s="661" t="s">
        <v>569</v>
      </c>
      <c r="B260" s="662" t="s">
        <v>570</v>
      </c>
      <c r="C260" s="663" t="s">
        <v>575</v>
      </c>
      <c r="D260" s="664" t="s">
        <v>2127</v>
      </c>
      <c r="E260" s="663" t="s">
        <v>1467</v>
      </c>
      <c r="F260" s="664" t="s">
        <v>2132</v>
      </c>
      <c r="G260" s="663"/>
      <c r="H260" s="663" t="s">
        <v>1476</v>
      </c>
      <c r="I260" s="663" t="s">
        <v>1476</v>
      </c>
      <c r="J260" s="663" t="s">
        <v>1477</v>
      </c>
      <c r="K260" s="663" t="s">
        <v>1478</v>
      </c>
      <c r="L260" s="665">
        <v>194.69002950055648</v>
      </c>
      <c r="M260" s="665">
        <v>15.899999999999999</v>
      </c>
      <c r="N260" s="666">
        <v>3095.5714690588479</v>
      </c>
    </row>
    <row r="261" spans="1:14" ht="14.4" customHeight="1" x14ac:dyDescent="0.3">
      <c r="A261" s="661" t="s">
        <v>569</v>
      </c>
      <c r="B261" s="662" t="s">
        <v>570</v>
      </c>
      <c r="C261" s="663" t="s">
        <v>575</v>
      </c>
      <c r="D261" s="664" t="s">
        <v>2127</v>
      </c>
      <c r="E261" s="663" t="s">
        <v>1467</v>
      </c>
      <c r="F261" s="664" t="s">
        <v>2132</v>
      </c>
      <c r="G261" s="663"/>
      <c r="H261" s="663" t="s">
        <v>1479</v>
      </c>
      <c r="I261" s="663" t="s">
        <v>1479</v>
      </c>
      <c r="J261" s="663" t="s">
        <v>1480</v>
      </c>
      <c r="K261" s="663" t="s">
        <v>1481</v>
      </c>
      <c r="L261" s="665">
        <v>454.45</v>
      </c>
      <c r="M261" s="665">
        <v>9.5</v>
      </c>
      <c r="N261" s="666">
        <v>4317.2749999999996</v>
      </c>
    </row>
    <row r="262" spans="1:14" ht="14.4" customHeight="1" x14ac:dyDescent="0.3">
      <c r="A262" s="661" t="s">
        <v>569</v>
      </c>
      <c r="B262" s="662" t="s">
        <v>570</v>
      </c>
      <c r="C262" s="663" t="s">
        <v>575</v>
      </c>
      <c r="D262" s="664" t="s">
        <v>2127</v>
      </c>
      <c r="E262" s="663" t="s">
        <v>1467</v>
      </c>
      <c r="F262" s="664" t="s">
        <v>2132</v>
      </c>
      <c r="G262" s="663" t="s">
        <v>594</v>
      </c>
      <c r="H262" s="663" t="s">
        <v>1482</v>
      </c>
      <c r="I262" s="663" t="s">
        <v>1483</v>
      </c>
      <c r="J262" s="663" t="s">
        <v>1484</v>
      </c>
      <c r="K262" s="663" t="s">
        <v>1485</v>
      </c>
      <c r="L262" s="665">
        <v>40.25</v>
      </c>
      <c r="M262" s="665">
        <v>2</v>
      </c>
      <c r="N262" s="666">
        <v>80.5</v>
      </c>
    </row>
    <row r="263" spans="1:14" ht="14.4" customHeight="1" x14ac:dyDescent="0.3">
      <c r="A263" s="661" t="s">
        <v>569</v>
      </c>
      <c r="B263" s="662" t="s">
        <v>570</v>
      </c>
      <c r="C263" s="663" t="s">
        <v>575</v>
      </c>
      <c r="D263" s="664" t="s">
        <v>2127</v>
      </c>
      <c r="E263" s="663" t="s">
        <v>1467</v>
      </c>
      <c r="F263" s="664" t="s">
        <v>2132</v>
      </c>
      <c r="G263" s="663" t="s">
        <v>594</v>
      </c>
      <c r="H263" s="663" t="s">
        <v>1486</v>
      </c>
      <c r="I263" s="663" t="s">
        <v>1487</v>
      </c>
      <c r="J263" s="663" t="s">
        <v>1488</v>
      </c>
      <c r="K263" s="663" t="s">
        <v>642</v>
      </c>
      <c r="L263" s="665">
        <v>68.019916728525573</v>
      </c>
      <c r="M263" s="665">
        <v>2</v>
      </c>
      <c r="N263" s="666">
        <v>136.03983345705115</v>
      </c>
    </row>
    <row r="264" spans="1:14" ht="14.4" customHeight="1" x14ac:dyDescent="0.3">
      <c r="A264" s="661" t="s">
        <v>569</v>
      </c>
      <c r="B264" s="662" t="s">
        <v>570</v>
      </c>
      <c r="C264" s="663" t="s">
        <v>575</v>
      </c>
      <c r="D264" s="664" t="s">
        <v>2127</v>
      </c>
      <c r="E264" s="663" t="s">
        <v>1467</v>
      </c>
      <c r="F264" s="664" t="s">
        <v>2132</v>
      </c>
      <c r="G264" s="663" t="s">
        <v>594</v>
      </c>
      <c r="H264" s="663" t="s">
        <v>1489</v>
      </c>
      <c r="I264" s="663" t="s">
        <v>1490</v>
      </c>
      <c r="J264" s="663" t="s">
        <v>1491</v>
      </c>
      <c r="K264" s="663" t="s">
        <v>1492</v>
      </c>
      <c r="L264" s="665">
        <v>31.928785575814157</v>
      </c>
      <c r="M264" s="665">
        <v>9</v>
      </c>
      <c r="N264" s="666">
        <v>287.3590701823274</v>
      </c>
    </row>
    <row r="265" spans="1:14" ht="14.4" customHeight="1" x14ac:dyDescent="0.3">
      <c r="A265" s="661" t="s">
        <v>569</v>
      </c>
      <c r="B265" s="662" t="s">
        <v>570</v>
      </c>
      <c r="C265" s="663" t="s">
        <v>575</v>
      </c>
      <c r="D265" s="664" t="s">
        <v>2127</v>
      </c>
      <c r="E265" s="663" t="s">
        <v>1467</v>
      </c>
      <c r="F265" s="664" t="s">
        <v>2132</v>
      </c>
      <c r="G265" s="663" t="s">
        <v>594</v>
      </c>
      <c r="H265" s="663" t="s">
        <v>1493</v>
      </c>
      <c r="I265" s="663" t="s">
        <v>1494</v>
      </c>
      <c r="J265" s="663" t="s">
        <v>1495</v>
      </c>
      <c r="K265" s="663" t="s">
        <v>1496</v>
      </c>
      <c r="L265" s="665">
        <v>174.60087032716214</v>
      </c>
      <c r="M265" s="665">
        <v>36</v>
      </c>
      <c r="N265" s="666">
        <v>6285.6313317778367</v>
      </c>
    </row>
    <row r="266" spans="1:14" ht="14.4" customHeight="1" x14ac:dyDescent="0.3">
      <c r="A266" s="661" t="s">
        <v>569</v>
      </c>
      <c r="B266" s="662" t="s">
        <v>570</v>
      </c>
      <c r="C266" s="663" t="s">
        <v>575</v>
      </c>
      <c r="D266" s="664" t="s">
        <v>2127</v>
      </c>
      <c r="E266" s="663" t="s">
        <v>1467</v>
      </c>
      <c r="F266" s="664" t="s">
        <v>2132</v>
      </c>
      <c r="G266" s="663" t="s">
        <v>594</v>
      </c>
      <c r="H266" s="663" t="s">
        <v>1497</v>
      </c>
      <c r="I266" s="663" t="s">
        <v>1498</v>
      </c>
      <c r="J266" s="663" t="s">
        <v>1499</v>
      </c>
      <c r="K266" s="663" t="s">
        <v>1500</v>
      </c>
      <c r="L266" s="665">
        <v>127.66148125754376</v>
      </c>
      <c r="M266" s="665">
        <v>6</v>
      </c>
      <c r="N266" s="666">
        <v>765.96888754526253</v>
      </c>
    </row>
    <row r="267" spans="1:14" ht="14.4" customHeight="1" x14ac:dyDescent="0.3">
      <c r="A267" s="661" t="s">
        <v>569</v>
      </c>
      <c r="B267" s="662" t="s">
        <v>570</v>
      </c>
      <c r="C267" s="663" t="s">
        <v>575</v>
      </c>
      <c r="D267" s="664" t="s">
        <v>2127</v>
      </c>
      <c r="E267" s="663" t="s">
        <v>1467</v>
      </c>
      <c r="F267" s="664" t="s">
        <v>2132</v>
      </c>
      <c r="G267" s="663" t="s">
        <v>594</v>
      </c>
      <c r="H267" s="663" t="s">
        <v>1501</v>
      </c>
      <c r="I267" s="663" t="s">
        <v>1502</v>
      </c>
      <c r="J267" s="663" t="s">
        <v>1503</v>
      </c>
      <c r="K267" s="663" t="s">
        <v>1500</v>
      </c>
      <c r="L267" s="665">
        <v>54.879854700009879</v>
      </c>
      <c r="M267" s="665">
        <v>16</v>
      </c>
      <c r="N267" s="666">
        <v>878.07767520015807</v>
      </c>
    </row>
    <row r="268" spans="1:14" ht="14.4" customHeight="1" x14ac:dyDescent="0.3">
      <c r="A268" s="661" t="s">
        <v>569</v>
      </c>
      <c r="B268" s="662" t="s">
        <v>570</v>
      </c>
      <c r="C268" s="663" t="s">
        <v>575</v>
      </c>
      <c r="D268" s="664" t="s">
        <v>2127</v>
      </c>
      <c r="E268" s="663" t="s">
        <v>1467</v>
      </c>
      <c r="F268" s="664" t="s">
        <v>2132</v>
      </c>
      <c r="G268" s="663" t="s">
        <v>594</v>
      </c>
      <c r="H268" s="663" t="s">
        <v>1504</v>
      </c>
      <c r="I268" s="663" t="s">
        <v>1505</v>
      </c>
      <c r="J268" s="663" t="s">
        <v>1506</v>
      </c>
      <c r="K268" s="663" t="s">
        <v>1507</v>
      </c>
      <c r="L268" s="665">
        <v>149.68951587991879</v>
      </c>
      <c r="M268" s="665">
        <v>3</v>
      </c>
      <c r="N268" s="666">
        <v>449.06854763975633</v>
      </c>
    </row>
    <row r="269" spans="1:14" ht="14.4" customHeight="1" x14ac:dyDescent="0.3">
      <c r="A269" s="661" t="s">
        <v>569</v>
      </c>
      <c r="B269" s="662" t="s">
        <v>570</v>
      </c>
      <c r="C269" s="663" t="s">
        <v>575</v>
      </c>
      <c r="D269" s="664" t="s">
        <v>2127</v>
      </c>
      <c r="E269" s="663" t="s">
        <v>1467</v>
      </c>
      <c r="F269" s="664" t="s">
        <v>2132</v>
      </c>
      <c r="G269" s="663" t="s">
        <v>594</v>
      </c>
      <c r="H269" s="663" t="s">
        <v>1508</v>
      </c>
      <c r="I269" s="663" t="s">
        <v>1509</v>
      </c>
      <c r="J269" s="663" t="s">
        <v>1510</v>
      </c>
      <c r="K269" s="663" t="s">
        <v>1511</v>
      </c>
      <c r="L269" s="665">
        <v>82.969796852859972</v>
      </c>
      <c r="M269" s="665">
        <v>2</v>
      </c>
      <c r="N269" s="666">
        <v>165.93959370571994</v>
      </c>
    </row>
    <row r="270" spans="1:14" ht="14.4" customHeight="1" x14ac:dyDescent="0.3">
      <c r="A270" s="661" t="s">
        <v>569</v>
      </c>
      <c r="B270" s="662" t="s">
        <v>570</v>
      </c>
      <c r="C270" s="663" t="s">
        <v>575</v>
      </c>
      <c r="D270" s="664" t="s">
        <v>2127</v>
      </c>
      <c r="E270" s="663" t="s">
        <v>1467</v>
      </c>
      <c r="F270" s="664" t="s">
        <v>2132</v>
      </c>
      <c r="G270" s="663" t="s">
        <v>594</v>
      </c>
      <c r="H270" s="663" t="s">
        <v>1512</v>
      </c>
      <c r="I270" s="663" t="s">
        <v>1513</v>
      </c>
      <c r="J270" s="663" t="s">
        <v>1514</v>
      </c>
      <c r="K270" s="663" t="s">
        <v>1515</v>
      </c>
      <c r="L270" s="665">
        <v>100.53000000000003</v>
      </c>
      <c r="M270" s="665">
        <v>22</v>
      </c>
      <c r="N270" s="666">
        <v>2211.6600000000008</v>
      </c>
    </row>
    <row r="271" spans="1:14" ht="14.4" customHeight="1" x14ac:dyDescent="0.3">
      <c r="A271" s="661" t="s">
        <v>569</v>
      </c>
      <c r="B271" s="662" t="s">
        <v>570</v>
      </c>
      <c r="C271" s="663" t="s">
        <v>575</v>
      </c>
      <c r="D271" s="664" t="s">
        <v>2127</v>
      </c>
      <c r="E271" s="663" t="s">
        <v>1467</v>
      </c>
      <c r="F271" s="664" t="s">
        <v>2132</v>
      </c>
      <c r="G271" s="663" t="s">
        <v>594</v>
      </c>
      <c r="H271" s="663" t="s">
        <v>1516</v>
      </c>
      <c r="I271" s="663" t="s">
        <v>1517</v>
      </c>
      <c r="J271" s="663" t="s">
        <v>1518</v>
      </c>
      <c r="K271" s="663" t="s">
        <v>1519</v>
      </c>
      <c r="L271" s="665">
        <v>76.920000000000016</v>
      </c>
      <c r="M271" s="665">
        <v>1</v>
      </c>
      <c r="N271" s="666">
        <v>76.920000000000016</v>
      </c>
    </row>
    <row r="272" spans="1:14" ht="14.4" customHeight="1" x14ac:dyDescent="0.3">
      <c r="A272" s="661" t="s">
        <v>569</v>
      </c>
      <c r="B272" s="662" t="s">
        <v>570</v>
      </c>
      <c r="C272" s="663" t="s">
        <v>575</v>
      </c>
      <c r="D272" s="664" t="s">
        <v>2127</v>
      </c>
      <c r="E272" s="663" t="s">
        <v>1467</v>
      </c>
      <c r="F272" s="664" t="s">
        <v>2132</v>
      </c>
      <c r="G272" s="663" t="s">
        <v>594</v>
      </c>
      <c r="H272" s="663" t="s">
        <v>1520</v>
      </c>
      <c r="I272" s="663" t="s">
        <v>1521</v>
      </c>
      <c r="J272" s="663" t="s">
        <v>1522</v>
      </c>
      <c r="K272" s="663" t="s">
        <v>672</v>
      </c>
      <c r="L272" s="665">
        <v>73.440000000000012</v>
      </c>
      <c r="M272" s="665">
        <v>1</v>
      </c>
      <c r="N272" s="666">
        <v>73.440000000000012</v>
      </c>
    </row>
    <row r="273" spans="1:14" ht="14.4" customHeight="1" x14ac:dyDescent="0.3">
      <c r="A273" s="661" t="s">
        <v>569</v>
      </c>
      <c r="B273" s="662" t="s">
        <v>570</v>
      </c>
      <c r="C273" s="663" t="s">
        <v>575</v>
      </c>
      <c r="D273" s="664" t="s">
        <v>2127</v>
      </c>
      <c r="E273" s="663" t="s">
        <v>1467</v>
      </c>
      <c r="F273" s="664" t="s">
        <v>2132</v>
      </c>
      <c r="G273" s="663" t="s">
        <v>594</v>
      </c>
      <c r="H273" s="663" t="s">
        <v>1523</v>
      </c>
      <c r="I273" s="663" t="s">
        <v>1524</v>
      </c>
      <c r="J273" s="663" t="s">
        <v>1525</v>
      </c>
      <c r="K273" s="663" t="s">
        <v>1526</v>
      </c>
      <c r="L273" s="665">
        <v>12522.479218531231</v>
      </c>
      <c r="M273" s="665">
        <v>10.199999999999998</v>
      </c>
      <c r="N273" s="666">
        <v>127729.28802901853</v>
      </c>
    </row>
    <row r="274" spans="1:14" ht="14.4" customHeight="1" x14ac:dyDescent="0.3">
      <c r="A274" s="661" t="s">
        <v>569</v>
      </c>
      <c r="B274" s="662" t="s">
        <v>570</v>
      </c>
      <c r="C274" s="663" t="s">
        <v>575</v>
      </c>
      <c r="D274" s="664" t="s">
        <v>2127</v>
      </c>
      <c r="E274" s="663" t="s">
        <v>1467</v>
      </c>
      <c r="F274" s="664" t="s">
        <v>2132</v>
      </c>
      <c r="G274" s="663" t="s">
        <v>594</v>
      </c>
      <c r="H274" s="663" t="s">
        <v>1527</v>
      </c>
      <c r="I274" s="663" t="s">
        <v>1528</v>
      </c>
      <c r="J274" s="663" t="s">
        <v>1529</v>
      </c>
      <c r="K274" s="663" t="s">
        <v>1530</v>
      </c>
      <c r="L274" s="665">
        <v>242.44333277516759</v>
      </c>
      <c r="M274" s="665">
        <v>3</v>
      </c>
      <c r="N274" s="666">
        <v>727.32999832550274</v>
      </c>
    </row>
    <row r="275" spans="1:14" ht="14.4" customHeight="1" x14ac:dyDescent="0.3">
      <c r="A275" s="661" t="s">
        <v>569</v>
      </c>
      <c r="B275" s="662" t="s">
        <v>570</v>
      </c>
      <c r="C275" s="663" t="s">
        <v>575</v>
      </c>
      <c r="D275" s="664" t="s">
        <v>2127</v>
      </c>
      <c r="E275" s="663" t="s">
        <v>1467</v>
      </c>
      <c r="F275" s="664" t="s">
        <v>2132</v>
      </c>
      <c r="G275" s="663" t="s">
        <v>594</v>
      </c>
      <c r="H275" s="663" t="s">
        <v>1531</v>
      </c>
      <c r="I275" s="663" t="s">
        <v>1532</v>
      </c>
      <c r="J275" s="663" t="s">
        <v>1533</v>
      </c>
      <c r="K275" s="663" t="s">
        <v>1534</v>
      </c>
      <c r="L275" s="665">
        <v>164.44000000000003</v>
      </c>
      <c r="M275" s="665">
        <v>1</v>
      </c>
      <c r="N275" s="666">
        <v>164.44000000000003</v>
      </c>
    </row>
    <row r="276" spans="1:14" ht="14.4" customHeight="1" x14ac:dyDescent="0.3">
      <c r="A276" s="661" t="s">
        <v>569</v>
      </c>
      <c r="B276" s="662" t="s">
        <v>570</v>
      </c>
      <c r="C276" s="663" t="s">
        <v>575</v>
      </c>
      <c r="D276" s="664" t="s">
        <v>2127</v>
      </c>
      <c r="E276" s="663" t="s">
        <v>1467</v>
      </c>
      <c r="F276" s="664" t="s">
        <v>2132</v>
      </c>
      <c r="G276" s="663" t="s">
        <v>594</v>
      </c>
      <c r="H276" s="663" t="s">
        <v>1535</v>
      </c>
      <c r="I276" s="663" t="s">
        <v>1535</v>
      </c>
      <c r="J276" s="663" t="s">
        <v>1536</v>
      </c>
      <c r="K276" s="663" t="s">
        <v>1537</v>
      </c>
      <c r="L276" s="665">
        <v>1116.5</v>
      </c>
      <c r="M276" s="665">
        <v>3.8</v>
      </c>
      <c r="N276" s="666">
        <v>4242.7</v>
      </c>
    </row>
    <row r="277" spans="1:14" ht="14.4" customHeight="1" x14ac:dyDescent="0.3">
      <c r="A277" s="661" t="s">
        <v>569</v>
      </c>
      <c r="B277" s="662" t="s">
        <v>570</v>
      </c>
      <c r="C277" s="663" t="s">
        <v>575</v>
      </c>
      <c r="D277" s="664" t="s">
        <v>2127</v>
      </c>
      <c r="E277" s="663" t="s">
        <v>1467</v>
      </c>
      <c r="F277" s="664" t="s">
        <v>2132</v>
      </c>
      <c r="G277" s="663" t="s">
        <v>594</v>
      </c>
      <c r="H277" s="663" t="s">
        <v>1538</v>
      </c>
      <c r="I277" s="663" t="s">
        <v>1538</v>
      </c>
      <c r="J277" s="663" t="s">
        <v>1539</v>
      </c>
      <c r="K277" s="663" t="s">
        <v>1540</v>
      </c>
      <c r="L277" s="665">
        <v>369.06381320054822</v>
      </c>
      <c r="M277" s="665">
        <v>15.599999999999998</v>
      </c>
      <c r="N277" s="666">
        <v>5757.3954859285514</v>
      </c>
    </row>
    <row r="278" spans="1:14" ht="14.4" customHeight="1" x14ac:dyDescent="0.3">
      <c r="A278" s="661" t="s">
        <v>569</v>
      </c>
      <c r="B278" s="662" t="s">
        <v>570</v>
      </c>
      <c r="C278" s="663" t="s">
        <v>575</v>
      </c>
      <c r="D278" s="664" t="s">
        <v>2127</v>
      </c>
      <c r="E278" s="663" t="s">
        <v>1467</v>
      </c>
      <c r="F278" s="664" t="s">
        <v>2132</v>
      </c>
      <c r="G278" s="663" t="s">
        <v>594</v>
      </c>
      <c r="H278" s="663" t="s">
        <v>1541</v>
      </c>
      <c r="I278" s="663" t="s">
        <v>1541</v>
      </c>
      <c r="J278" s="663" t="s">
        <v>1506</v>
      </c>
      <c r="K278" s="663" t="s">
        <v>1542</v>
      </c>
      <c r="L278" s="665">
        <v>167.66</v>
      </c>
      <c r="M278" s="665">
        <v>2</v>
      </c>
      <c r="N278" s="666">
        <v>335.32</v>
      </c>
    </row>
    <row r="279" spans="1:14" ht="14.4" customHeight="1" x14ac:dyDescent="0.3">
      <c r="A279" s="661" t="s">
        <v>569</v>
      </c>
      <c r="B279" s="662" t="s">
        <v>570</v>
      </c>
      <c r="C279" s="663" t="s">
        <v>575</v>
      </c>
      <c r="D279" s="664" t="s">
        <v>2127</v>
      </c>
      <c r="E279" s="663" t="s">
        <v>1467</v>
      </c>
      <c r="F279" s="664" t="s">
        <v>2132</v>
      </c>
      <c r="G279" s="663" t="s">
        <v>1282</v>
      </c>
      <c r="H279" s="663" t="s">
        <v>1543</v>
      </c>
      <c r="I279" s="663" t="s">
        <v>1543</v>
      </c>
      <c r="J279" s="663" t="s">
        <v>1544</v>
      </c>
      <c r="K279" s="663" t="s">
        <v>1545</v>
      </c>
      <c r="L279" s="665">
        <v>68.198656883542199</v>
      </c>
      <c r="M279" s="665">
        <v>9</v>
      </c>
      <c r="N279" s="666">
        <v>613.78791195187978</v>
      </c>
    </row>
    <row r="280" spans="1:14" ht="14.4" customHeight="1" x14ac:dyDescent="0.3">
      <c r="A280" s="661" t="s">
        <v>569</v>
      </c>
      <c r="B280" s="662" t="s">
        <v>570</v>
      </c>
      <c r="C280" s="663" t="s">
        <v>575</v>
      </c>
      <c r="D280" s="664" t="s">
        <v>2127</v>
      </c>
      <c r="E280" s="663" t="s">
        <v>1467</v>
      </c>
      <c r="F280" s="664" t="s">
        <v>2132</v>
      </c>
      <c r="G280" s="663" t="s">
        <v>1282</v>
      </c>
      <c r="H280" s="663" t="s">
        <v>1546</v>
      </c>
      <c r="I280" s="663" t="s">
        <v>1547</v>
      </c>
      <c r="J280" s="663" t="s">
        <v>1548</v>
      </c>
      <c r="K280" s="663" t="s">
        <v>1549</v>
      </c>
      <c r="L280" s="665">
        <v>115.20098915953753</v>
      </c>
      <c r="M280" s="665">
        <v>18</v>
      </c>
      <c r="N280" s="666">
        <v>2073.6178048716756</v>
      </c>
    </row>
    <row r="281" spans="1:14" ht="14.4" customHeight="1" x14ac:dyDescent="0.3">
      <c r="A281" s="661" t="s">
        <v>569</v>
      </c>
      <c r="B281" s="662" t="s">
        <v>570</v>
      </c>
      <c r="C281" s="663" t="s">
        <v>575</v>
      </c>
      <c r="D281" s="664" t="s">
        <v>2127</v>
      </c>
      <c r="E281" s="663" t="s">
        <v>1467</v>
      </c>
      <c r="F281" s="664" t="s">
        <v>2132</v>
      </c>
      <c r="G281" s="663" t="s">
        <v>1282</v>
      </c>
      <c r="H281" s="663" t="s">
        <v>1550</v>
      </c>
      <c r="I281" s="663" t="s">
        <v>1551</v>
      </c>
      <c r="J281" s="663" t="s">
        <v>1495</v>
      </c>
      <c r="K281" s="663" t="s">
        <v>1552</v>
      </c>
      <c r="L281" s="665">
        <v>21.692369927184014</v>
      </c>
      <c r="M281" s="665">
        <v>528</v>
      </c>
      <c r="N281" s="666">
        <v>11453.57132155316</v>
      </c>
    </row>
    <row r="282" spans="1:14" ht="14.4" customHeight="1" x14ac:dyDescent="0.3">
      <c r="A282" s="661" t="s">
        <v>569</v>
      </c>
      <c r="B282" s="662" t="s">
        <v>570</v>
      </c>
      <c r="C282" s="663" t="s">
        <v>575</v>
      </c>
      <c r="D282" s="664" t="s">
        <v>2127</v>
      </c>
      <c r="E282" s="663" t="s">
        <v>1467</v>
      </c>
      <c r="F282" s="664" t="s">
        <v>2132</v>
      </c>
      <c r="G282" s="663" t="s">
        <v>1282</v>
      </c>
      <c r="H282" s="663" t="s">
        <v>1553</v>
      </c>
      <c r="I282" s="663" t="s">
        <v>1553</v>
      </c>
      <c r="J282" s="663" t="s">
        <v>1554</v>
      </c>
      <c r="K282" s="663" t="s">
        <v>1555</v>
      </c>
      <c r="L282" s="665">
        <v>578.34</v>
      </c>
      <c r="M282" s="665">
        <v>1</v>
      </c>
      <c r="N282" s="666">
        <v>578.34</v>
      </c>
    </row>
    <row r="283" spans="1:14" ht="14.4" customHeight="1" x14ac:dyDescent="0.3">
      <c r="A283" s="661" t="s">
        <v>569</v>
      </c>
      <c r="B283" s="662" t="s">
        <v>570</v>
      </c>
      <c r="C283" s="663" t="s">
        <v>575</v>
      </c>
      <c r="D283" s="664" t="s">
        <v>2127</v>
      </c>
      <c r="E283" s="663" t="s">
        <v>1467</v>
      </c>
      <c r="F283" s="664" t="s">
        <v>2132</v>
      </c>
      <c r="G283" s="663" t="s">
        <v>1282</v>
      </c>
      <c r="H283" s="663" t="s">
        <v>1556</v>
      </c>
      <c r="I283" s="663" t="s">
        <v>1557</v>
      </c>
      <c r="J283" s="663" t="s">
        <v>1558</v>
      </c>
      <c r="K283" s="663" t="s">
        <v>1559</v>
      </c>
      <c r="L283" s="665">
        <v>143.30578930237422</v>
      </c>
      <c r="M283" s="665">
        <v>61.499999999999808</v>
      </c>
      <c r="N283" s="666">
        <v>8813.3060420959864</v>
      </c>
    </row>
    <row r="284" spans="1:14" ht="14.4" customHeight="1" x14ac:dyDescent="0.3">
      <c r="A284" s="661" t="s">
        <v>569</v>
      </c>
      <c r="B284" s="662" t="s">
        <v>570</v>
      </c>
      <c r="C284" s="663" t="s">
        <v>575</v>
      </c>
      <c r="D284" s="664" t="s">
        <v>2127</v>
      </c>
      <c r="E284" s="663" t="s">
        <v>1467</v>
      </c>
      <c r="F284" s="664" t="s">
        <v>2132</v>
      </c>
      <c r="G284" s="663" t="s">
        <v>1282</v>
      </c>
      <c r="H284" s="663" t="s">
        <v>1560</v>
      </c>
      <c r="I284" s="663" t="s">
        <v>1561</v>
      </c>
      <c r="J284" s="663" t="s">
        <v>1562</v>
      </c>
      <c r="K284" s="663" t="s">
        <v>1563</v>
      </c>
      <c r="L284" s="665">
        <v>230.67000000000002</v>
      </c>
      <c r="M284" s="665">
        <v>2.8</v>
      </c>
      <c r="N284" s="666">
        <v>645.87599999999998</v>
      </c>
    </row>
    <row r="285" spans="1:14" ht="14.4" customHeight="1" x14ac:dyDescent="0.3">
      <c r="A285" s="661" t="s">
        <v>569</v>
      </c>
      <c r="B285" s="662" t="s">
        <v>570</v>
      </c>
      <c r="C285" s="663" t="s">
        <v>575</v>
      </c>
      <c r="D285" s="664" t="s">
        <v>2127</v>
      </c>
      <c r="E285" s="663" t="s">
        <v>1467</v>
      </c>
      <c r="F285" s="664" t="s">
        <v>2132</v>
      </c>
      <c r="G285" s="663" t="s">
        <v>1282</v>
      </c>
      <c r="H285" s="663" t="s">
        <v>1564</v>
      </c>
      <c r="I285" s="663" t="s">
        <v>1565</v>
      </c>
      <c r="J285" s="663" t="s">
        <v>1566</v>
      </c>
      <c r="K285" s="663" t="s">
        <v>1567</v>
      </c>
      <c r="L285" s="665">
        <v>76.7485675342718</v>
      </c>
      <c r="M285" s="665">
        <v>58.000000000000007</v>
      </c>
      <c r="N285" s="666">
        <v>4451.416916987765</v>
      </c>
    </row>
    <row r="286" spans="1:14" ht="14.4" customHeight="1" x14ac:dyDescent="0.3">
      <c r="A286" s="661" t="s">
        <v>569</v>
      </c>
      <c r="B286" s="662" t="s">
        <v>570</v>
      </c>
      <c r="C286" s="663" t="s">
        <v>575</v>
      </c>
      <c r="D286" s="664" t="s">
        <v>2127</v>
      </c>
      <c r="E286" s="663" t="s">
        <v>1467</v>
      </c>
      <c r="F286" s="664" t="s">
        <v>2132</v>
      </c>
      <c r="G286" s="663" t="s">
        <v>1282</v>
      </c>
      <c r="H286" s="663" t="s">
        <v>1568</v>
      </c>
      <c r="I286" s="663" t="s">
        <v>1569</v>
      </c>
      <c r="J286" s="663" t="s">
        <v>1570</v>
      </c>
      <c r="K286" s="663" t="s">
        <v>1571</v>
      </c>
      <c r="L286" s="665">
        <v>110.90459026320798</v>
      </c>
      <c r="M286" s="665">
        <v>8</v>
      </c>
      <c r="N286" s="666">
        <v>887.23672210566383</v>
      </c>
    </row>
    <row r="287" spans="1:14" ht="14.4" customHeight="1" x14ac:dyDescent="0.3">
      <c r="A287" s="661" t="s">
        <v>569</v>
      </c>
      <c r="B287" s="662" t="s">
        <v>570</v>
      </c>
      <c r="C287" s="663" t="s">
        <v>575</v>
      </c>
      <c r="D287" s="664" t="s">
        <v>2127</v>
      </c>
      <c r="E287" s="663" t="s">
        <v>1467</v>
      </c>
      <c r="F287" s="664" t="s">
        <v>2132</v>
      </c>
      <c r="G287" s="663" t="s">
        <v>1282</v>
      </c>
      <c r="H287" s="663" t="s">
        <v>1572</v>
      </c>
      <c r="I287" s="663" t="s">
        <v>1573</v>
      </c>
      <c r="J287" s="663" t="s">
        <v>1574</v>
      </c>
      <c r="K287" s="663" t="s">
        <v>1575</v>
      </c>
      <c r="L287" s="665">
        <v>41.269999999999996</v>
      </c>
      <c r="M287" s="665">
        <v>26</v>
      </c>
      <c r="N287" s="666">
        <v>1073.02</v>
      </c>
    </row>
    <row r="288" spans="1:14" ht="14.4" customHeight="1" x14ac:dyDescent="0.3">
      <c r="A288" s="661" t="s">
        <v>569</v>
      </c>
      <c r="B288" s="662" t="s">
        <v>570</v>
      </c>
      <c r="C288" s="663" t="s">
        <v>575</v>
      </c>
      <c r="D288" s="664" t="s">
        <v>2127</v>
      </c>
      <c r="E288" s="663" t="s">
        <v>1467</v>
      </c>
      <c r="F288" s="664" t="s">
        <v>2132</v>
      </c>
      <c r="G288" s="663" t="s">
        <v>1282</v>
      </c>
      <c r="H288" s="663" t="s">
        <v>1576</v>
      </c>
      <c r="I288" s="663" t="s">
        <v>1576</v>
      </c>
      <c r="J288" s="663" t="s">
        <v>1577</v>
      </c>
      <c r="K288" s="663" t="s">
        <v>1578</v>
      </c>
      <c r="L288" s="665">
        <v>798.93158680681961</v>
      </c>
      <c r="M288" s="665">
        <v>2.6</v>
      </c>
      <c r="N288" s="666">
        <v>2077.2221256977309</v>
      </c>
    </row>
    <row r="289" spans="1:14" ht="14.4" customHeight="1" x14ac:dyDescent="0.3">
      <c r="A289" s="661" t="s">
        <v>569</v>
      </c>
      <c r="B289" s="662" t="s">
        <v>570</v>
      </c>
      <c r="C289" s="663" t="s">
        <v>575</v>
      </c>
      <c r="D289" s="664" t="s">
        <v>2127</v>
      </c>
      <c r="E289" s="663" t="s">
        <v>1467</v>
      </c>
      <c r="F289" s="664" t="s">
        <v>2132</v>
      </c>
      <c r="G289" s="663" t="s">
        <v>1282</v>
      </c>
      <c r="H289" s="663" t="s">
        <v>1579</v>
      </c>
      <c r="I289" s="663" t="s">
        <v>1580</v>
      </c>
      <c r="J289" s="663" t="s">
        <v>1581</v>
      </c>
      <c r="K289" s="663" t="s">
        <v>1582</v>
      </c>
      <c r="L289" s="665">
        <v>28.89</v>
      </c>
      <c r="M289" s="665">
        <v>18</v>
      </c>
      <c r="N289" s="666">
        <v>520.02</v>
      </c>
    </row>
    <row r="290" spans="1:14" ht="14.4" customHeight="1" x14ac:dyDescent="0.3">
      <c r="A290" s="661" t="s">
        <v>569</v>
      </c>
      <c r="B290" s="662" t="s">
        <v>570</v>
      </c>
      <c r="C290" s="663" t="s">
        <v>575</v>
      </c>
      <c r="D290" s="664" t="s">
        <v>2127</v>
      </c>
      <c r="E290" s="663" t="s">
        <v>1467</v>
      </c>
      <c r="F290" s="664" t="s">
        <v>2132</v>
      </c>
      <c r="G290" s="663" t="s">
        <v>1282</v>
      </c>
      <c r="H290" s="663" t="s">
        <v>1583</v>
      </c>
      <c r="I290" s="663" t="s">
        <v>1584</v>
      </c>
      <c r="J290" s="663" t="s">
        <v>1585</v>
      </c>
      <c r="K290" s="663" t="s">
        <v>1586</v>
      </c>
      <c r="L290" s="665">
        <v>60.029999999999973</v>
      </c>
      <c r="M290" s="665">
        <v>1</v>
      </c>
      <c r="N290" s="666">
        <v>60.029999999999973</v>
      </c>
    </row>
    <row r="291" spans="1:14" ht="14.4" customHeight="1" x14ac:dyDescent="0.3">
      <c r="A291" s="661" t="s">
        <v>569</v>
      </c>
      <c r="B291" s="662" t="s">
        <v>570</v>
      </c>
      <c r="C291" s="663" t="s">
        <v>575</v>
      </c>
      <c r="D291" s="664" t="s">
        <v>2127</v>
      </c>
      <c r="E291" s="663" t="s">
        <v>1467</v>
      </c>
      <c r="F291" s="664" t="s">
        <v>2132</v>
      </c>
      <c r="G291" s="663" t="s">
        <v>1282</v>
      </c>
      <c r="H291" s="663" t="s">
        <v>1587</v>
      </c>
      <c r="I291" s="663" t="s">
        <v>1587</v>
      </c>
      <c r="J291" s="663" t="s">
        <v>1588</v>
      </c>
      <c r="K291" s="663" t="s">
        <v>1589</v>
      </c>
      <c r="L291" s="665">
        <v>1018.996757431671</v>
      </c>
      <c r="M291" s="665">
        <v>10</v>
      </c>
      <c r="N291" s="666">
        <v>10189.96757431671</v>
      </c>
    </row>
    <row r="292" spans="1:14" ht="14.4" customHeight="1" x14ac:dyDescent="0.3">
      <c r="A292" s="661" t="s">
        <v>569</v>
      </c>
      <c r="B292" s="662" t="s">
        <v>570</v>
      </c>
      <c r="C292" s="663" t="s">
        <v>575</v>
      </c>
      <c r="D292" s="664" t="s">
        <v>2127</v>
      </c>
      <c r="E292" s="663" t="s">
        <v>1467</v>
      </c>
      <c r="F292" s="664" t="s">
        <v>2132</v>
      </c>
      <c r="G292" s="663" t="s">
        <v>1282</v>
      </c>
      <c r="H292" s="663" t="s">
        <v>1590</v>
      </c>
      <c r="I292" s="663" t="s">
        <v>1591</v>
      </c>
      <c r="J292" s="663" t="s">
        <v>1592</v>
      </c>
      <c r="K292" s="663" t="s">
        <v>1593</v>
      </c>
      <c r="L292" s="665">
        <v>77.260110959407768</v>
      </c>
      <c r="M292" s="665">
        <v>36</v>
      </c>
      <c r="N292" s="666">
        <v>2781.3639945386794</v>
      </c>
    </row>
    <row r="293" spans="1:14" ht="14.4" customHeight="1" x14ac:dyDescent="0.3">
      <c r="A293" s="661" t="s">
        <v>569</v>
      </c>
      <c r="B293" s="662" t="s">
        <v>570</v>
      </c>
      <c r="C293" s="663" t="s">
        <v>575</v>
      </c>
      <c r="D293" s="664" t="s">
        <v>2127</v>
      </c>
      <c r="E293" s="663" t="s">
        <v>1467</v>
      </c>
      <c r="F293" s="664" t="s">
        <v>2132</v>
      </c>
      <c r="G293" s="663" t="s">
        <v>1282</v>
      </c>
      <c r="H293" s="663" t="s">
        <v>1594</v>
      </c>
      <c r="I293" s="663" t="s">
        <v>1595</v>
      </c>
      <c r="J293" s="663" t="s">
        <v>1596</v>
      </c>
      <c r="K293" s="663" t="s">
        <v>1597</v>
      </c>
      <c r="L293" s="665">
        <v>772.07117522850467</v>
      </c>
      <c r="M293" s="665">
        <v>7.8000000000000007</v>
      </c>
      <c r="N293" s="666">
        <v>6022.1551667823369</v>
      </c>
    </row>
    <row r="294" spans="1:14" ht="14.4" customHeight="1" x14ac:dyDescent="0.3">
      <c r="A294" s="661" t="s">
        <v>569</v>
      </c>
      <c r="B294" s="662" t="s">
        <v>570</v>
      </c>
      <c r="C294" s="663" t="s">
        <v>575</v>
      </c>
      <c r="D294" s="664" t="s">
        <v>2127</v>
      </c>
      <c r="E294" s="663" t="s">
        <v>1467</v>
      </c>
      <c r="F294" s="664" t="s">
        <v>2132</v>
      </c>
      <c r="G294" s="663" t="s">
        <v>1282</v>
      </c>
      <c r="H294" s="663" t="s">
        <v>1598</v>
      </c>
      <c r="I294" s="663" t="s">
        <v>1598</v>
      </c>
      <c r="J294" s="663" t="s">
        <v>1599</v>
      </c>
      <c r="K294" s="663" t="s">
        <v>1600</v>
      </c>
      <c r="L294" s="665">
        <v>462.00000000000006</v>
      </c>
      <c r="M294" s="665">
        <v>15.399999999999997</v>
      </c>
      <c r="N294" s="666">
        <v>7114.7999999999993</v>
      </c>
    </row>
    <row r="295" spans="1:14" ht="14.4" customHeight="1" x14ac:dyDescent="0.3">
      <c r="A295" s="661" t="s">
        <v>569</v>
      </c>
      <c r="B295" s="662" t="s">
        <v>570</v>
      </c>
      <c r="C295" s="663" t="s">
        <v>575</v>
      </c>
      <c r="D295" s="664" t="s">
        <v>2127</v>
      </c>
      <c r="E295" s="663" t="s">
        <v>1467</v>
      </c>
      <c r="F295" s="664" t="s">
        <v>2132</v>
      </c>
      <c r="G295" s="663" t="s">
        <v>1282</v>
      </c>
      <c r="H295" s="663" t="s">
        <v>1601</v>
      </c>
      <c r="I295" s="663" t="s">
        <v>1601</v>
      </c>
      <c r="J295" s="663" t="s">
        <v>1602</v>
      </c>
      <c r="K295" s="663" t="s">
        <v>1603</v>
      </c>
      <c r="L295" s="665">
        <v>29.941161290322587</v>
      </c>
      <c r="M295" s="665">
        <v>62</v>
      </c>
      <c r="N295" s="666">
        <v>1856.3520000000003</v>
      </c>
    </row>
    <row r="296" spans="1:14" ht="14.4" customHeight="1" x14ac:dyDescent="0.3">
      <c r="A296" s="661" t="s">
        <v>569</v>
      </c>
      <c r="B296" s="662" t="s">
        <v>570</v>
      </c>
      <c r="C296" s="663" t="s">
        <v>575</v>
      </c>
      <c r="D296" s="664" t="s">
        <v>2127</v>
      </c>
      <c r="E296" s="663" t="s">
        <v>1467</v>
      </c>
      <c r="F296" s="664" t="s">
        <v>2132</v>
      </c>
      <c r="G296" s="663" t="s">
        <v>1282</v>
      </c>
      <c r="H296" s="663" t="s">
        <v>1604</v>
      </c>
      <c r="I296" s="663" t="s">
        <v>1604</v>
      </c>
      <c r="J296" s="663" t="s">
        <v>1605</v>
      </c>
      <c r="K296" s="663" t="s">
        <v>1606</v>
      </c>
      <c r="L296" s="665">
        <v>4209.5135714285707</v>
      </c>
      <c r="M296" s="665">
        <v>4.2</v>
      </c>
      <c r="N296" s="666">
        <v>17679.956999999999</v>
      </c>
    </row>
    <row r="297" spans="1:14" ht="14.4" customHeight="1" x14ac:dyDescent="0.3">
      <c r="A297" s="661" t="s">
        <v>569</v>
      </c>
      <c r="B297" s="662" t="s">
        <v>570</v>
      </c>
      <c r="C297" s="663" t="s">
        <v>575</v>
      </c>
      <c r="D297" s="664" t="s">
        <v>2127</v>
      </c>
      <c r="E297" s="663" t="s">
        <v>1467</v>
      </c>
      <c r="F297" s="664" t="s">
        <v>2132</v>
      </c>
      <c r="G297" s="663" t="s">
        <v>1282</v>
      </c>
      <c r="H297" s="663" t="s">
        <v>1607</v>
      </c>
      <c r="I297" s="663" t="s">
        <v>1607</v>
      </c>
      <c r="J297" s="663" t="s">
        <v>1608</v>
      </c>
      <c r="K297" s="663" t="s">
        <v>1481</v>
      </c>
      <c r="L297" s="665">
        <v>274.46704771989641</v>
      </c>
      <c r="M297" s="665">
        <v>9.2000000000000011</v>
      </c>
      <c r="N297" s="666">
        <v>2525.0968390230473</v>
      </c>
    </row>
    <row r="298" spans="1:14" ht="14.4" customHeight="1" x14ac:dyDescent="0.3">
      <c r="A298" s="661" t="s">
        <v>569</v>
      </c>
      <c r="B298" s="662" t="s">
        <v>570</v>
      </c>
      <c r="C298" s="663" t="s">
        <v>575</v>
      </c>
      <c r="D298" s="664" t="s">
        <v>2127</v>
      </c>
      <c r="E298" s="663" t="s">
        <v>1467</v>
      </c>
      <c r="F298" s="664" t="s">
        <v>2132</v>
      </c>
      <c r="G298" s="663" t="s">
        <v>1282</v>
      </c>
      <c r="H298" s="663" t="s">
        <v>1609</v>
      </c>
      <c r="I298" s="663" t="s">
        <v>1609</v>
      </c>
      <c r="J298" s="663" t="s">
        <v>1610</v>
      </c>
      <c r="K298" s="663" t="s">
        <v>1611</v>
      </c>
      <c r="L298" s="665">
        <v>34.660999999999994</v>
      </c>
      <c r="M298" s="665">
        <v>16</v>
      </c>
      <c r="N298" s="666">
        <v>554.57599999999991</v>
      </c>
    </row>
    <row r="299" spans="1:14" ht="14.4" customHeight="1" x14ac:dyDescent="0.3">
      <c r="A299" s="661" t="s">
        <v>569</v>
      </c>
      <c r="B299" s="662" t="s">
        <v>570</v>
      </c>
      <c r="C299" s="663" t="s">
        <v>575</v>
      </c>
      <c r="D299" s="664" t="s">
        <v>2127</v>
      </c>
      <c r="E299" s="663" t="s">
        <v>1467</v>
      </c>
      <c r="F299" s="664" t="s">
        <v>2132</v>
      </c>
      <c r="G299" s="663" t="s">
        <v>1282</v>
      </c>
      <c r="H299" s="663" t="s">
        <v>1612</v>
      </c>
      <c r="I299" s="663" t="s">
        <v>1613</v>
      </c>
      <c r="J299" s="663" t="s">
        <v>1614</v>
      </c>
      <c r="K299" s="663" t="s">
        <v>1615</v>
      </c>
      <c r="L299" s="665">
        <v>467.30422899244621</v>
      </c>
      <c r="M299" s="665">
        <v>39.5</v>
      </c>
      <c r="N299" s="666">
        <v>18458.517045201625</v>
      </c>
    </row>
    <row r="300" spans="1:14" ht="14.4" customHeight="1" x14ac:dyDescent="0.3">
      <c r="A300" s="661" t="s">
        <v>569</v>
      </c>
      <c r="B300" s="662" t="s">
        <v>570</v>
      </c>
      <c r="C300" s="663" t="s">
        <v>575</v>
      </c>
      <c r="D300" s="664" t="s">
        <v>2127</v>
      </c>
      <c r="E300" s="663" t="s">
        <v>1467</v>
      </c>
      <c r="F300" s="664" t="s">
        <v>2132</v>
      </c>
      <c r="G300" s="663" t="s">
        <v>1282</v>
      </c>
      <c r="H300" s="663" t="s">
        <v>1616</v>
      </c>
      <c r="I300" s="663" t="s">
        <v>1617</v>
      </c>
      <c r="J300" s="663" t="s">
        <v>1618</v>
      </c>
      <c r="K300" s="663"/>
      <c r="L300" s="665">
        <v>423.53747525573891</v>
      </c>
      <c r="M300" s="665">
        <v>9.9</v>
      </c>
      <c r="N300" s="666">
        <v>4193.0210050318155</v>
      </c>
    </row>
    <row r="301" spans="1:14" ht="14.4" customHeight="1" x14ac:dyDescent="0.3">
      <c r="A301" s="661" t="s">
        <v>569</v>
      </c>
      <c r="B301" s="662" t="s">
        <v>570</v>
      </c>
      <c r="C301" s="663" t="s">
        <v>575</v>
      </c>
      <c r="D301" s="664" t="s">
        <v>2127</v>
      </c>
      <c r="E301" s="663" t="s">
        <v>1619</v>
      </c>
      <c r="F301" s="664" t="s">
        <v>2133</v>
      </c>
      <c r="G301" s="663"/>
      <c r="H301" s="663" t="s">
        <v>1620</v>
      </c>
      <c r="I301" s="663" t="s">
        <v>1621</v>
      </c>
      <c r="J301" s="663" t="s">
        <v>1622</v>
      </c>
      <c r="K301" s="663"/>
      <c r="L301" s="665">
        <v>30.219999999999995</v>
      </c>
      <c r="M301" s="665">
        <v>22</v>
      </c>
      <c r="N301" s="666">
        <v>664.83999999999992</v>
      </c>
    </row>
    <row r="302" spans="1:14" ht="14.4" customHeight="1" x14ac:dyDescent="0.3">
      <c r="A302" s="661" t="s">
        <v>569</v>
      </c>
      <c r="B302" s="662" t="s">
        <v>570</v>
      </c>
      <c r="C302" s="663" t="s">
        <v>575</v>
      </c>
      <c r="D302" s="664" t="s">
        <v>2127</v>
      </c>
      <c r="E302" s="663" t="s">
        <v>1619</v>
      </c>
      <c r="F302" s="664" t="s">
        <v>2133</v>
      </c>
      <c r="G302" s="663" t="s">
        <v>594</v>
      </c>
      <c r="H302" s="663" t="s">
        <v>1623</v>
      </c>
      <c r="I302" s="663" t="s">
        <v>1624</v>
      </c>
      <c r="J302" s="663" t="s">
        <v>1625</v>
      </c>
      <c r="K302" s="663" t="s">
        <v>1626</v>
      </c>
      <c r="L302" s="665">
        <v>101.73666666666664</v>
      </c>
      <c r="M302" s="665">
        <v>3</v>
      </c>
      <c r="N302" s="666">
        <v>305.20999999999992</v>
      </c>
    </row>
    <row r="303" spans="1:14" ht="14.4" customHeight="1" x14ac:dyDescent="0.3">
      <c r="A303" s="661" t="s">
        <v>569</v>
      </c>
      <c r="B303" s="662" t="s">
        <v>570</v>
      </c>
      <c r="C303" s="663" t="s">
        <v>575</v>
      </c>
      <c r="D303" s="664" t="s">
        <v>2127</v>
      </c>
      <c r="E303" s="663" t="s">
        <v>1619</v>
      </c>
      <c r="F303" s="664" t="s">
        <v>2133</v>
      </c>
      <c r="G303" s="663" t="s">
        <v>594</v>
      </c>
      <c r="H303" s="663" t="s">
        <v>1627</v>
      </c>
      <c r="I303" s="663" t="s">
        <v>1628</v>
      </c>
      <c r="J303" s="663" t="s">
        <v>1629</v>
      </c>
      <c r="K303" s="663" t="s">
        <v>1630</v>
      </c>
      <c r="L303" s="665">
        <v>96.699999999999918</v>
      </c>
      <c r="M303" s="665">
        <v>3</v>
      </c>
      <c r="N303" s="666">
        <v>290.09999999999974</v>
      </c>
    </row>
    <row r="304" spans="1:14" ht="14.4" customHeight="1" x14ac:dyDescent="0.3">
      <c r="A304" s="661" t="s">
        <v>569</v>
      </c>
      <c r="B304" s="662" t="s">
        <v>570</v>
      </c>
      <c r="C304" s="663" t="s">
        <v>575</v>
      </c>
      <c r="D304" s="664" t="s">
        <v>2127</v>
      </c>
      <c r="E304" s="663" t="s">
        <v>1619</v>
      </c>
      <c r="F304" s="664" t="s">
        <v>2133</v>
      </c>
      <c r="G304" s="663" t="s">
        <v>594</v>
      </c>
      <c r="H304" s="663" t="s">
        <v>1631</v>
      </c>
      <c r="I304" s="663" t="s">
        <v>1632</v>
      </c>
      <c r="J304" s="663" t="s">
        <v>1633</v>
      </c>
      <c r="K304" s="663" t="s">
        <v>1634</v>
      </c>
      <c r="L304" s="665">
        <v>83.918974751510191</v>
      </c>
      <c r="M304" s="665">
        <v>1</v>
      </c>
      <c r="N304" s="666">
        <v>83.918974751510191</v>
      </c>
    </row>
    <row r="305" spans="1:14" ht="14.4" customHeight="1" x14ac:dyDescent="0.3">
      <c r="A305" s="661" t="s">
        <v>569</v>
      </c>
      <c r="B305" s="662" t="s">
        <v>570</v>
      </c>
      <c r="C305" s="663" t="s">
        <v>575</v>
      </c>
      <c r="D305" s="664" t="s">
        <v>2127</v>
      </c>
      <c r="E305" s="663" t="s">
        <v>1619</v>
      </c>
      <c r="F305" s="664" t="s">
        <v>2133</v>
      </c>
      <c r="G305" s="663" t="s">
        <v>1282</v>
      </c>
      <c r="H305" s="663" t="s">
        <v>1635</v>
      </c>
      <c r="I305" s="663" t="s">
        <v>1635</v>
      </c>
      <c r="J305" s="663" t="s">
        <v>1636</v>
      </c>
      <c r="K305" s="663" t="s">
        <v>1637</v>
      </c>
      <c r="L305" s="665">
        <v>159.5</v>
      </c>
      <c r="M305" s="665">
        <v>1.6</v>
      </c>
      <c r="N305" s="666">
        <v>255.20000000000002</v>
      </c>
    </row>
    <row r="306" spans="1:14" ht="14.4" customHeight="1" x14ac:dyDescent="0.3">
      <c r="A306" s="661" t="s">
        <v>569</v>
      </c>
      <c r="B306" s="662" t="s">
        <v>570</v>
      </c>
      <c r="C306" s="663" t="s">
        <v>575</v>
      </c>
      <c r="D306" s="664" t="s">
        <v>2127</v>
      </c>
      <c r="E306" s="663" t="s">
        <v>1638</v>
      </c>
      <c r="F306" s="664" t="s">
        <v>2134</v>
      </c>
      <c r="G306" s="663"/>
      <c r="H306" s="663"/>
      <c r="I306" s="663" t="s">
        <v>1639</v>
      </c>
      <c r="J306" s="663" t="s">
        <v>1640</v>
      </c>
      <c r="K306" s="663" t="s">
        <v>1641</v>
      </c>
      <c r="L306" s="665">
        <v>1287</v>
      </c>
      <c r="M306" s="665">
        <v>1</v>
      </c>
      <c r="N306" s="666">
        <v>1287</v>
      </c>
    </row>
    <row r="307" spans="1:14" ht="14.4" customHeight="1" x14ac:dyDescent="0.3">
      <c r="A307" s="661" t="s">
        <v>569</v>
      </c>
      <c r="B307" s="662" t="s">
        <v>570</v>
      </c>
      <c r="C307" s="663" t="s">
        <v>575</v>
      </c>
      <c r="D307" s="664" t="s">
        <v>2127</v>
      </c>
      <c r="E307" s="663" t="s">
        <v>1638</v>
      </c>
      <c r="F307" s="664" t="s">
        <v>2134</v>
      </c>
      <c r="G307" s="663"/>
      <c r="H307" s="663"/>
      <c r="I307" s="663" t="s">
        <v>1642</v>
      </c>
      <c r="J307" s="663" t="s">
        <v>1643</v>
      </c>
      <c r="K307" s="663" t="s">
        <v>1641</v>
      </c>
      <c r="L307" s="665">
        <v>1345.3</v>
      </c>
      <c r="M307" s="665">
        <v>1</v>
      </c>
      <c r="N307" s="666">
        <v>1345.3</v>
      </c>
    </row>
    <row r="308" spans="1:14" ht="14.4" customHeight="1" x14ac:dyDescent="0.3">
      <c r="A308" s="661" t="s">
        <v>569</v>
      </c>
      <c r="B308" s="662" t="s">
        <v>570</v>
      </c>
      <c r="C308" s="663" t="s">
        <v>580</v>
      </c>
      <c r="D308" s="664" t="s">
        <v>2128</v>
      </c>
      <c r="E308" s="663" t="s">
        <v>586</v>
      </c>
      <c r="F308" s="664" t="s">
        <v>2130</v>
      </c>
      <c r="G308" s="663" t="s">
        <v>594</v>
      </c>
      <c r="H308" s="663" t="s">
        <v>611</v>
      </c>
      <c r="I308" s="663" t="s">
        <v>612</v>
      </c>
      <c r="J308" s="663" t="s">
        <v>613</v>
      </c>
      <c r="K308" s="663" t="s">
        <v>614</v>
      </c>
      <c r="L308" s="665">
        <v>87.029950738281016</v>
      </c>
      <c r="M308" s="665">
        <v>2</v>
      </c>
      <c r="N308" s="666">
        <v>174.05990147656203</v>
      </c>
    </row>
    <row r="309" spans="1:14" ht="14.4" customHeight="1" x14ac:dyDescent="0.3">
      <c r="A309" s="661" t="s">
        <v>569</v>
      </c>
      <c r="B309" s="662" t="s">
        <v>570</v>
      </c>
      <c r="C309" s="663" t="s">
        <v>580</v>
      </c>
      <c r="D309" s="664" t="s">
        <v>2128</v>
      </c>
      <c r="E309" s="663" t="s">
        <v>586</v>
      </c>
      <c r="F309" s="664" t="s">
        <v>2130</v>
      </c>
      <c r="G309" s="663" t="s">
        <v>594</v>
      </c>
      <c r="H309" s="663" t="s">
        <v>619</v>
      </c>
      <c r="I309" s="663" t="s">
        <v>620</v>
      </c>
      <c r="J309" s="663" t="s">
        <v>621</v>
      </c>
      <c r="K309" s="663" t="s">
        <v>622</v>
      </c>
      <c r="L309" s="665">
        <v>166.51699393615809</v>
      </c>
      <c r="M309" s="665">
        <v>46</v>
      </c>
      <c r="N309" s="666">
        <v>7659.781721063272</v>
      </c>
    </row>
    <row r="310" spans="1:14" ht="14.4" customHeight="1" x14ac:dyDescent="0.3">
      <c r="A310" s="661" t="s">
        <v>569</v>
      </c>
      <c r="B310" s="662" t="s">
        <v>570</v>
      </c>
      <c r="C310" s="663" t="s">
        <v>580</v>
      </c>
      <c r="D310" s="664" t="s">
        <v>2128</v>
      </c>
      <c r="E310" s="663" t="s">
        <v>586</v>
      </c>
      <c r="F310" s="664" t="s">
        <v>2130</v>
      </c>
      <c r="G310" s="663" t="s">
        <v>594</v>
      </c>
      <c r="H310" s="663" t="s">
        <v>761</v>
      </c>
      <c r="I310" s="663" t="s">
        <v>762</v>
      </c>
      <c r="J310" s="663" t="s">
        <v>763</v>
      </c>
      <c r="K310" s="663" t="s">
        <v>764</v>
      </c>
      <c r="L310" s="665">
        <v>75.051528810799596</v>
      </c>
      <c r="M310" s="665">
        <v>6</v>
      </c>
      <c r="N310" s="666">
        <v>450.30917286479757</v>
      </c>
    </row>
    <row r="311" spans="1:14" ht="14.4" customHeight="1" x14ac:dyDescent="0.3">
      <c r="A311" s="661" t="s">
        <v>569</v>
      </c>
      <c r="B311" s="662" t="s">
        <v>570</v>
      </c>
      <c r="C311" s="663" t="s">
        <v>580</v>
      </c>
      <c r="D311" s="664" t="s">
        <v>2128</v>
      </c>
      <c r="E311" s="663" t="s">
        <v>586</v>
      </c>
      <c r="F311" s="664" t="s">
        <v>2130</v>
      </c>
      <c r="G311" s="663" t="s">
        <v>594</v>
      </c>
      <c r="H311" s="663" t="s">
        <v>841</v>
      </c>
      <c r="I311" s="663" t="s">
        <v>215</v>
      </c>
      <c r="J311" s="663" t="s">
        <v>842</v>
      </c>
      <c r="K311" s="663"/>
      <c r="L311" s="665">
        <v>97.320143647634183</v>
      </c>
      <c r="M311" s="665">
        <v>20</v>
      </c>
      <c r="N311" s="666">
        <v>1946.4028729526835</v>
      </c>
    </row>
    <row r="312" spans="1:14" ht="14.4" customHeight="1" x14ac:dyDescent="0.3">
      <c r="A312" s="661" t="s">
        <v>569</v>
      </c>
      <c r="B312" s="662" t="s">
        <v>570</v>
      </c>
      <c r="C312" s="663" t="s">
        <v>580</v>
      </c>
      <c r="D312" s="664" t="s">
        <v>2128</v>
      </c>
      <c r="E312" s="663" t="s">
        <v>586</v>
      </c>
      <c r="F312" s="664" t="s">
        <v>2130</v>
      </c>
      <c r="G312" s="663" t="s">
        <v>594</v>
      </c>
      <c r="H312" s="663" t="s">
        <v>898</v>
      </c>
      <c r="I312" s="663" t="s">
        <v>215</v>
      </c>
      <c r="J312" s="663" t="s">
        <v>899</v>
      </c>
      <c r="K312" s="663"/>
      <c r="L312" s="665">
        <v>191.1306430721142</v>
      </c>
      <c r="M312" s="665">
        <v>15</v>
      </c>
      <c r="N312" s="666">
        <v>2866.9596460817129</v>
      </c>
    </row>
    <row r="313" spans="1:14" ht="14.4" customHeight="1" x14ac:dyDescent="0.3">
      <c r="A313" s="661" t="s">
        <v>569</v>
      </c>
      <c r="B313" s="662" t="s">
        <v>570</v>
      </c>
      <c r="C313" s="663" t="s">
        <v>580</v>
      </c>
      <c r="D313" s="664" t="s">
        <v>2128</v>
      </c>
      <c r="E313" s="663" t="s">
        <v>586</v>
      </c>
      <c r="F313" s="664" t="s">
        <v>2130</v>
      </c>
      <c r="G313" s="663" t="s">
        <v>594</v>
      </c>
      <c r="H313" s="663" t="s">
        <v>1419</v>
      </c>
      <c r="I313" s="663" t="s">
        <v>1644</v>
      </c>
      <c r="J313" s="663" t="s">
        <v>621</v>
      </c>
      <c r="K313" s="663" t="s">
        <v>1645</v>
      </c>
      <c r="L313" s="665">
        <v>69.849999999999994</v>
      </c>
      <c r="M313" s="665">
        <v>1</v>
      </c>
      <c r="N313" s="666">
        <v>69.849999999999994</v>
      </c>
    </row>
    <row r="314" spans="1:14" ht="14.4" customHeight="1" x14ac:dyDescent="0.3">
      <c r="A314" s="661" t="s">
        <v>569</v>
      </c>
      <c r="B314" s="662" t="s">
        <v>570</v>
      </c>
      <c r="C314" s="663" t="s">
        <v>580</v>
      </c>
      <c r="D314" s="664" t="s">
        <v>2128</v>
      </c>
      <c r="E314" s="663" t="s">
        <v>586</v>
      </c>
      <c r="F314" s="664" t="s">
        <v>2130</v>
      </c>
      <c r="G314" s="663" t="s">
        <v>594</v>
      </c>
      <c r="H314" s="663" t="s">
        <v>1646</v>
      </c>
      <c r="I314" s="663" t="s">
        <v>1647</v>
      </c>
      <c r="J314" s="663" t="s">
        <v>1648</v>
      </c>
      <c r="K314" s="663" t="s">
        <v>1649</v>
      </c>
      <c r="L314" s="665">
        <v>58.036032385141041</v>
      </c>
      <c r="M314" s="665">
        <v>5</v>
      </c>
      <c r="N314" s="666">
        <v>290.18016192570519</v>
      </c>
    </row>
    <row r="315" spans="1:14" ht="14.4" customHeight="1" x14ac:dyDescent="0.3">
      <c r="A315" s="661" t="s">
        <v>569</v>
      </c>
      <c r="B315" s="662" t="s">
        <v>570</v>
      </c>
      <c r="C315" s="663" t="s">
        <v>580</v>
      </c>
      <c r="D315" s="664" t="s">
        <v>2128</v>
      </c>
      <c r="E315" s="663" t="s">
        <v>586</v>
      </c>
      <c r="F315" s="664" t="s">
        <v>2130</v>
      </c>
      <c r="G315" s="663" t="s">
        <v>594</v>
      </c>
      <c r="H315" s="663" t="s">
        <v>1094</v>
      </c>
      <c r="I315" s="663" t="s">
        <v>1095</v>
      </c>
      <c r="J315" s="663" t="s">
        <v>1096</v>
      </c>
      <c r="K315" s="663" t="s">
        <v>1097</v>
      </c>
      <c r="L315" s="665">
        <v>36.93</v>
      </c>
      <c r="M315" s="665">
        <v>1</v>
      </c>
      <c r="N315" s="666">
        <v>36.93</v>
      </c>
    </row>
    <row r="316" spans="1:14" ht="14.4" customHeight="1" x14ac:dyDescent="0.3">
      <c r="A316" s="661" t="s">
        <v>569</v>
      </c>
      <c r="B316" s="662" t="s">
        <v>570</v>
      </c>
      <c r="C316" s="663" t="s">
        <v>580</v>
      </c>
      <c r="D316" s="664" t="s">
        <v>2128</v>
      </c>
      <c r="E316" s="663" t="s">
        <v>586</v>
      </c>
      <c r="F316" s="664" t="s">
        <v>2130</v>
      </c>
      <c r="G316" s="663" t="s">
        <v>594</v>
      </c>
      <c r="H316" s="663" t="s">
        <v>1127</v>
      </c>
      <c r="I316" s="663" t="s">
        <v>215</v>
      </c>
      <c r="J316" s="663" t="s">
        <v>1128</v>
      </c>
      <c r="K316" s="663"/>
      <c r="L316" s="665">
        <v>131.50954870404888</v>
      </c>
      <c r="M316" s="665">
        <v>18</v>
      </c>
      <c r="N316" s="666">
        <v>2367.17187667288</v>
      </c>
    </row>
    <row r="317" spans="1:14" ht="14.4" customHeight="1" x14ac:dyDescent="0.3">
      <c r="A317" s="661" t="s">
        <v>569</v>
      </c>
      <c r="B317" s="662" t="s">
        <v>570</v>
      </c>
      <c r="C317" s="663" t="s">
        <v>580</v>
      </c>
      <c r="D317" s="664" t="s">
        <v>2128</v>
      </c>
      <c r="E317" s="663" t="s">
        <v>586</v>
      </c>
      <c r="F317" s="664" t="s">
        <v>2130</v>
      </c>
      <c r="G317" s="663" t="s">
        <v>594</v>
      </c>
      <c r="H317" s="663" t="s">
        <v>1141</v>
      </c>
      <c r="I317" s="663" t="s">
        <v>1142</v>
      </c>
      <c r="J317" s="663" t="s">
        <v>1143</v>
      </c>
      <c r="K317" s="663"/>
      <c r="L317" s="665">
        <v>254.41536974020036</v>
      </c>
      <c r="M317" s="665">
        <v>8</v>
      </c>
      <c r="N317" s="666">
        <v>2035.3229579216029</v>
      </c>
    </row>
    <row r="318" spans="1:14" ht="14.4" customHeight="1" x14ac:dyDescent="0.3">
      <c r="A318" s="661" t="s">
        <v>569</v>
      </c>
      <c r="B318" s="662" t="s">
        <v>570</v>
      </c>
      <c r="C318" s="663" t="s">
        <v>580</v>
      </c>
      <c r="D318" s="664" t="s">
        <v>2128</v>
      </c>
      <c r="E318" s="663" t="s">
        <v>586</v>
      </c>
      <c r="F318" s="664" t="s">
        <v>2130</v>
      </c>
      <c r="G318" s="663" t="s">
        <v>594</v>
      </c>
      <c r="H318" s="663" t="s">
        <v>1147</v>
      </c>
      <c r="I318" s="663" t="s">
        <v>1148</v>
      </c>
      <c r="J318" s="663" t="s">
        <v>1149</v>
      </c>
      <c r="K318" s="663" t="s">
        <v>1150</v>
      </c>
      <c r="L318" s="665">
        <v>279.38057122235824</v>
      </c>
      <c r="M318" s="665">
        <v>1</v>
      </c>
      <c r="N318" s="666">
        <v>279.38057122235824</v>
      </c>
    </row>
    <row r="319" spans="1:14" ht="14.4" customHeight="1" x14ac:dyDescent="0.3">
      <c r="A319" s="661" t="s">
        <v>569</v>
      </c>
      <c r="B319" s="662" t="s">
        <v>570</v>
      </c>
      <c r="C319" s="663" t="s">
        <v>580</v>
      </c>
      <c r="D319" s="664" t="s">
        <v>2128</v>
      </c>
      <c r="E319" s="663" t="s">
        <v>586</v>
      </c>
      <c r="F319" s="664" t="s">
        <v>2130</v>
      </c>
      <c r="G319" s="663" t="s">
        <v>594</v>
      </c>
      <c r="H319" s="663" t="s">
        <v>1650</v>
      </c>
      <c r="I319" s="663" t="s">
        <v>215</v>
      </c>
      <c r="J319" s="663" t="s">
        <v>1651</v>
      </c>
      <c r="K319" s="663"/>
      <c r="L319" s="665">
        <v>76.63479420855063</v>
      </c>
      <c r="M319" s="665">
        <v>2</v>
      </c>
      <c r="N319" s="666">
        <v>153.26958841710126</v>
      </c>
    </row>
    <row r="320" spans="1:14" ht="14.4" customHeight="1" x14ac:dyDescent="0.3">
      <c r="A320" s="661" t="s">
        <v>569</v>
      </c>
      <c r="B320" s="662" t="s">
        <v>570</v>
      </c>
      <c r="C320" s="663" t="s">
        <v>580</v>
      </c>
      <c r="D320" s="664" t="s">
        <v>2128</v>
      </c>
      <c r="E320" s="663" t="s">
        <v>586</v>
      </c>
      <c r="F320" s="664" t="s">
        <v>2130</v>
      </c>
      <c r="G320" s="663" t="s">
        <v>594</v>
      </c>
      <c r="H320" s="663" t="s">
        <v>1652</v>
      </c>
      <c r="I320" s="663" t="s">
        <v>215</v>
      </c>
      <c r="J320" s="663" t="s">
        <v>1653</v>
      </c>
      <c r="K320" s="663"/>
      <c r="L320" s="665">
        <v>322.63817616167171</v>
      </c>
      <c r="M320" s="665">
        <v>2</v>
      </c>
      <c r="N320" s="666">
        <v>645.27635232334342</v>
      </c>
    </row>
    <row r="321" spans="1:14" ht="14.4" customHeight="1" x14ac:dyDescent="0.3">
      <c r="A321" s="661" t="s">
        <v>569</v>
      </c>
      <c r="B321" s="662" t="s">
        <v>570</v>
      </c>
      <c r="C321" s="663" t="s">
        <v>580</v>
      </c>
      <c r="D321" s="664" t="s">
        <v>2128</v>
      </c>
      <c r="E321" s="663" t="s">
        <v>586</v>
      </c>
      <c r="F321" s="664" t="s">
        <v>2130</v>
      </c>
      <c r="G321" s="663" t="s">
        <v>594</v>
      </c>
      <c r="H321" s="663" t="s">
        <v>1654</v>
      </c>
      <c r="I321" s="663" t="s">
        <v>215</v>
      </c>
      <c r="J321" s="663" t="s">
        <v>1655</v>
      </c>
      <c r="K321" s="663"/>
      <c r="L321" s="665">
        <v>47.883093027625648</v>
      </c>
      <c r="M321" s="665">
        <v>17</v>
      </c>
      <c r="N321" s="666">
        <v>814.01258146963607</v>
      </c>
    </row>
    <row r="322" spans="1:14" ht="14.4" customHeight="1" x14ac:dyDescent="0.3">
      <c r="A322" s="661" t="s">
        <v>569</v>
      </c>
      <c r="B322" s="662" t="s">
        <v>570</v>
      </c>
      <c r="C322" s="663" t="s">
        <v>580</v>
      </c>
      <c r="D322" s="664" t="s">
        <v>2128</v>
      </c>
      <c r="E322" s="663" t="s">
        <v>586</v>
      </c>
      <c r="F322" s="664" t="s">
        <v>2130</v>
      </c>
      <c r="G322" s="663" t="s">
        <v>594</v>
      </c>
      <c r="H322" s="663" t="s">
        <v>1656</v>
      </c>
      <c r="I322" s="663" t="s">
        <v>1656</v>
      </c>
      <c r="J322" s="663" t="s">
        <v>1657</v>
      </c>
      <c r="K322" s="663" t="s">
        <v>1658</v>
      </c>
      <c r="L322" s="665">
        <v>216.1333706325087</v>
      </c>
      <c r="M322" s="665">
        <v>16</v>
      </c>
      <c r="N322" s="666">
        <v>3458.1339301201392</v>
      </c>
    </row>
    <row r="323" spans="1:14" ht="14.4" customHeight="1" x14ac:dyDescent="0.3">
      <c r="A323" s="661" t="s">
        <v>569</v>
      </c>
      <c r="B323" s="662" t="s">
        <v>570</v>
      </c>
      <c r="C323" s="663" t="s">
        <v>580</v>
      </c>
      <c r="D323" s="664" t="s">
        <v>2128</v>
      </c>
      <c r="E323" s="663" t="s">
        <v>586</v>
      </c>
      <c r="F323" s="664" t="s">
        <v>2130</v>
      </c>
      <c r="G323" s="663" t="s">
        <v>594</v>
      </c>
      <c r="H323" s="663" t="s">
        <v>1659</v>
      </c>
      <c r="I323" s="663" t="s">
        <v>1659</v>
      </c>
      <c r="J323" s="663" t="s">
        <v>1660</v>
      </c>
      <c r="K323" s="663" t="s">
        <v>1661</v>
      </c>
      <c r="L323" s="665">
        <v>117.47999999999999</v>
      </c>
      <c r="M323" s="665">
        <v>1</v>
      </c>
      <c r="N323" s="666">
        <v>117.47999999999999</v>
      </c>
    </row>
    <row r="324" spans="1:14" ht="14.4" customHeight="1" x14ac:dyDescent="0.3">
      <c r="A324" s="661" t="s">
        <v>569</v>
      </c>
      <c r="B324" s="662" t="s">
        <v>570</v>
      </c>
      <c r="C324" s="663" t="s">
        <v>580</v>
      </c>
      <c r="D324" s="664" t="s">
        <v>2128</v>
      </c>
      <c r="E324" s="663" t="s">
        <v>586</v>
      </c>
      <c r="F324" s="664" t="s">
        <v>2130</v>
      </c>
      <c r="G324" s="663" t="s">
        <v>594</v>
      </c>
      <c r="H324" s="663" t="s">
        <v>1662</v>
      </c>
      <c r="I324" s="663" t="s">
        <v>1662</v>
      </c>
      <c r="J324" s="663" t="s">
        <v>1663</v>
      </c>
      <c r="K324" s="663" t="s">
        <v>1664</v>
      </c>
      <c r="L324" s="665">
        <v>483.39999999999986</v>
      </c>
      <c r="M324" s="665">
        <v>1</v>
      </c>
      <c r="N324" s="666">
        <v>483.39999999999986</v>
      </c>
    </row>
    <row r="325" spans="1:14" ht="14.4" customHeight="1" x14ac:dyDescent="0.3">
      <c r="A325" s="661" t="s">
        <v>569</v>
      </c>
      <c r="B325" s="662" t="s">
        <v>570</v>
      </c>
      <c r="C325" s="663" t="s">
        <v>583</v>
      </c>
      <c r="D325" s="664" t="s">
        <v>2129</v>
      </c>
      <c r="E325" s="663" t="s">
        <v>586</v>
      </c>
      <c r="F325" s="664" t="s">
        <v>2130</v>
      </c>
      <c r="G325" s="663"/>
      <c r="H325" s="663" t="s">
        <v>1665</v>
      </c>
      <c r="I325" s="663" t="s">
        <v>1666</v>
      </c>
      <c r="J325" s="663" t="s">
        <v>1667</v>
      </c>
      <c r="K325" s="663" t="s">
        <v>1668</v>
      </c>
      <c r="L325" s="665">
        <v>35.649999999999991</v>
      </c>
      <c r="M325" s="665">
        <v>1</v>
      </c>
      <c r="N325" s="666">
        <v>35.649999999999991</v>
      </c>
    </row>
    <row r="326" spans="1:14" ht="14.4" customHeight="1" x14ac:dyDescent="0.3">
      <c r="A326" s="661" t="s">
        <v>569</v>
      </c>
      <c r="B326" s="662" t="s">
        <v>570</v>
      </c>
      <c r="C326" s="663" t="s">
        <v>583</v>
      </c>
      <c r="D326" s="664" t="s">
        <v>2129</v>
      </c>
      <c r="E326" s="663" t="s">
        <v>586</v>
      </c>
      <c r="F326" s="664" t="s">
        <v>2130</v>
      </c>
      <c r="G326" s="663"/>
      <c r="H326" s="663" t="s">
        <v>587</v>
      </c>
      <c r="I326" s="663" t="s">
        <v>588</v>
      </c>
      <c r="J326" s="663" t="s">
        <v>589</v>
      </c>
      <c r="K326" s="663" t="s">
        <v>590</v>
      </c>
      <c r="L326" s="665">
        <v>249.39000000000001</v>
      </c>
      <c r="M326" s="665">
        <v>10</v>
      </c>
      <c r="N326" s="666">
        <v>2493.9</v>
      </c>
    </row>
    <row r="327" spans="1:14" ht="14.4" customHeight="1" x14ac:dyDescent="0.3">
      <c r="A327" s="661" t="s">
        <v>569</v>
      </c>
      <c r="B327" s="662" t="s">
        <v>570</v>
      </c>
      <c r="C327" s="663" t="s">
        <v>583</v>
      </c>
      <c r="D327" s="664" t="s">
        <v>2129</v>
      </c>
      <c r="E327" s="663" t="s">
        <v>586</v>
      </c>
      <c r="F327" s="664" t="s">
        <v>2130</v>
      </c>
      <c r="G327" s="663"/>
      <c r="H327" s="663" t="s">
        <v>1669</v>
      </c>
      <c r="I327" s="663" t="s">
        <v>1670</v>
      </c>
      <c r="J327" s="663" t="s">
        <v>1671</v>
      </c>
      <c r="K327" s="663" t="s">
        <v>1672</v>
      </c>
      <c r="L327" s="665">
        <v>100.18000000000002</v>
      </c>
      <c r="M327" s="665">
        <v>3</v>
      </c>
      <c r="N327" s="666">
        <v>300.54000000000008</v>
      </c>
    </row>
    <row r="328" spans="1:14" ht="14.4" customHeight="1" x14ac:dyDescent="0.3">
      <c r="A328" s="661" t="s">
        <v>569</v>
      </c>
      <c r="B328" s="662" t="s">
        <v>570</v>
      </c>
      <c r="C328" s="663" t="s">
        <v>583</v>
      </c>
      <c r="D328" s="664" t="s">
        <v>2129</v>
      </c>
      <c r="E328" s="663" t="s">
        <v>586</v>
      </c>
      <c r="F328" s="664" t="s">
        <v>2130</v>
      </c>
      <c r="G328" s="663"/>
      <c r="H328" s="663" t="s">
        <v>1673</v>
      </c>
      <c r="I328" s="663" t="s">
        <v>1673</v>
      </c>
      <c r="J328" s="663" t="s">
        <v>1674</v>
      </c>
      <c r="K328" s="663" t="s">
        <v>1675</v>
      </c>
      <c r="L328" s="665">
        <v>47.609572418064317</v>
      </c>
      <c r="M328" s="665">
        <v>1</v>
      </c>
      <c r="N328" s="666">
        <v>47.609572418064317</v>
      </c>
    </row>
    <row r="329" spans="1:14" ht="14.4" customHeight="1" x14ac:dyDescent="0.3">
      <c r="A329" s="661" t="s">
        <v>569</v>
      </c>
      <c r="B329" s="662" t="s">
        <v>570</v>
      </c>
      <c r="C329" s="663" t="s">
        <v>583</v>
      </c>
      <c r="D329" s="664" t="s">
        <v>2129</v>
      </c>
      <c r="E329" s="663" t="s">
        <v>586</v>
      </c>
      <c r="F329" s="664" t="s">
        <v>2130</v>
      </c>
      <c r="G329" s="663"/>
      <c r="H329" s="663" t="s">
        <v>1676</v>
      </c>
      <c r="I329" s="663" t="s">
        <v>1676</v>
      </c>
      <c r="J329" s="663" t="s">
        <v>1677</v>
      </c>
      <c r="K329" s="663" t="s">
        <v>1678</v>
      </c>
      <c r="L329" s="665">
        <v>108.81999999999996</v>
      </c>
      <c r="M329" s="665">
        <v>1</v>
      </c>
      <c r="N329" s="666">
        <v>108.81999999999996</v>
      </c>
    </row>
    <row r="330" spans="1:14" ht="14.4" customHeight="1" x14ac:dyDescent="0.3">
      <c r="A330" s="661" t="s">
        <v>569</v>
      </c>
      <c r="B330" s="662" t="s">
        <v>570</v>
      </c>
      <c r="C330" s="663" t="s">
        <v>583</v>
      </c>
      <c r="D330" s="664" t="s">
        <v>2129</v>
      </c>
      <c r="E330" s="663" t="s">
        <v>586</v>
      </c>
      <c r="F330" s="664" t="s">
        <v>2130</v>
      </c>
      <c r="G330" s="663"/>
      <c r="H330" s="663" t="s">
        <v>591</v>
      </c>
      <c r="I330" s="663" t="s">
        <v>591</v>
      </c>
      <c r="J330" s="663" t="s">
        <v>592</v>
      </c>
      <c r="K330" s="663" t="s">
        <v>593</v>
      </c>
      <c r="L330" s="665">
        <v>553.99000000000012</v>
      </c>
      <c r="M330" s="665">
        <v>9.5</v>
      </c>
      <c r="N330" s="666">
        <v>5262.9050000000007</v>
      </c>
    </row>
    <row r="331" spans="1:14" ht="14.4" customHeight="1" x14ac:dyDescent="0.3">
      <c r="A331" s="661" t="s">
        <v>569</v>
      </c>
      <c r="B331" s="662" t="s">
        <v>570</v>
      </c>
      <c r="C331" s="663" t="s">
        <v>583</v>
      </c>
      <c r="D331" s="664" t="s">
        <v>2129</v>
      </c>
      <c r="E331" s="663" t="s">
        <v>586</v>
      </c>
      <c r="F331" s="664" t="s">
        <v>2130</v>
      </c>
      <c r="G331" s="663" t="s">
        <v>594</v>
      </c>
      <c r="H331" s="663" t="s">
        <v>595</v>
      </c>
      <c r="I331" s="663" t="s">
        <v>595</v>
      </c>
      <c r="J331" s="663" t="s">
        <v>596</v>
      </c>
      <c r="K331" s="663" t="s">
        <v>597</v>
      </c>
      <c r="L331" s="665">
        <v>171.6</v>
      </c>
      <c r="M331" s="665">
        <v>166.75</v>
      </c>
      <c r="N331" s="666">
        <v>28614.3</v>
      </c>
    </row>
    <row r="332" spans="1:14" ht="14.4" customHeight="1" x14ac:dyDescent="0.3">
      <c r="A332" s="661" t="s">
        <v>569</v>
      </c>
      <c r="B332" s="662" t="s">
        <v>570</v>
      </c>
      <c r="C332" s="663" t="s">
        <v>583</v>
      </c>
      <c r="D332" s="664" t="s">
        <v>2129</v>
      </c>
      <c r="E332" s="663" t="s">
        <v>586</v>
      </c>
      <c r="F332" s="664" t="s">
        <v>2130</v>
      </c>
      <c r="G332" s="663" t="s">
        <v>594</v>
      </c>
      <c r="H332" s="663" t="s">
        <v>598</v>
      </c>
      <c r="I332" s="663" t="s">
        <v>598</v>
      </c>
      <c r="J332" s="663" t="s">
        <v>599</v>
      </c>
      <c r="K332" s="663" t="s">
        <v>600</v>
      </c>
      <c r="L332" s="665">
        <v>175.27</v>
      </c>
      <c r="M332" s="665">
        <v>10</v>
      </c>
      <c r="N332" s="666">
        <v>1752.7</v>
      </c>
    </row>
    <row r="333" spans="1:14" ht="14.4" customHeight="1" x14ac:dyDescent="0.3">
      <c r="A333" s="661" t="s">
        <v>569</v>
      </c>
      <c r="B333" s="662" t="s">
        <v>570</v>
      </c>
      <c r="C333" s="663" t="s">
        <v>583</v>
      </c>
      <c r="D333" s="664" t="s">
        <v>2129</v>
      </c>
      <c r="E333" s="663" t="s">
        <v>586</v>
      </c>
      <c r="F333" s="664" t="s">
        <v>2130</v>
      </c>
      <c r="G333" s="663" t="s">
        <v>594</v>
      </c>
      <c r="H333" s="663" t="s">
        <v>601</v>
      </c>
      <c r="I333" s="663" t="s">
        <v>601</v>
      </c>
      <c r="J333" s="663" t="s">
        <v>602</v>
      </c>
      <c r="K333" s="663" t="s">
        <v>600</v>
      </c>
      <c r="L333" s="665">
        <v>143</v>
      </c>
      <c r="M333" s="665">
        <v>2</v>
      </c>
      <c r="N333" s="666">
        <v>286</v>
      </c>
    </row>
    <row r="334" spans="1:14" ht="14.4" customHeight="1" x14ac:dyDescent="0.3">
      <c r="A334" s="661" t="s">
        <v>569</v>
      </c>
      <c r="B334" s="662" t="s">
        <v>570</v>
      </c>
      <c r="C334" s="663" t="s">
        <v>583</v>
      </c>
      <c r="D334" s="664" t="s">
        <v>2129</v>
      </c>
      <c r="E334" s="663" t="s">
        <v>586</v>
      </c>
      <c r="F334" s="664" t="s">
        <v>2130</v>
      </c>
      <c r="G334" s="663" t="s">
        <v>594</v>
      </c>
      <c r="H334" s="663" t="s">
        <v>1679</v>
      </c>
      <c r="I334" s="663" t="s">
        <v>1679</v>
      </c>
      <c r="J334" s="663" t="s">
        <v>602</v>
      </c>
      <c r="K334" s="663" t="s">
        <v>1680</v>
      </c>
      <c r="L334" s="665">
        <v>126.5</v>
      </c>
      <c r="M334" s="665">
        <v>1</v>
      </c>
      <c r="N334" s="666">
        <v>126.5</v>
      </c>
    </row>
    <row r="335" spans="1:14" ht="14.4" customHeight="1" x14ac:dyDescent="0.3">
      <c r="A335" s="661" t="s">
        <v>569</v>
      </c>
      <c r="B335" s="662" t="s">
        <v>570</v>
      </c>
      <c r="C335" s="663" t="s">
        <v>583</v>
      </c>
      <c r="D335" s="664" t="s">
        <v>2129</v>
      </c>
      <c r="E335" s="663" t="s">
        <v>586</v>
      </c>
      <c r="F335" s="664" t="s">
        <v>2130</v>
      </c>
      <c r="G335" s="663" t="s">
        <v>594</v>
      </c>
      <c r="H335" s="663" t="s">
        <v>1681</v>
      </c>
      <c r="I335" s="663" t="s">
        <v>1681</v>
      </c>
      <c r="J335" s="663" t="s">
        <v>602</v>
      </c>
      <c r="K335" s="663" t="s">
        <v>1682</v>
      </c>
      <c r="L335" s="665">
        <v>222.2</v>
      </c>
      <c r="M335" s="665">
        <v>2</v>
      </c>
      <c r="N335" s="666">
        <v>444.4</v>
      </c>
    </row>
    <row r="336" spans="1:14" ht="14.4" customHeight="1" x14ac:dyDescent="0.3">
      <c r="A336" s="661" t="s">
        <v>569</v>
      </c>
      <c r="B336" s="662" t="s">
        <v>570</v>
      </c>
      <c r="C336" s="663" t="s">
        <v>583</v>
      </c>
      <c r="D336" s="664" t="s">
        <v>2129</v>
      </c>
      <c r="E336" s="663" t="s">
        <v>586</v>
      </c>
      <c r="F336" s="664" t="s">
        <v>2130</v>
      </c>
      <c r="G336" s="663" t="s">
        <v>594</v>
      </c>
      <c r="H336" s="663" t="s">
        <v>603</v>
      </c>
      <c r="I336" s="663" t="s">
        <v>603</v>
      </c>
      <c r="J336" s="663" t="s">
        <v>596</v>
      </c>
      <c r="K336" s="663" t="s">
        <v>604</v>
      </c>
      <c r="L336" s="665">
        <v>92.95</v>
      </c>
      <c r="M336" s="665">
        <v>5</v>
      </c>
      <c r="N336" s="666">
        <v>464.75</v>
      </c>
    </row>
    <row r="337" spans="1:14" ht="14.4" customHeight="1" x14ac:dyDescent="0.3">
      <c r="A337" s="661" t="s">
        <v>569</v>
      </c>
      <c r="B337" s="662" t="s">
        <v>570</v>
      </c>
      <c r="C337" s="663" t="s">
        <v>583</v>
      </c>
      <c r="D337" s="664" t="s">
        <v>2129</v>
      </c>
      <c r="E337" s="663" t="s">
        <v>586</v>
      </c>
      <c r="F337" s="664" t="s">
        <v>2130</v>
      </c>
      <c r="G337" s="663" t="s">
        <v>594</v>
      </c>
      <c r="H337" s="663" t="s">
        <v>605</v>
      </c>
      <c r="I337" s="663" t="s">
        <v>605</v>
      </c>
      <c r="J337" s="663" t="s">
        <v>596</v>
      </c>
      <c r="K337" s="663" t="s">
        <v>606</v>
      </c>
      <c r="L337" s="665">
        <v>93.783333333333331</v>
      </c>
      <c r="M337" s="665">
        <v>15</v>
      </c>
      <c r="N337" s="666">
        <v>1406.75</v>
      </c>
    </row>
    <row r="338" spans="1:14" ht="14.4" customHeight="1" x14ac:dyDescent="0.3">
      <c r="A338" s="661" t="s">
        <v>569</v>
      </c>
      <c r="B338" s="662" t="s">
        <v>570</v>
      </c>
      <c r="C338" s="663" t="s">
        <v>583</v>
      </c>
      <c r="D338" s="664" t="s">
        <v>2129</v>
      </c>
      <c r="E338" s="663" t="s">
        <v>586</v>
      </c>
      <c r="F338" s="664" t="s">
        <v>2130</v>
      </c>
      <c r="G338" s="663" t="s">
        <v>594</v>
      </c>
      <c r="H338" s="663" t="s">
        <v>611</v>
      </c>
      <c r="I338" s="663" t="s">
        <v>612</v>
      </c>
      <c r="J338" s="663" t="s">
        <v>613</v>
      </c>
      <c r="K338" s="663" t="s">
        <v>614</v>
      </c>
      <c r="L338" s="665">
        <v>87.030000000000015</v>
      </c>
      <c r="M338" s="665">
        <v>3</v>
      </c>
      <c r="N338" s="666">
        <v>261.09000000000003</v>
      </c>
    </row>
    <row r="339" spans="1:14" ht="14.4" customHeight="1" x14ac:dyDescent="0.3">
      <c r="A339" s="661" t="s">
        <v>569</v>
      </c>
      <c r="B339" s="662" t="s">
        <v>570</v>
      </c>
      <c r="C339" s="663" t="s">
        <v>583</v>
      </c>
      <c r="D339" s="664" t="s">
        <v>2129</v>
      </c>
      <c r="E339" s="663" t="s">
        <v>586</v>
      </c>
      <c r="F339" s="664" t="s">
        <v>2130</v>
      </c>
      <c r="G339" s="663" t="s">
        <v>594</v>
      </c>
      <c r="H339" s="663" t="s">
        <v>615</v>
      </c>
      <c r="I339" s="663" t="s">
        <v>616</v>
      </c>
      <c r="J339" s="663" t="s">
        <v>617</v>
      </c>
      <c r="K339" s="663" t="s">
        <v>618</v>
      </c>
      <c r="L339" s="665">
        <v>96.819474953508305</v>
      </c>
      <c r="M339" s="665">
        <v>9</v>
      </c>
      <c r="N339" s="666">
        <v>871.37527458157479</v>
      </c>
    </row>
    <row r="340" spans="1:14" ht="14.4" customHeight="1" x14ac:dyDescent="0.3">
      <c r="A340" s="661" t="s">
        <v>569</v>
      </c>
      <c r="B340" s="662" t="s">
        <v>570</v>
      </c>
      <c r="C340" s="663" t="s">
        <v>583</v>
      </c>
      <c r="D340" s="664" t="s">
        <v>2129</v>
      </c>
      <c r="E340" s="663" t="s">
        <v>586</v>
      </c>
      <c r="F340" s="664" t="s">
        <v>2130</v>
      </c>
      <c r="G340" s="663" t="s">
        <v>594</v>
      </c>
      <c r="H340" s="663" t="s">
        <v>619</v>
      </c>
      <c r="I340" s="663" t="s">
        <v>620</v>
      </c>
      <c r="J340" s="663" t="s">
        <v>621</v>
      </c>
      <c r="K340" s="663" t="s">
        <v>622</v>
      </c>
      <c r="L340" s="665">
        <v>167.61000000000004</v>
      </c>
      <c r="M340" s="665">
        <v>4</v>
      </c>
      <c r="N340" s="666">
        <v>670.44000000000017</v>
      </c>
    </row>
    <row r="341" spans="1:14" ht="14.4" customHeight="1" x14ac:dyDescent="0.3">
      <c r="A341" s="661" t="s">
        <v>569</v>
      </c>
      <c r="B341" s="662" t="s">
        <v>570</v>
      </c>
      <c r="C341" s="663" t="s">
        <v>583</v>
      </c>
      <c r="D341" s="664" t="s">
        <v>2129</v>
      </c>
      <c r="E341" s="663" t="s">
        <v>586</v>
      </c>
      <c r="F341" s="664" t="s">
        <v>2130</v>
      </c>
      <c r="G341" s="663" t="s">
        <v>594</v>
      </c>
      <c r="H341" s="663" t="s">
        <v>627</v>
      </c>
      <c r="I341" s="663" t="s">
        <v>628</v>
      </c>
      <c r="J341" s="663" t="s">
        <v>629</v>
      </c>
      <c r="K341" s="663" t="s">
        <v>630</v>
      </c>
      <c r="L341" s="665">
        <v>64.539999864387028</v>
      </c>
      <c r="M341" s="665">
        <v>6</v>
      </c>
      <c r="N341" s="666">
        <v>387.23999918632217</v>
      </c>
    </row>
    <row r="342" spans="1:14" ht="14.4" customHeight="1" x14ac:dyDescent="0.3">
      <c r="A342" s="661" t="s">
        <v>569</v>
      </c>
      <c r="B342" s="662" t="s">
        <v>570</v>
      </c>
      <c r="C342" s="663" t="s">
        <v>583</v>
      </c>
      <c r="D342" s="664" t="s">
        <v>2129</v>
      </c>
      <c r="E342" s="663" t="s">
        <v>586</v>
      </c>
      <c r="F342" s="664" t="s">
        <v>2130</v>
      </c>
      <c r="G342" s="663" t="s">
        <v>594</v>
      </c>
      <c r="H342" s="663" t="s">
        <v>631</v>
      </c>
      <c r="I342" s="663" t="s">
        <v>632</v>
      </c>
      <c r="J342" s="663" t="s">
        <v>633</v>
      </c>
      <c r="K342" s="663" t="s">
        <v>634</v>
      </c>
      <c r="L342" s="665">
        <v>79.86999999999999</v>
      </c>
      <c r="M342" s="665">
        <v>2</v>
      </c>
      <c r="N342" s="666">
        <v>159.73999999999998</v>
      </c>
    </row>
    <row r="343" spans="1:14" ht="14.4" customHeight="1" x14ac:dyDescent="0.3">
      <c r="A343" s="661" t="s">
        <v>569</v>
      </c>
      <c r="B343" s="662" t="s">
        <v>570</v>
      </c>
      <c r="C343" s="663" t="s">
        <v>583</v>
      </c>
      <c r="D343" s="664" t="s">
        <v>2129</v>
      </c>
      <c r="E343" s="663" t="s">
        <v>586</v>
      </c>
      <c r="F343" s="664" t="s">
        <v>2130</v>
      </c>
      <c r="G343" s="663" t="s">
        <v>594</v>
      </c>
      <c r="H343" s="663" t="s">
        <v>639</v>
      </c>
      <c r="I343" s="663" t="s">
        <v>640</v>
      </c>
      <c r="J343" s="663" t="s">
        <v>641</v>
      </c>
      <c r="K343" s="663" t="s">
        <v>642</v>
      </c>
      <c r="L343" s="665">
        <v>64.888863179471002</v>
      </c>
      <c r="M343" s="665">
        <v>2</v>
      </c>
      <c r="N343" s="666">
        <v>129.777726358942</v>
      </c>
    </row>
    <row r="344" spans="1:14" ht="14.4" customHeight="1" x14ac:dyDescent="0.3">
      <c r="A344" s="661" t="s">
        <v>569</v>
      </c>
      <c r="B344" s="662" t="s">
        <v>570</v>
      </c>
      <c r="C344" s="663" t="s">
        <v>583</v>
      </c>
      <c r="D344" s="664" t="s">
        <v>2129</v>
      </c>
      <c r="E344" s="663" t="s">
        <v>586</v>
      </c>
      <c r="F344" s="664" t="s">
        <v>2130</v>
      </c>
      <c r="G344" s="663" t="s">
        <v>594</v>
      </c>
      <c r="H344" s="663" t="s">
        <v>643</v>
      </c>
      <c r="I344" s="663" t="s">
        <v>644</v>
      </c>
      <c r="J344" s="663" t="s">
        <v>645</v>
      </c>
      <c r="K344" s="663" t="s">
        <v>646</v>
      </c>
      <c r="L344" s="665">
        <v>28.020498011432927</v>
      </c>
      <c r="M344" s="665">
        <v>59</v>
      </c>
      <c r="N344" s="666">
        <v>1653.2093826745427</v>
      </c>
    </row>
    <row r="345" spans="1:14" ht="14.4" customHeight="1" x14ac:dyDescent="0.3">
      <c r="A345" s="661" t="s">
        <v>569</v>
      </c>
      <c r="B345" s="662" t="s">
        <v>570</v>
      </c>
      <c r="C345" s="663" t="s">
        <v>583</v>
      </c>
      <c r="D345" s="664" t="s">
        <v>2129</v>
      </c>
      <c r="E345" s="663" t="s">
        <v>586</v>
      </c>
      <c r="F345" s="664" t="s">
        <v>2130</v>
      </c>
      <c r="G345" s="663" t="s">
        <v>594</v>
      </c>
      <c r="H345" s="663" t="s">
        <v>1683</v>
      </c>
      <c r="I345" s="663" t="s">
        <v>1684</v>
      </c>
      <c r="J345" s="663" t="s">
        <v>649</v>
      </c>
      <c r="K345" s="663" t="s">
        <v>1685</v>
      </c>
      <c r="L345" s="665">
        <v>40.249999999999993</v>
      </c>
      <c r="M345" s="665">
        <v>1</v>
      </c>
      <c r="N345" s="666">
        <v>40.249999999999993</v>
      </c>
    </row>
    <row r="346" spans="1:14" ht="14.4" customHeight="1" x14ac:dyDescent="0.3">
      <c r="A346" s="661" t="s">
        <v>569</v>
      </c>
      <c r="B346" s="662" t="s">
        <v>570</v>
      </c>
      <c r="C346" s="663" t="s">
        <v>583</v>
      </c>
      <c r="D346" s="664" t="s">
        <v>2129</v>
      </c>
      <c r="E346" s="663" t="s">
        <v>586</v>
      </c>
      <c r="F346" s="664" t="s">
        <v>2130</v>
      </c>
      <c r="G346" s="663" t="s">
        <v>594</v>
      </c>
      <c r="H346" s="663" t="s">
        <v>647</v>
      </c>
      <c r="I346" s="663" t="s">
        <v>648</v>
      </c>
      <c r="J346" s="663" t="s">
        <v>649</v>
      </c>
      <c r="K346" s="663" t="s">
        <v>650</v>
      </c>
      <c r="L346" s="665">
        <v>77.695521131883496</v>
      </c>
      <c r="M346" s="665">
        <v>7</v>
      </c>
      <c r="N346" s="666">
        <v>543.86864792318443</v>
      </c>
    </row>
    <row r="347" spans="1:14" ht="14.4" customHeight="1" x14ac:dyDescent="0.3">
      <c r="A347" s="661" t="s">
        <v>569</v>
      </c>
      <c r="B347" s="662" t="s">
        <v>570</v>
      </c>
      <c r="C347" s="663" t="s">
        <v>583</v>
      </c>
      <c r="D347" s="664" t="s">
        <v>2129</v>
      </c>
      <c r="E347" s="663" t="s">
        <v>586</v>
      </c>
      <c r="F347" s="664" t="s">
        <v>2130</v>
      </c>
      <c r="G347" s="663" t="s">
        <v>594</v>
      </c>
      <c r="H347" s="663" t="s">
        <v>1686</v>
      </c>
      <c r="I347" s="663" t="s">
        <v>1687</v>
      </c>
      <c r="J347" s="663" t="s">
        <v>1688</v>
      </c>
      <c r="K347" s="663" t="s">
        <v>1689</v>
      </c>
      <c r="L347" s="665">
        <v>115.94000000000004</v>
      </c>
      <c r="M347" s="665">
        <v>1</v>
      </c>
      <c r="N347" s="666">
        <v>115.94000000000004</v>
      </c>
    </row>
    <row r="348" spans="1:14" ht="14.4" customHeight="1" x14ac:dyDescent="0.3">
      <c r="A348" s="661" t="s">
        <v>569</v>
      </c>
      <c r="B348" s="662" t="s">
        <v>570</v>
      </c>
      <c r="C348" s="663" t="s">
        <v>583</v>
      </c>
      <c r="D348" s="664" t="s">
        <v>2129</v>
      </c>
      <c r="E348" s="663" t="s">
        <v>586</v>
      </c>
      <c r="F348" s="664" t="s">
        <v>2130</v>
      </c>
      <c r="G348" s="663" t="s">
        <v>594</v>
      </c>
      <c r="H348" s="663" t="s">
        <v>659</v>
      </c>
      <c r="I348" s="663" t="s">
        <v>660</v>
      </c>
      <c r="J348" s="663" t="s">
        <v>657</v>
      </c>
      <c r="K348" s="663" t="s">
        <v>661</v>
      </c>
      <c r="L348" s="665">
        <v>53.080037908184288</v>
      </c>
      <c r="M348" s="665">
        <v>3</v>
      </c>
      <c r="N348" s="666">
        <v>159.24011372455286</v>
      </c>
    </row>
    <row r="349" spans="1:14" ht="14.4" customHeight="1" x14ac:dyDescent="0.3">
      <c r="A349" s="661" t="s">
        <v>569</v>
      </c>
      <c r="B349" s="662" t="s">
        <v>570</v>
      </c>
      <c r="C349" s="663" t="s">
        <v>583</v>
      </c>
      <c r="D349" s="664" t="s">
        <v>2129</v>
      </c>
      <c r="E349" s="663" t="s">
        <v>586</v>
      </c>
      <c r="F349" s="664" t="s">
        <v>2130</v>
      </c>
      <c r="G349" s="663" t="s">
        <v>594</v>
      </c>
      <c r="H349" s="663" t="s">
        <v>662</v>
      </c>
      <c r="I349" s="663" t="s">
        <v>663</v>
      </c>
      <c r="J349" s="663" t="s">
        <v>664</v>
      </c>
      <c r="K349" s="663" t="s">
        <v>665</v>
      </c>
      <c r="L349" s="665">
        <v>63.168131648564717</v>
      </c>
      <c r="M349" s="665">
        <v>1</v>
      </c>
      <c r="N349" s="666">
        <v>63.168131648564717</v>
      </c>
    </row>
    <row r="350" spans="1:14" ht="14.4" customHeight="1" x14ac:dyDescent="0.3">
      <c r="A350" s="661" t="s">
        <v>569</v>
      </c>
      <c r="B350" s="662" t="s">
        <v>570</v>
      </c>
      <c r="C350" s="663" t="s">
        <v>583</v>
      </c>
      <c r="D350" s="664" t="s">
        <v>2129</v>
      </c>
      <c r="E350" s="663" t="s">
        <v>586</v>
      </c>
      <c r="F350" s="664" t="s">
        <v>2130</v>
      </c>
      <c r="G350" s="663" t="s">
        <v>594</v>
      </c>
      <c r="H350" s="663" t="s">
        <v>1690</v>
      </c>
      <c r="I350" s="663" t="s">
        <v>1691</v>
      </c>
      <c r="J350" s="663" t="s">
        <v>1692</v>
      </c>
      <c r="K350" s="663" t="s">
        <v>1693</v>
      </c>
      <c r="L350" s="665">
        <v>168.64000000000001</v>
      </c>
      <c r="M350" s="665">
        <v>1</v>
      </c>
      <c r="N350" s="666">
        <v>168.64000000000001</v>
      </c>
    </row>
    <row r="351" spans="1:14" ht="14.4" customHeight="1" x14ac:dyDescent="0.3">
      <c r="A351" s="661" t="s">
        <v>569</v>
      </c>
      <c r="B351" s="662" t="s">
        <v>570</v>
      </c>
      <c r="C351" s="663" t="s">
        <v>583</v>
      </c>
      <c r="D351" s="664" t="s">
        <v>2129</v>
      </c>
      <c r="E351" s="663" t="s">
        <v>586</v>
      </c>
      <c r="F351" s="664" t="s">
        <v>2130</v>
      </c>
      <c r="G351" s="663" t="s">
        <v>594</v>
      </c>
      <c r="H351" s="663" t="s">
        <v>666</v>
      </c>
      <c r="I351" s="663" t="s">
        <v>667</v>
      </c>
      <c r="J351" s="663" t="s">
        <v>668</v>
      </c>
      <c r="K351" s="663" t="s">
        <v>610</v>
      </c>
      <c r="L351" s="665">
        <v>40.139671206712521</v>
      </c>
      <c r="M351" s="665">
        <v>1</v>
      </c>
      <c r="N351" s="666">
        <v>40.139671206712521</v>
      </c>
    </row>
    <row r="352" spans="1:14" ht="14.4" customHeight="1" x14ac:dyDescent="0.3">
      <c r="A352" s="661" t="s">
        <v>569</v>
      </c>
      <c r="B352" s="662" t="s">
        <v>570</v>
      </c>
      <c r="C352" s="663" t="s">
        <v>583</v>
      </c>
      <c r="D352" s="664" t="s">
        <v>2129</v>
      </c>
      <c r="E352" s="663" t="s">
        <v>586</v>
      </c>
      <c r="F352" s="664" t="s">
        <v>2130</v>
      </c>
      <c r="G352" s="663" t="s">
        <v>594</v>
      </c>
      <c r="H352" s="663" t="s">
        <v>669</v>
      </c>
      <c r="I352" s="663" t="s">
        <v>670</v>
      </c>
      <c r="J352" s="663" t="s">
        <v>671</v>
      </c>
      <c r="K352" s="663" t="s">
        <v>672</v>
      </c>
      <c r="L352" s="665">
        <v>66.205841421393671</v>
      </c>
      <c r="M352" s="665">
        <v>5</v>
      </c>
      <c r="N352" s="666">
        <v>331.02920710696833</v>
      </c>
    </row>
    <row r="353" spans="1:14" ht="14.4" customHeight="1" x14ac:dyDescent="0.3">
      <c r="A353" s="661" t="s">
        <v>569</v>
      </c>
      <c r="B353" s="662" t="s">
        <v>570</v>
      </c>
      <c r="C353" s="663" t="s">
        <v>583</v>
      </c>
      <c r="D353" s="664" t="s">
        <v>2129</v>
      </c>
      <c r="E353" s="663" t="s">
        <v>586</v>
      </c>
      <c r="F353" s="664" t="s">
        <v>2130</v>
      </c>
      <c r="G353" s="663" t="s">
        <v>594</v>
      </c>
      <c r="H353" s="663" t="s">
        <v>673</v>
      </c>
      <c r="I353" s="663" t="s">
        <v>674</v>
      </c>
      <c r="J353" s="663" t="s">
        <v>675</v>
      </c>
      <c r="K353" s="663" t="s">
        <v>676</v>
      </c>
      <c r="L353" s="665">
        <v>59.674999999999962</v>
      </c>
      <c r="M353" s="665">
        <v>4</v>
      </c>
      <c r="N353" s="666">
        <v>238.69999999999985</v>
      </c>
    </row>
    <row r="354" spans="1:14" ht="14.4" customHeight="1" x14ac:dyDescent="0.3">
      <c r="A354" s="661" t="s">
        <v>569</v>
      </c>
      <c r="B354" s="662" t="s">
        <v>570</v>
      </c>
      <c r="C354" s="663" t="s">
        <v>583</v>
      </c>
      <c r="D354" s="664" t="s">
        <v>2129</v>
      </c>
      <c r="E354" s="663" t="s">
        <v>586</v>
      </c>
      <c r="F354" s="664" t="s">
        <v>2130</v>
      </c>
      <c r="G354" s="663" t="s">
        <v>594</v>
      </c>
      <c r="H354" s="663" t="s">
        <v>1694</v>
      </c>
      <c r="I354" s="663" t="s">
        <v>1695</v>
      </c>
      <c r="J354" s="663" t="s">
        <v>1696</v>
      </c>
      <c r="K354" s="663" t="s">
        <v>1697</v>
      </c>
      <c r="L354" s="665">
        <v>353.86</v>
      </c>
      <c r="M354" s="665">
        <v>9</v>
      </c>
      <c r="N354" s="666">
        <v>3184.7400000000002</v>
      </c>
    </row>
    <row r="355" spans="1:14" ht="14.4" customHeight="1" x14ac:dyDescent="0.3">
      <c r="A355" s="661" t="s">
        <v>569</v>
      </c>
      <c r="B355" s="662" t="s">
        <v>570</v>
      </c>
      <c r="C355" s="663" t="s">
        <v>583</v>
      </c>
      <c r="D355" s="664" t="s">
        <v>2129</v>
      </c>
      <c r="E355" s="663" t="s">
        <v>586</v>
      </c>
      <c r="F355" s="664" t="s">
        <v>2130</v>
      </c>
      <c r="G355" s="663" t="s">
        <v>594</v>
      </c>
      <c r="H355" s="663" t="s">
        <v>677</v>
      </c>
      <c r="I355" s="663" t="s">
        <v>678</v>
      </c>
      <c r="J355" s="663" t="s">
        <v>679</v>
      </c>
      <c r="K355" s="663" t="s">
        <v>680</v>
      </c>
      <c r="L355" s="665">
        <v>60.350101222134342</v>
      </c>
      <c r="M355" s="665">
        <v>5</v>
      </c>
      <c r="N355" s="666">
        <v>301.75050611067172</v>
      </c>
    </row>
    <row r="356" spans="1:14" ht="14.4" customHeight="1" x14ac:dyDescent="0.3">
      <c r="A356" s="661" t="s">
        <v>569</v>
      </c>
      <c r="B356" s="662" t="s">
        <v>570</v>
      </c>
      <c r="C356" s="663" t="s">
        <v>583</v>
      </c>
      <c r="D356" s="664" t="s">
        <v>2129</v>
      </c>
      <c r="E356" s="663" t="s">
        <v>586</v>
      </c>
      <c r="F356" s="664" t="s">
        <v>2130</v>
      </c>
      <c r="G356" s="663" t="s">
        <v>594</v>
      </c>
      <c r="H356" s="663" t="s">
        <v>681</v>
      </c>
      <c r="I356" s="663" t="s">
        <v>682</v>
      </c>
      <c r="J356" s="663" t="s">
        <v>683</v>
      </c>
      <c r="K356" s="663" t="s">
        <v>684</v>
      </c>
      <c r="L356" s="665">
        <v>41.369880794871221</v>
      </c>
      <c r="M356" s="665">
        <v>4</v>
      </c>
      <c r="N356" s="666">
        <v>165.47952317948489</v>
      </c>
    </row>
    <row r="357" spans="1:14" ht="14.4" customHeight="1" x14ac:dyDescent="0.3">
      <c r="A357" s="661" t="s">
        <v>569</v>
      </c>
      <c r="B357" s="662" t="s">
        <v>570</v>
      </c>
      <c r="C357" s="663" t="s">
        <v>583</v>
      </c>
      <c r="D357" s="664" t="s">
        <v>2129</v>
      </c>
      <c r="E357" s="663" t="s">
        <v>586</v>
      </c>
      <c r="F357" s="664" t="s">
        <v>2130</v>
      </c>
      <c r="G357" s="663" t="s">
        <v>594</v>
      </c>
      <c r="H357" s="663" t="s">
        <v>1698</v>
      </c>
      <c r="I357" s="663" t="s">
        <v>1699</v>
      </c>
      <c r="J357" s="663" t="s">
        <v>805</v>
      </c>
      <c r="K357" s="663" t="s">
        <v>1700</v>
      </c>
      <c r="L357" s="665">
        <v>64.39</v>
      </c>
      <c r="M357" s="665">
        <v>3</v>
      </c>
      <c r="N357" s="666">
        <v>193.17000000000002</v>
      </c>
    </row>
    <row r="358" spans="1:14" ht="14.4" customHeight="1" x14ac:dyDescent="0.3">
      <c r="A358" s="661" t="s">
        <v>569</v>
      </c>
      <c r="B358" s="662" t="s">
        <v>570</v>
      </c>
      <c r="C358" s="663" t="s">
        <v>583</v>
      </c>
      <c r="D358" s="664" t="s">
        <v>2129</v>
      </c>
      <c r="E358" s="663" t="s">
        <v>586</v>
      </c>
      <c r="F358" s="664" t="s">
        <v>2130</v>
      </c>
      <c r="G358" s="663" t="s">
        <v>594</v>
      </c>
      <c r="H358" s="663" t="s">
        <v>689</v>
      </c>
      <c r="I358" s="663" t="s">
        <v>690</v>
      </c>
      <c r="J358" s="663" t="s">
        <v>691</v>
      </c>
      <c r="K358" s="663" t="s">
        <v>692</v>
      </c>
      <c r="L358" s="665">
        <v>232.9470588235294</v>
      </c>
      <c r="M358" s="665">
        <v>102</v>
      </c>
      <c r="N358" s="666">
        <v>23760.6</v>
      </c>
    </row>
    <row r="359" spans="1:14" ht="14.4" customHeight="1" x14ac:dyDescent="0.3">
      <c r="A359" s="661" t="s">
        <v>569</v>
      </c>
      <c r="B359" s="662" t="s">
        <v>570</v>
      </c>
      <c r="C359" s="663" t="s">
        <v>583</v>
      </c>
      <c r="D359" s="664" t="s">
        <v>2129</v>
      </c>
      <c r="E359" s="663" t="s">
        <v>586</v>
      </c>
      <c r="F359" s="664" t="s">
        <v>2130</v>
      </c>
      <c r="G359" s="663" t="s">
        <v>594</v>
      </c>
      <c r="H359" s="663" t="s">
        <v>693</v>
      </c>
      <c r="I359" s="663" t="s">
        <v>694</v>
      </c>
      <c r="J359" s="663" t="s">
        <v>695</v>
      </c>
      <c r="K359" s="663" t="s">
        <v>696</v>
      </c>
      <c r="L359" s="665">
        <v>144.85</v>
      </c>
      <c r="M359" s="665">
        <v>1</v>
      </c>
      <c r="N359" s="666">
        <v>144.85</v>
      </c>
    </row>
    <row r="360" spans="1:14" ht="14.4" customHeight="1" x14ac:dyDescent="0.3">
      <c r="A360" s="661" t="s">
        <v>569</v>
      </c>
      <c r="B360" s="662" t="s">
        <v>570</v>
      </c>
      <c r="C360" s="663" t="s">
        <v>583</v>
      </c>
      <c r="D360" s="664" t="s">
        <v>2129</v>
      </c>
      <c r="E360" s="663" t="s">
        <v>586</v>
      </c>
      <c r="F360" s="664" t="s">
        <v>2130</v>
      </c>
      <c r="G360" s="663" t="s">
        <v>594</v>
      </c>
      <c r="H360" s="663" t="s">
        <v>1701</v>
      </c>
      <c r="I360" s="663" t="s">
        <v>1702</v>
      </c>
      <c r="J360" s="663" t="s">
        <v>1703</v>
      </c>
      <c r="K360" s="663" t="s">
        <v>1704</v>
      </c>
      <c r="L360" s="665">
        <v>466.9</v>
      </c>
      <c r="M360" s="665">
        <v>2</v>
      </c>
      <c r="N360" s="666">
        <v>933.8</v>
      </c>
    </row>
    <row r="361" spans="1:14" ht="14.4" customHeight="1" x14ac:dyDescent="0.3">
      <c r="A361" s="661" t="s">
        <v>569</v>
      </c>
      <c r="B361" s="662" t="s">
        <v>570</v>
      </c>
      <c r="C361" s="663" t="s">
        <v>583</v>
      </c>
      <c r="D361" s="664" t="s">
        <v>2129</v>
      </c>
      <c r="E361" s="663" t="s">
        <v>586</v>
      </c>
      <c r="F361" s="664" t="s">
        <v>2130</v>
      </c>
      <c r="G361" s="663" t="s">
        <v>594</v>
      </c>
      <c r="H361" s="663" t="s">
        <v>701</v>
      </c>
      <c r="I361" s="663" t="s">
        <v>702</v>
      </c>
      <c r="J361" s="663" t="s">
        <v>703</v>
      </c>
      <c r="K361" s="663" t="s">
        <v>704</v>
      </c>
      <c r="L361" s="665">
        <v>41.319999999999993</v>
      </c>
      <c r="M361" s="665">
        <v>1</v>
      </c>
      <c r="N361" s="666">
        <v>41.319999999999993</v>
      </c>
    </row>
    <row r="362" spans="1:14" ht="14.4" customHeight="1" x14ac:dyDescent="0.3">
      <c r="A362" s="661" t="s">
        <v>569</v>
      </c>
      <c r="B362" s="662" t="s">
        <v>570</v>
      </c>
      <c r="C362" s="663" t="s">
        <v>583</v>
      </c>
      <c r="D362" s="664" t="s">
        <v>2129</v>
      </c>
      <c r="E362" s="663" t="s">
        <v>586</v>
      </c>
      <c r="F362" s="664" t="s">
        <v>2130</v>
      </c>
      <c r="G362" s="663" t="s">
        <v>594</v>
      </c>
      <c r="H362" s="663" t="s">
        <v>709</v>
      </c>
      <c r="I362" s="663" t="s">
        <v>709</v>
      </c>
      <c r="J362" s="663" t="s">
        <v>710</v>
      </c>
      <c r="K362" s="663" t="s">
        <v>711</v>
      </c>
      <c r="L362" s="665">
        <v>36.878</v>
      </c>
      <c r="M362" s="665">
        <v>25</v>
      </c>
      <c r="N362" s="666">
        <v>921.95</v>
      </c>
    </row>
    <row r="363" spans="1:14" ht="14.4" customHeight="1" x14ac:dyDescent="0.3">
      <c r="A363" s="661" t="s">
        <v>569</v>
      </c>
      <c r="B363" s="662" t="s">
        <v>570</v>
      </c>
      <c r="C363" s="663" t="s">
        <v>583</v>
      </c>
      <c r="D363" s="664" t="s">
        <v>2129</v>
      </c>
      <c r="E363" s="663" t="s">
        <v>586</v>
      </c>
      <c r="F363" s="664" t="s">
        <v>2130</v>
      </c>
      <c r="G363" s="663" t="s">
        <v>594</v>
      </c>
      <c r="H363" s="663" t="s">
        <v>712</v>
      </c>
      <c r="I363" s="663" t="s">
        <v>713</v>
      </c>
      <c r="J363" s="663" t="s">
        <v>714</v>
      </c>
      <c r="K363" s="663" t="s">
        <v>715</v>
      </c>
      <c r="L363" s="665">
        <v>61.338699356779124</v>
      </c>
      <c r="M363" s="665">
        <v>8</v>
      </c>
      <c r="N363" s="666">
        <v>490.70959485423299</v>
      </c>
    </row>
    <row r="364" spans="1:14" ht="14.4" customHeight="1" x14ac:dyDescent="0.3">
      <c r="A364" s="661" t="s">
        <v>569</v>
      </c>
      <c r="B364" s="662" t="s">
        <v>570</v>
      </c>
      <c r="C364" s="663" t="s">
        <v>583</v>
      </c>
      <c r="D364" s="664" t="s">
        <v>2129</v>
      </c>
      <c r="E364" s="663" t="s">
        <v>586</v>
      </c>
      <c r="F364" s="664" t="s">
        <v>2130</v>
      </c>
      <c r="G364" s="663" t="s">
        <v>594</v>
      </c>
      <c r="H364" s="663" t="s">
        <v>1705</v>
      </c>
      <c r="I364" s="663" t="s">
        <v>1706</v>
      </c>
      <c r="J364" s="663" t="s">
        <v>1707</v>
      </c>
      <c r="K364" s="663" t="s">
        <v>1708</v>
      </c>
      <c r="L364" s="665">
        <v>34.299811110717748</v>
      </c>
      <c r="M364" s="665">
        <v>1</v>
      </c>
      <c r="N364" s="666">
        <v>34.299811110717748</v>
      </c>
    </row>
    <row r="365" spans="1:14" ht="14.4" customHeight="1" x14ac:dyDescent="0.3">
      <c r="A365" s="661" t="s">
        <v>569</v>
      </c>
      <c r="B365" s="662" t="s">
        <v>570</v>
      </c>
      <c r="C365" s="663" t="s">
        <v>583</v>
      </c>
      <c r="D365" s="664" t="s">
        <v>2129</v>
      </c>
      <c r="E365" s="663" t="s">
        <v>586</v>
      </c>
      <c r="F365" s="664" t="s">
        <v>2130</v>
      </c>
      <c r="G365" s="663" t="s">
        <v>594</v>
      </c>
      <c r="H365" s="663" t="s">
        <v>1709</v>
      </c>
      <c r="I365" s="663" t="s">
        <v>1710</v>
      </c>
      <c r="J365" s="663" t="s">
        <v>1711</v>
      </c>
      <c r="K365" s="663" t="s">
        <v>1712</v>
      </c>
      <c r="L365" s="665">
        <v>82.119262486272675</v>
      </c>
      <c r="M365" s="665">
        <v>1</v>
      </c>
      <c r="N365" s="666">
        <v>82.119262486272675</v>
      </c>
    </row>
    <row r="366" spans="1:14" ht="14.4" customHeight="1" x14ac:dyDescent="0.3">
      <c r="A366" s="661" t="s">
        <v>569</v>
      </c>
      <c r="B366" s="662" t="s">
        <v>570</v>
      </c>
      <c r="C366" s="663" t="s">
        <v>583</v>
      </c>
      <c r="D366" s="664" t="s">
        <v>2129</v>
      </c>
      <c r="E366" s="663" t="s">
        <v>586</v>
      </c>
      <c r="F366" s="664" t="s">
        <v>2130</v>
      </c>
      <c r="G366" s="663" t="s">
        <v>594</v>
      </c>
      <c r="H366" s="663" t="s">
        <v>724</v>
      </c>
      <c r="I366" s="663" t="s">
        <v>725</v>
      </c>
      <c r="J366" s="663" t="s">
        <v>726</v>
      </c>
      <c r="K366" s="663" t="s">
        <v>727</v>
      </c>
      <c r="L366" s="665">
        <v>99.460167787886874</v>
      </c>
      <c r="M366" s="665">
        <v>1</v>
      </c>
      <c r="N366" s="666">
        <v>99.460167787886874</v>
      </c>
    </row>
    <row r="367" spans="1:14" ht="14.4" customHeight="1" x14ac:dyDescent="0.3">
      <c r="A367" s="661" t="s">
        <v>569</v>
      </c>
      <c r="B367" s="662" t="s">
        <v>570</v>
      </c>
      <c r="C367" s="663" t="s">
        <v>583</v>
      </c>
      <c r="D367" s="664" t="s">
        <v>2129</v>
      </c>
      <c r="E367" s="663" t="s">
        <v>586</v>
      </c>
      <c r="F367" s="664" t="s">
        <v>2130</v>
      </c>
      <c r="G367" s="663" t="s">
        <v>594</v>
      </c>
      <c r="H367" s="663" t="s">
        <v>728</v>
      </c>
      <c r="I367" s="663" t="s">
        <v>729</v>
      </c>
      <c r="J367" s="663" t="s">
        <v>730</v>
      </c>
      <c r="K367" s="663" t="s">
        <v>731</v>
      </c>
      <c r="L367" s="665">
        <v>325.27666666666664</v>
      </c>
      <c r="M367" s="665">
        <v>3</v>
      </c>
      <c r="N367" s="666">
        <v>975.82999999999993</v>
      </c>
    </row>
    <row r="368" spans="1:14" ht="14.4" customHeight="1" x14ac:dyDescent="0.3">
      <c r="A368" s="661" t="s">
        <v>569</v>
      </c>
      <c r="B368" s="662" t="s">
        <v>570</v>
      </c>
      <c r="C368" s="663" t="s">
        <v>583</v>
      </c>
      <c r="D368" s="664" t="s">
        <v>2129</v>
      </c>
      <c r="E368" s="663" t="s">
        <v>586</v>
      </c>
      <c r="F368" s="664" t="s">
        <v>2130</v>
      </c>
      <c r="G368" s="663" t="s">
        <v>594</v>
      </c>
      <c r="H368" s="663" t="s">
        <v>735</v>
      </c>
      <c r="I368" s="663" t="s">
        <v>736</v>
      </c>
      <c r="J368" s="663" t="s">
        <v>737</v>
      </c>
      <c r="K368" s="663" t="s">
        <v>738</v>
      </c>
      <c r="L368" s="665">
        <v>91.698260833934171</v>
      </c>
      <c r="M368" s="665">
        <v>6</v>
      </c>
      <c r="N368" s="666">
        <v>550.18956500360503</v>
      </c>
    </row>
    <row r="369" spans="1:14" ht="14.4" customHeight="1" x14ac:dyDescent="0.3">
      <c r="A369" s="661" t="s">
        <v>569</v>
      </c>
      <c r="B369" s="662" t="s">
        <v>570</v>
      </c>
      <c r="C369" s="663" t="s">
        <v>583</v>
      </c>
      <c r="D369" s="664" t="s">
        <v>2129</v>
      </c>
      <c r="E369" s="663" t="s">
        <v>586</v>
      </c>
      <c r="F369" s="664" t="s">
        <v>2130</v>
      </c>
      <c r="G369" s="663" t="s">
        <v>594</v>
      </c>
      <c r="H369" s="663" t="s">
        <v>1713</v>
      </c>
      <c r="I369" s="663" t="s">
        <v>1714</v>
      </c>
      <c r="J369" s="663" t="s">
        <v>1715</v>
      </c>
      <c r="K369" s="663" t="s">
        <v>1716</v>
      </c>
      <c r="L369" s="665">
        <v>83.44</v>
      </c>
      <c r="M369" s="665">
        <v>1</v>
      </c>
      <c r="N369" s="666">
        <v>83.44</v>
      </c>
    </row>
    <row r="370" spans="1:14" ht="14.4" customHeight="1" x14ac:dyDescent="0.3">
      <c r="A370" s="661" t="s">
        <v>569</v>
      </c>
      <c r="B370" s="662" t="s">
        <v>570</v>
      </c>
      <c r="C370" s="663" t="s">
        <v>583</v>
      </c>
      <c r="D370" s="664" t="s">
        <v>2129</v>
      </c>
      <c r="E370" s="663" t="s">
        <v>586</v>
      </c>
      <c r="F370" s="664" t="s">
        <v>2130</v>
      </c>
      <c r="G370" s="663" t="s">
        <v>594</v>
      </c>
      <c r="H370" s="663" t="s">
        <v>739</v>
      </c>
      <c r="I370" s="663" t="s">
        <v>740</v>
      </c>
      <c r="J370" s="663" t="s">
        <v>679</v>
      </c>
      <c r="K370" s="663" t="s">
        <v>741</v>
      </c>
      <c r="L370" s="665">
        <v>26.25799953026624</v>
      </c>
      <c r="M370" s="665">
        <v>5</v>
      </c>
      <c r="N370" s="666">
        <v>131.28999765133119</v>
      </c>
    </row>
    <row r="371" spans="1:14" ht="14.4" customHeight="1" x14ac:dyDescent="0.3">
      <c r="A371" s="661" t="s">
        <v>569</v>
      </c>
      <c r="B371" s="662" t="s">
        <v>570</v>
      </c>
      <c r="C371" s="663" t="s">
        <v>583</v>
      </c>
      <c r="D371" s="664" t="s">
        <v>2129</v>
      </c>
      <c r="E371" s="663" t="s">
        <v>586</v>
      </c>
      <c r="F371" s="664" t="s">
        <v>2130</v>
      </c>
      <c r="G371" s="663" t="s">
        <v>594</v>
      </c>
      <c r="H371" s="663" t="s">
        <v>1717</v>
      </c>
      <c r="I371" s="663" t="s">
        <v>1718</v>
      </c>
      <c r="J371" s="663" t="s">
        <v>1719</v>
      </c>
      <c r="K371" s="663" t="s">
        <v>1720</v>
      </c>
      <c r="L371" s="665">
        <v>73.590158627171178</v>
      </c>
      <c r="M371" s="665">
        <v>1</v>
      </c>
      <c r="N371" s="666">
        <v>73.590158627171178</v>
      </c>
    </row>
    <row r="372" spans="1:14" ht="14.4" customHeight="1" x14ac:dyDescent="0.3">
      <c r="A372" s="661" t="s">
        <v>569</v>
      </c>
      <c r="B372" s="662" t="s">
        <v>570</v>
      </c>
      <c r="C372" s="663" t="s">
        <v>583</v>
      </c>
      <c r="D372" s="664" t="s">
        <v>2129</v>
      </c>
      <c r="E372" s="663" t="s">
        <v>586</v>
      </c>
      <c r="F372" s="664" t="s">
        <v>2130</v>
      </c>
      <c r="G372" s="663" t="s">
        <v>594</v>
      </c>
      <c r="H372" s="663" t="s">
        <v>746</v>
      </c>
      <c r="I372" s="663" t="s">
        <v>747</v>
      </c>
      <c r="J372" s="663" t="s">
        <v>748</v>
      </c>
      <c r="K372" s="663" t="s">
        <v>749</v>
      </c>
      <c r="L372" s="665">
        <v>99.059999999999974</v>
      </c>
      <c r="M372" s="665">
        <v>2</v>
      </c>
      <c r="N372" s="666">
        <v>198.11999999999995</v>
      </c>
    </row>
    <row r="373" spans="1:14" ht="14.4" customHeight="1" x14ac:dyDescent="0.3">
      <c r="A373" s="661" t="s">
        <v>569</v>
      </c>
      <c r="B373" s="662" t="s">
        <v>570</v>
      </c>
      <c r="C373" s="663" t="s">
        <v>583</v>
      </c>
      <c r="D373" s="664" t="s">
        <v>2129</v>
      </c>
      <c r="E373" s="663" t="s">
        <v>586</v>
      </c>
      <c r="F373" s="664" t="s">
        <v>2130</v>
      </c>
      <c r="G373" s="663" t="s">
        <v>594</v>
      </c>
      <c r="H373" s="663" t="s">
        <v>750</v>
      </c>
      <c r="I373" s="663" t="s">
        <v>751</v>
      </c>
      <c r="J373" s="663" t="s">
        <v>752</v>
      </c>
      <c r="K373" s="663" t="s">
        <v>753</v>
      </c>
      <c r="L373" s="665">
        <v>64.799999999999983</v>
      </c>
      <c r="M373" s="665">
        <v>1</v>
      </c>
      <c r="N373" s="666">
        <v>64.799999999999983</v>
      </c>
    </row>
    <row r="374" spans="1:14" ht="14.4" customHeight="1" x14ac:dyDescent="0.3">
      <c r="A374" s="661" t="s">
        <v>569</v>
      </c>
      <c r="B374" s="662" t="s">
        <v>570</v>
      </c>
      <c r="C374" s="663" t="s">
        <v>583</v>
      </c>
      <c r="D374" s="664" t="s">
        <v>2129</v>
      </c>
      <c r="E374" s="663" t="s">
        <v>586</v>
      </c>
      <c r="F374" s="664" t="s">
        <v>2130</v>
      </c>
      <c r="G374" s="663" t="s">
        <v>594</v>
      </c>
      <c r="H374" s="663" t="s">
        <v>1721</v>
      </c>
      <c r="I374" s="663" t="s">
        <v>1722</v>
      </c>
      <c r="J374" s="663" t="s">
        <v>1723</v>
      </c>
      <c r="K374" s="663" t="s">
        <v>1724</v>
      </c>
      <c r="L374" s="665">
        <v>95.95</v>
      </c>
      <c r="M374" s="665">
        <v>1</v>
      </c>
      <c r="N374" s="666">
        <v>95.95</v>
      </c>
    </row>
    <row r="375" spans="1:14" ht="14.4" customHeight="1" x14ac:dyDescent="0.3">
      <c r="A375" s="661" t="s">
        <v>569</v>
      </c>
      <c r="B375" s="662" t="s">
        <v>570</v>
      </c>
      <c r="C375" s="663" t="s">
        <v>583</v>
      </c>
      <c r="D375" s="664" t="s">
        <v>2129</v>
      </c>
      <c r="E375" s="663" t="s">
        <v>586</v>
      </c>
      <c r="F375" s="664" t="s">
        <v>2130</v>
      </c>
      <c r="G375" s="663" t="s">
        <v>594</v>
      </c>
      <c r="H375" s="663" t="s">
        <v>765</v>
      </c>
      <c r="I375" s="663" t="s">
        <v>766</v>
      </c>
      <c r="J375" s="663" t="s">
        <v>767</v>
      </c>
      <c r="K375" s="663" t="s">
        <v>768</v>
      </c>
      <c r="L375" s="665">
        <v>116.44000000000001</v>
      </c>
      <c r="M375" s="665">
        <v>2</v>
      </c>
      <c r="N375" s="666">
        <v>232.88000000000002</v>
      </c>
    </row>
    <row r="376" spans="1:14" ht="14.4" customHeight="1" x14ac:dyDescent="0.3">
      <c r="A376" s="661" t="s">
        <v>569</v>
      </c>
      <c r="B376" s="662" t="s">
        <v>570</v>
      </c>
      <c r="C376" s="663" t="s">
        <v>583</v>
      </c>
      <c r="D376" s="664" t="s">
        <v>2129</v>
      </c>
      <c r="E376" s="663" t="s">
        <v>586</v>
      </c>
      <c r="F376" s="664" t="s">
        <v>2130</v>
      </c>
      <c r="G376" s="663" t="s">
        <v>594</v>
      </c>
      <c r="H376" s="663" t="s">
        <v>769</v>
      </c>
      <c r="I376" s="663" t="s">
        <v>770</v>
      </c>
      <c r="J376" s="663" t="s">
        <v>771</v>
      </c>
      <c r="K376" s="663" t="s">
        <v>772</v>
      </c>
      <c r="L376" s="665">
        <v>72.729790808637418</v>
      </c>
      <c r="M376" s="665">
        <v>3</v>
      </c>
      <c r="N376" s="666">
        <v>218.18937242591227</v>
      </c>
    </row>
    <row r="377" spans="1:14" ht="14.4" customHeight="1" x14ac:dyDescent="0.3">
      <c r="A377" s="661" t="s">
        <v>569</v>
      </c>
      <c r="B377" s="662" t="s">
        <v>570</v>
      </c>
      <c r="C377" s="663" t="s">
        <v>583</v>
      </c>
      <c r="D377" s="664" t="s">
        <v>2129</v>
      </c>
      <c r="E377" s="663" t="s">
        <v>586</v>
      </c>
      <c r="F377" s="664" t="s">
        <v>2130</v>
      </c>
      <c r="G377" s="663" t="s">
        <v>594</v>
      </c>
      <c r="H377" s="663" t="s">
        <v>1725</v>
      </c>
      <c r="I377" s="663" t="s">
        <v>1726</v>
      </c>
      <c r="J377" s="663" t="s">
        <v>1727</v>
      </c>
      <c r="K377" s="663" t="s">
        <v>1728</v>
      </c>
      <c r="L377" s="665">
        <v>125.14957543534801</v>
      </c>
      <c r="M377" s="665">
        <v>3</v>
      </c>
      <c r="N377" s="666">
        <v>375.44872630604402</v>
      </c>
    </row>
    <row r="378" spans="1:14" ht="14.4" customHeight="1" x14ac:dyDescent="0.3">
      <c r="A378" s="661" t="s">
        <v>569</v>
      </c>
      <c r="B378" s="662" t="s">
        <v>570</v>
      </c>
      <c r="C378" s="663" t="s">
        <v>583</v>
      </c>
      <c r="D378" s="664" t="s">
        <v>2129</v>
      </c>
      <c r="E378" s="663" t="s">
        <v>586</v>
      </c>
      <c r="F378" s="664" t="s">
        <v>2130</v>
      </c>
      <c r="G378" s="663" t="s">
        <v>594</v>
      </c>
      <c r="H378" s="663" t="s">
        <v>1729</v>
      </c>
      <c r="I378" s="663" t="s">
        <v>1730</v>
      </c>
      <c r="J378" s="663" t="s">
        <v>1731</v>
      </c>
      <c r="K378" s="663" t="s">
        <v>1732</v>
      </c>
      <c r="L378" s="665">
        <v>108.60999999999999</v>
      </c>
      <c r="M378" s="665">
        <v>1</v>
      </c>
      <c r="N378" s="666">
        <v>108.60999999999999</v>
      </c>
    </row>
    <row r="379" spans="1:14" ht="14.4" customHeight="1" x14ac:dyDescent="0.3">
      <c r="A379" s="661" t="s">
        <v>569</v>
      </c>
      <c r="B379" s="662" t="s">
        <v>570</v>
      </c>
      <c r="C379" s="663" t="s">
        <v>583</v>
      </c>
      <c r="D379" s="664" t="s">
        <v>2129</v>
      </c>
      <c r="E379" s="663" t="s">
        <v>586</v>
      </c>
      <c r="F379" s="664" t="s">
        <v>2130</v>
      </c>
      <c r="G379" s="663" t="s">
        <v>594</v>
      </c>
      <c r="H379" s="663" t="s">
        <v>1733</v>
      </c>
      <c r="I379" s="663" t="s">
        <v>1734</v>
      </c>
      <c r="J379" s="663" t="s">
        <v>1735</v>
      </c>
      <c r="K379" s="663" t="s">
        <v>1736</v>
      </c>
      <c r="L379" s="665">
        <v>161.58683618683028</v>
      </c>
      <c r="M379" s="665">
        <v>55</v>
      </c>
      <c r="N379" s="666">
        <v>8887.2759902756661</v>
      </c>
    </row>
    <row r="380" spans="1:14" ht="14.4" customHeight="1" x14ac:dyDescent="0.3">
      <c r="A380" s="661" t="s">
        <v>569</v>
      </c>
      <c r="B380" s="662" t="s">
        <v>570</v>
      </c>
      <c r="C380" s="663" t="s">
        <v>583</v>
      </c>
      <c r="D380" s="664" t="s">
        <v>2129</v>
      </c>
      <c r="E380" s="663" t="s">
        <v>586</v>
      </c>
      <c r="F380" s="664" t="s">
        <v>2130</v>
      </c>
      <c r="G380" s="663" t="s">
        <v>594</v>
      </c>
      <c r="H380" s="663" t="s">
        <v>1737</v>
      </c>
      <c r="I380" s="663" t="s">
        <v>1738</v>
      </c>
      <c r="J380" s="663" t="s">
        <v>1739</v>
      </c>
      <c r="K380" s="663" t="s">
        <v>1740</v>
      </c>
      <c r="L380" s="665">
        <v>21.290000000000013</v>
      </c>
      <c r="M380" s="665">
        <v>2</v>
      </c>
      <c r="N380" s="666">
        <v>42.580000000000027</v>
      </c>
    </row>
    <row r="381" spans="1:14" ht="14.4" customHeight="1" x14ac:dyDescent="0.3">
      <c r="A381" s="661" t="s">
        <v>569</v>
      </c>
      <c r="B381" s="662" t="s">
        <v>570</v>
      </c>
      <c r="C381" s="663" t="s">
        <v>583</v>
      </c>
      <c r="D381" s="664" t="s">
        <v>2129</v>
      </c>
      <c r="E381" s="663" t="s">
        <v>586</v>
      </c>
      <c r="F381" s="664" t="s">
        <v>2130</v>
      </c>
      <c r="G381" s="663" t="s">
        <v>594</v>
      </c>
      <c r="H381" s="663" t="s">
        <v>1741</v>
      </c>
      <c r="I381" s="663" t="s">
        <v>1742</v>
      </c>
      <c r="J381" s="663" t="s">
        <v>1743</v>
      </c>
      <c r="K381" s="663" t="s">
        <v>1744</v>
      </c>
      <c r="L381" s="665">
        <v>359.68000000000023</v>
      </c>
      <c r="M381" s="665">
        <v>1</v>
      </c>
      <c r="N381" s="666">
        <v>359.68000000000023</v>
      </c>
    </row>
    <row r="382" spans="1:14" ht="14.4" customHeight="1" x14ac:dyDescent="0.3">
      <c r="A382" s="661" t="s">
        <v>569</v>
      </c>
      <c r="B382" s="662" t="s">
        <v>570</v>
      </c>
      <c r="C382" s="663" t="s">
        <v>583</v>
      </c>
      <c r="D382" s="664" t="s">
        <v>2129</v>
      </c>
      <c r="E382" s="663" t="s">
        <v>586</v>
      </c>
      <c r="F382" s="664" t="s">
        <v>2130</v>
      </c>
      <c r="G382" s="663" t="s">
        <v>594</v>
      </c>
      <c r="H382" s="663" t="s">
        <v>1745</v>
      </c>
      <c r="I382" s="663" t="s">
        <v>1745</v>
      </c>
      <c r="J382" s="663" t="s">
        <v>1746</v>
      </c>
      <c r="K382" s="663" t="s">
        <v>1433</v>
      </c>
      <c r="L382" s="665">
        <v>147.5</v>
      </c>
      <c r="M382" s="665">
        <v>1</v>
      </c>
      <c r="N382" s="666">
        <v>147.5</v>
      </c>
    </row>
    <row r="383" spans="1:14" ht="14.4" customHeight="1" x14ac:dyDescent="0.3">
      <c r="A383" s="661" t="s">
        <v>569</v>
      </c>
      <c r="B383" s="662" t="s">
        <v>570</v>
      </c>
      <c r="C383" s="663" t="s">
        <v>583</v>
      </c>
      <c r="D383" s="664" t="s">
        <v>2129</v>
      </c>
      <c r="E383" s="663" t="s">
        <v>586</v>
      </c>
      <c r="F383" s="664" t="s">
        <v>2130</v>
      </c>
      <c r="G383" s="663" t="s">
        <v>594</v>
      </c>
      <c r="H383" s="663" t="s">
        <v>785</v>
      </c>
      <c r="I383" s="663" t="s">
        <v>786</v>
      </c>
      <c r="J383" s="663" t="s">
        <v>787</v>
      </c>
      <c r="K383" s="663" t="s">
        <v>788</v>
      </c>
      <c r="L383" s="665">
        <v>121.92000000000002</v>
      </c>
      <c r="M383" s="665">
        <v>3</v>
      </c>
      <c r="N383" s="666">
        <v>365.76000000000005</v>
      </c>
    </row>
    <row r="384" spans="1:14" ht="14.4" customHeight="1" x14ac:dyDescent="0.3">
      <c r="A384" s="661" t="s">
        <v>569</v>
      </c>
      <c r="B384" s="662" t="s">
        <v>570</v>
      </c>
      <c r="C384" s="663" t="s">
        <v>583</v>
      </c>
      <c r="D384" s="664" t="s">
        <v>2129</v>
      </c>
      <c r="E384" s="663" t="s">
        <v>586</v>
      </c>
      <c r="F384" s="664" t="s">
        <v>2130</v>
      </c>
      <c r="G384" s="663" t="s">
        <v>594</v>
      </c>
      <c r="H384" s="663" t="s">
        <v>789</v>
      </c>
      <c r="I384" s="663" t="s">
        <v>790</v>
      </c>
      <c r="J384" s="663" t="s">
        <v>791</v>
      </c>
      <c r="K384" s="663" t="s">
        <v>792</v>
      </c>
      <c r="L384" s="665">
        <v>129.44</v>
      </c>
      <c r="M384" s="665">
        <v>1</v>
      </c>
      <c r="N384" s="666">
        <v>129.44</v>
      </c>
    </row>
    <row r="385" spans="1:14" ht="14.4" customHeight="1" x14ac:dyDescent="0.3">
      <c r="A385" s="661" t="s">
        <v>569</v>
      </c>
      <c r="B385" s="662" t="s">
        <v>570</v>
      </c>
      <c r="C385" s="663" t="s">
        <v>583</v>
      </c>
      <c r="D385" s="664" t="s">
        <v>2129</v>
      </c>
      <c r="E385" s="663" t="s">
        <v>586</v>
      </c>
      <c r="F385" s="664" t="s">
        <v>2130</v>
      </c>
      <c r="G385" s="663" t="s">
        <v>594</v>
      </c>
      <c r="H385" s="663" t="s">
        <v>793</v>
      </c>
      <c r="I385" s="663" t="s">
        <v>794</v>
      </c>
      <c r="J385" s="663" t="s">
        <v>791</v>
      </c>
      <c r="K385" s="663" t="s">
        <v>795</v>
      </c>
      <c r="L385" s="665">
        <v>139.02982367924753</v>
      </c>
      <c r="M385" s="665">
        <v>2</v>
      </c>
      <c r="N385" s="666">
        <v>278.05964735849506</v>
      </c>
    </row>
    <row r="386" spans="1:14" ht="14.4" customHeight="1" x14ac:dyDescent="0.3">
      <c r="A386" s="661" t="s">
        <v>569</v>
      </c>
      <c r="B386" s="662" t="s">
        <v>570</v>
      </c>
      <c r="C386" s="663" t="s">
        <v>583</v>
      </c>
      <c r="D386" s="664" t="s">
        <v>2129</v>
      </c>
      <c r="E386" s="663" t="s">
        <v>586</v>
      </c>
      <c r="F386" s="664" t="s">
        <v>2130</v>
      </c>
      <c r="G386" s="663" t="s">
        <v>594</v>
      </c>
      <c r="H386" s="663" t="s">
        <v>796</v>
      </c>
      <c r="I386" s="663" t="s">
        <v>797</v>
      </c>
      <c r="J386" s="663" t="s">
        <v>798</v>
      </c>
      <c r="K386" s="663" t="s">
        <v>799</v>
      </c>
      <c r="L386" s="665">
        <v>67.779807950717824</v>
      </c>
      <c r="M386" s="665">
        <v>3</v>
      </c>
      <c r="N386" s="666">
        <v>203.33942385215346</v>
      </c>
    </row>
    <row r="387" spans="1:14" ht="14.4" customHeight="1" x14ac:dyDescent="0.3">
      <c r="A387" s="661" t="s">
        <v>569</v>
      </c>
      <c r="B387" s="662" t="s">
        <v>570</v>
      </c>
      <c r="C387" s="663" t="s">
        <v>583</v>
      </c>
      <c r="D387" s="664" t="s">
        <v>2129</v>
      </c>
      <c r="E387" s="663" t="s">
        <v>586</v>
      </c>
      <c r="F387" s="664" t="s">
        <v>2130</v>
      </c>
      <c r="G387" s="663" t="s">
        <v>594</v>
      </c>
      <c r="H387" s="663" t="s">
        <v>1747</v>
      </c>
      <c r="I387" s="663" t="s">
        <v>1748</v>
      </c>
      <c r="J387" s="663" t="s">
        <v>809</v>
      </c>
      <c r="K387" s="663" t="s">
        <v>1749</v>
      </c>
      <c r="L387" s="665">
        <v>40.429656334354746</v>
      </c>
      <c r="M387" s="665">
        <v>1</v>
      </c>
      <c r="N387" s="666">
        <v>40.429656334354746</v>
      </c>
    </row>
    <row r="388" spans="1:14" ht="14.4" customHeight="1" x14ac:dyDescent="0.3">
      <c r="A388" s="661" t="s">
        <v>569</v>
      </c>
      <c r="B388" s="662" t="s">
        <v>570</v>
      </c>
      <c r="C388" s="663" t="s">
        <v>583</v>
      </c>
      <c r="D388" s="664" t="s">
        <v>2129</v>
      </c>
      <c r="E388" s="663" t="s">
        <v>586</v>
      </c>
      <c r="F388" s="664" t="s">
        <v>2130</v>
      </c>
      <c r="G388" s="663" t="s">
        <v>594</v>
      </c>
      <c r="H388" s="663" t="s">
        <v>807</v>
      </c>
      <c r="I388" s="663" t="s">
        <v>808</v>
      </c>
      <c r="J388" s="663" t="s">
        <v>809</v>
      </c>
      <c r="K388" s="663" t="s">
        <v>810</v>
      </c>
      <c r="L388" s="665">
        <v>282.29337860371714</v>
      </c>
      <c r="M388" s="665">
        <v>5</v>
      </c>
      <c r="N388" s="666">
        <v>1411.4668930185858</v>
      </c>
    </row>
    <row r="389" spans="1:14" ht="14.4" customHeight="1" x14ac:dyDescent="0.3">
      <c r="A389" s="661" t="s">
        <v>569</v>
      </c>
      <c r="B389" s="662" t="s">
        <v>570</v>
      </c>
      <c r="C389" s="663" t="s">
        <v>583</v>
      </c>
      <c r="D389" s="664" t="s">
        <v>2129</v>
      </c>
      <c r="E389" s="663" t="s">
        <v>586</v>
      </c>
      <c r="F389" s="664" t="s">
        <v>2130</v>
      </c>
      <c r="G389" s="663" t="s">
        <v>594</v>
      </c>
      <c r="H389" s="663" t="s">
        <v>811</v>
      </c>
      <c r="I389" s="663" t="s">
        <v>812</v>
      </c>
      <c r="J389" s="663" t="s">
        <v>813</v>
      </c>
      <c r="K389" s="663" t="s">
        <v>814</v>
      </c>
      <c r="L389" s="665">
        <v>375.7991014123279</v>
      </c>
      <c r="M389" s="665">
        <v>8</v>
      </c>
      <c r="N389" s="666">
        <v>3006.3928112986232</v>
      </c>
    </row>
    <row r="390" spans="1:14" ht="14.4" customHeight="1" x14ac:dyDescent="0.3">
      <c r="A390" s="661" t="s">
        <v>569</v>
      </c>
      <c r="B390" s="662" t="s">
        <v>570</v>
      </c>
      <c r="C390" s="663" t="s">
        <v>583</v>
      </c>
      <c r="D390" s="664" t="s">
        <v>2129</v>
      </c>
      <c r="E390" s="663" t="s">
        <v>586</v>
      </c>
      <c r="F390" s="664" t="s">
        <v>2130</v>
      </c>
      <c r="G390" s="663" t="s">
        <v>594</v>
      </c>
      <c r="H390" s="663" t="s">
        <v>1750</v>
      </c>
      <c r="I390" s="663" t="s">
        <v>1751</v>
      </c>
      <c r="J390" s="663" t="s">
        <v>1752</v>
      </c>
      <c r="K390" s="663" t="s">
        <v>1753</v>
      </c>
      <c r="L390" s="665">
        <v>37.839999999999996</v>
      </c>
      <c r="M390" s="665">
        <v>1</v>
      </c>
      <c r="N390" s="666">
        <v>37.839999999999996</v>
      </c>
    </row>
    <row r="391" spans="1:14" ht="14.4" customHeight="1" x14ac:dyDescent="0.3">
      <c r="A391" s="661" t="s">
        <v>569</v>
      </c>
      <c r="B391" s="662" t="s">
        <v>570</v>
      </c>
      <c r="C391" s="663" t="s">
        <v>583</v>
      </c>
      <c r="D391" s="664" t="s">
        <v>2129</v>
      </c>
      <c r="E391" s="663" t="s">
        <v>586</v>
      </c>
      <c r="F391" s="664" t="s">
        <v>2130</v>
      </c>
      <c r="G391" s="663" t="s">
        <v>594</v>
      </c>
      <c r="H391" s="663" t="s">
        <v>1754</v>
      </c>
      <c r="I391" s="663" t="s">
        <v>1755</v>
      </c>
      <c r="J391" s="663" t="s">
        <v>1756</v>
      </c>
      <c r="K391" s="663" t="s">
        <v>1757</v>
      </c>
      <c r="L391" s="665">
        <v>112.37999536428269</v>
      </c>
      <c r="M391" s="665">
        <v>1</v>
      </c>
      <c r="N391" s="666">
        <v>112.37999536428269</v>
      </c>
    </row>
    <row r="392" spans="1:14" ht="14.4" customHeight="1" x14ac:dyDescent="0.3">
      <c r="A392" s="661" t="s">
        <v>569</v>
      </c>
      <c r="B392" s="662" t="s">
        <v>570</v>
      </c>
      <c r="C392" s="663" t="s">
        <v>583</v>
      </c>
      <c r="D392" s="664" t="s">
        <v>2129</v>
      </c>
      <c r="E392" s="663" t="s">
        <v>586</v>
      </c>
      <c r="F392" s="664" t="s">
        <v>2130</v>
      </c>
      <c r="G392" s="663" t="s">
        <v>594</v>
      </c>
      <c r="H392" s="663" t="s">
        <v>1758</v>
      </c>
      <c r="I392" s="663" t="s">
        <v>1759</v>
      </c>
      <c r="J392" s="663" t="s">
        <v>699</v>
      </c>
      <c r="K392" s="663" t="s">
        <v>1760</v>
      </c>
      <c r="L392" s="665">
        <v>159.96</v>
      </c>
      <c r="M392" s="665">
        <v>1</v>
      </c>
      <c r="N392" s="666">
        <v>159.96</v>
      </c>
    </row>
    <row r="393" spans="1:14" ht="14.4" customHeight="1" x14ac:dyDescent="0.3">
      <c r="A393" s="661" t="s">
        <v>569</v>
      </c>
      <c r="B393" s="662" t="s">
        <v>570</v>
      </c>
      <c r="C393" s="663" t="s">
        <v>583</v>
      </c>
      <c r="D393" s="664" t="s">
        <v>2129</v>
      </c>
      <c r="E393" s="663" t="s">
        <v>586</v>
      </c>
      <c r="F393" s="664" t="s">
        <v>2130</v>
      </c>
      <c r="G393" s="663" t="s">
        <v>594</v>
      </c>
      <c r="H393" s="663" t="s">
        <v>831</v>
      </c>
      <c r="I393" s="663" t="s">
        <v>832</v>
      </c>
      <c r="J393" s="663" t="s">
        <v>833</v>
      </c>
      <c r="K393" s="663" t="s">
        <v>834</v>
      </c>
      <c r="L393" s="665">
        <v>54.529841429966879</v>
      </c>
      <c r="M393" s="665">
        <v>2</v>
      </c>
      <c r="N393" s="666">
        <v>109.05968285993376</v>
      </c>
    </row>
    <row r="394" spans="1:14" ht="14.4" customHeight="1" x14ac:dyDescent="0.3">
      <c r="A394" s="661" t="s">
        <v>569</v>
      </c>
      <c r="B394" s="662" t="s">
        <v>570</v>
      </c>
      <c r="C394" s="663" t="s">
        <v>583</v>
      </c>
      <c r="D394" s="664" t="s">
        <v>2129</v>
      </c>
      <c r="E394" s="663" t="s">
        <v>586</v>
      </c>
      <c r="F394" s="664" t="s">
        <v>2130</v>
      </c>
      <c r="G394" s="663" t="s">
        <v>594</v>
      </c>
      <c r="H394" s="663" t="s">
        <v>1761</v>
      </c>
      <c r="I394" s="663" t="s">
        <v>1762</v>
      </c>
      <c r="J394" s="663" t="s">
        <v>1763</v>
      </c>
      <c r="K394" s="663" t="s">
        <v>1764</v>
      </c>
      <c r="L394" s="665">
        <v>219.90000000000006</v>
      </c>
      <c r="M394" s="665">
        <v>1</v>
      </c>
      <c r="N394" s="666">
        <v>219.90000000000006</v>
      </c>
    </row>
    <row r="395" spans="1:14" ht="14.4" customHeight="1" x14ac:dyDescent="0.3">
      <c r="A395" s="661" t="s">
        <v>569</v>
      </c>
      <c r="B395" s="662" t="s">
        <v>570</v>
      </c>
      <c r="C395" s="663" t="s">
        <v>583</v>
      </c>
      <c r="D395" s="664" t="s">
        <v>2129</v>
      </c>
      <c r="E395" s="663" t="s">
        <v>586</v>
      </c>
      <c r="F395" s="664" t="s">
        <v>2130</v>
      </c>
      <c r="G395" s="663" t="s">
        <v>594</v>
      </c>
      <c r="H395" s="663" t="s">
        <v>839</v>
      </c>
      <c r="I395" s="663" t="s">
        <v>215</v>
      </c>
      <c r="J395" s="663" t="s">
        <v>840</v>
      </c>
      <c r="K395" s="663"/>
      <c r="L395" s="665">
        <v>663.15</v>
      </c>
      <c r="M395" s="665">
        <v>3</v>
      </c>
      <c r="N395" s="666">
        <v>1989.45</v>
      </c>
    </row>
    <row r="396" spans="1:14" ht="14.4" customHeight="1" x14ac:dyDescent="0.3">
      <c r="A396" s="661" t="s">
        <v>569</v>
      </c>
      <c r="B396" s="662" t="s">
        <v>570</v>
      </c>
      <c r="C396" s="663" t="s">
        <v>583</v>
      </c>
      <c r="D396" s="664" t="s">
        <v>2129</v>
      </c>
      <c r="E396" s="663" t="s">
        <v>586</v>
      </c>
      <c r="F396" s="664" t="s">
        <v>2130</v>
      </c>
      <c r="G396" s="663" t="s">
        <v>594</v>
      </c>
      <c r="H396" s="663" t="s">
        <v>1765</v>
      </c>
      <c r="I396" s="663" t="s">
        <v>1766</v>
      </c>
      <c r="J396" s="663" t="s">
        <v>1767</v>
      </c>
      <c r="K396" s="663" t="s">
        <v>1768</v>
      </c>
      <c r="L396" s="665">
        <v>153.32973061715063</v>
      </c>
      <c r="M396" s="665">
        <v>2</v>
      </c>
      <c r="N396" s="666">
        <v>306.65946123430126</v>
      </c>
    </row>
    <row r="397" spans="1:14" ht="14.4" customHeight="1" x14ac:dyDescent="0.3">
      <c r="A397" s="661" t="s">
        <v>569</v>
      </c>
      <c r="B397" s="662" t="s">
        <v>570</v>
      </c>
      <c r="C397" s="663" t="s">
        <v>583</v>
      </c>
      <c r="D397" s="664" t="s">
        <v>2129</v>
      </c>
      <c r="E397" s="663" t="s">
        <v>586</v>
      </c>
      <c r="F397" s="664" t="s">
        <v>2130</v>
      </c>
      <c r="G397" s="663" t="s">
        <v>594</v>
      </c>
      <c r="H397" s="663" t="s">
        <v>841</v>
      </c>
      <c r="I397" s="663" t="s">
        <v>215</v>
      </c>
      <c r="J397" s="663" t="s">
        <v>842</v>
      </c>
      <c r="K397" s="663"/>
      <c r="L397" s="665">
        <v>97.320315841230354</v>
      </c>
      <c r="M397" s="665">
        <v>6</v>
      </c>
      <c r="N397" s="666">
        <v>583.92189504738212</v>
      </c>
    </row>
    <row r="398" spans="1:14" ht="14.4" customHeight="1" x14ac:dyDescent="0.3">
      <c r="A398" s="661" t="s">
        <v>569</v>
      </c>
      <c r="B398" s="662" t="s">
        <v>570</v>
      </c>
      <c r="C398" s="663" t="s">
        <v>583</v>
      </c>
      <c r="D398" s="664" t="s">
        <v>2129</v>
      </c>
      <c r="E398" s="663" t="s">
        <v>586</v>
      </c>
      <c r="F398" s="664" t="s">
        <v>2130</v>
      </c>
      <c r="G398" s="663" t="s">
        <v>594</v>
      </c>
      <c r="H398" s="663" t="s">
        <v>843</v>
      </c>
      <c r="I398" s="663" t="s">
        <v>215</v>
      </c>
      <c r="J398" s="663" t="s">
        <v>844</v>
      </c>
      <c r="K398" s="663"/>
      <c r="L398" s="665">
        <v>141.00509126328527</v>
      </c>
      <c r="M398" s="665">
        <v>4</v>
      </c>
      <c r="N398" s="666">
        <v>564.02036505314106</v>
      </c>
    </row>
    <row r="399" spans="1:14" ht="14.4" customHeight="1" x14ac:dyDescent="0.3">
      <c r="A399" s="661" t="s">
        <v>569</v>
      </c>
      <c r="B399" s="662" t="s">
        <v>570</v>
      </c>
      <c r="C399" s="663" t="s">
        <v>583</v>
      </c>
      <c r="D399" s="664" t="s">
        <v>2129</v>
      </c>
      <c r="E399" s="663" t="s">
        <v>586</v>
      </c>
      <c r="F399" s="664" t="s">
        <v>2130</v>
      </c>
      <c r="G399" s="663" t="s">
        <v>594</v>
      </c>
      <c r="H399" s="663" t="s">
        <v>845</v>
      </c>
      <c r="I399" s="663" t="s">
        <v>215</v>
      </c>
      <c r="J399" s="663" t="s">
        <v>846</v>
      </c>
      <c r="K399" s="663"/>
      <c r="L399" s="665">
        <v>95.898778168224112</v>
      </c>
      <c r="M399" s="665">
        <v>43</v>
      </c>
      <c r="N399" s="666">
        <v>4123.6474612336369</v>
      </c>
    </row>
    <row r="400" spans="1:14" ht="14.4" customHeight="1" x14ac:dyDescent="0.3">
      <c r="A400" s="661" t="s">
        <v>569</v>
      </c>
      <c r="B400" s="662" t="s">
        <v>570</v>
      </c>
      <c r="C400" s="663" t="s">
        <v>583</v>
      </c>
      <c r="D400" s="664" t="s">
        <v>2129</v>
      </c>
      <c r="E400" s="663" t="s">
        <v>586</v>
      </c>
      <c r="F400" s="664" t="s">
        <v>2130</v>
      </c>
      <c r="G400" s="663" t="s">
        <v>594</v>
      </c>
      <c r="H400" s="663" t="s">
        <v>847</v>
      </c>
      <c r="I400" s="663" t="s">
        <v>215</v>
      </c>
      <c r="J400" s="663" t="s">
        <v>848</v>
      </c>
      <c r="K400" s="663"/>
      <c r="L400" s="665">
        <v>39.213546896476259</v>
      </c>
      <c r="M400" s="665">
        <v>7</v>
      </c>
      <c r="N400" s="666">
        <v>274.49482827533382</v>
      </c>
    </row>
    <row r="401" spans="1:14" ht="14.4" customHeight="1" x14ac:dyDescent="0.3">
      <c r="A401" s="661" t="s">
        <v>569</v>
      </c>
      <c r="B401" s="662" t="s">
        <v>570</v>
      </c>
      <c r="C401" s="663" t="s">
        <v>583</v>
      </c>
      <c r="D401" s="664" t="s">
        <v>2129</v>
      </c>
      <c r="E401" s="663" t="s">
        <v>586</v>
      </c>
      <c r="F401" s="664" t="s">
        <v>2130</v>
      </c>
      <c r="G401" s="663" t="s">
        <v>594</v>
      </c>
      <c r="H401" s="663" t="s">
        <v>857</v>
      </c>
      <c r="I401" s="663" t="s">
        <v>858</v>
      </c>
      <c r="J401" s="663" t="s">
        <v>859</v>
      </c>
      <c r="K401" s="663" t="s">
        <v>860</v>
      </c>
      <c r="L401" s="665">
        <v>63.599999999999994</v>
      </c>
      <c r="M401" s="665">
        <v>1</v>
      </c>
      <c r="N401" s="666">
        <v>63.599999999999994</v>
      </c>
    </row>
    <row r="402" spans="1:14" ht="14.4" customHeight="1" x14ac:dyDescent="0.3">
      <c r="A402" s="661" t="s">
        <v>569</v>
      </c>
      <c r="B402" s="662" t="s">
        <v>570</v>
      </c>
      <c r="C402" s="663" t="s">
        <v>583</v>
      </c>
      <c r="D402" s="664" t="s">
        <v>2129</v>
      </c>
      <c r="E402" s="663" t="s">
        <v>586</v>
      </c>
      <c r="F402" s="664" t="s">
        <v>2130</v>
      </c>
      <c r="G402" s="663" t="s">
        <v>594</v>
      </c>
      <c r="H402" s="663" t="s">
        <v>1769</v>
      </c>
      <c r="I402" s="663" t="s">
        <v>1770</v>
      </c>
      <c r="J402" s="663" t="s">
        <v>1771</v>
      </c>
      <c r="K402" s="663" t="s">
        <v>1772</v>
      </c>
      <c r="L402" s="665">
        <v>34.399999999999991</v>
      </c>
      <c r="M402" s="665">
        <v>1</v>
      </c>
      <c r="N402" s="666">
        <v>34.399999999999991</v>
      </c>
    </row>
    <row r="403" spans="1:14" ht="14.4" customHeight="1" x14ac:dyDescent="0.3">
      <c r="A403" s="661" t="s">
        <v>569</v>
      </c>
      <c r="B403" s="662" t="s">
        <v>570</v>
      </c>
      <c r="C403" s="663" t="s">
        <v>583</v>
      </c>
      <c r="D403" s="664" t="s">
        <v>2129</v>
      </c>
      <c r="E403" s="663" t="s">
        <v>586</v>
      </c>
      <c r="F403" s="664" t="s">
        <v>2130</v>
      </c>
      <c r="G403" s="663" t="s">
        <v>594</v>
      </c>
      <c r="H403" s="663" t="s">
        <v>861</v>
      </c>
      <c r="I403" s="663" t="s">
        <v>862</v>
      </c>
      <c r="J403" s="663" t="s">
        <v>863</v>
      </c>
      <c r="K403" s="663" t="s">
        <v>864</v>
      </c>
      <c r="L403" s="665">
        <v>40.579924487898353</v>
      </c>
      <c r="M403" s="665">
        <v>12</v>
      </c>
      <c r="N403" s="666">
        <v>486.95909385478024</v>
      </c>
    </row>
    <row r="404" spans="1:14" ht="14.4" customHeight="1" x14ac:dyDescent="0.3">
      <c r="A404" s="661" t="s">
        <v>569</v>
      </c>
      <c r="B404" s="662" t="s">
        <v>570</v>
      </c>
      <c r="C404" s="663" t="s">
        <v>583</v>
      </c>
      <c r="D404" s="664" t="s">
        <v>2129</v>
      </c>
      <c r="E404" s="663" t="s">
        <v>586</v>
      </c>
      <c r="F404" s="664" t="s">
        <v>2130</v>
      </c>
      <c r="G404" s="663" t="s">
        <v>594</v>
      </c>
      <c r="H404" s="663" t="s">
        <v>1773</v>
      </c>
      <c r="I404" s="663" t="s">
        <v>1774</v>
      </c>
      <c r="J404" s="663" t="s">
        <v>867</v>
      </c>
      <c r="K404" s="663" t="s">
        <v>1775</v>
      </c>
      <c r="L404" s="665">
        <v>89.6</v>
      </c>
      <c r="M404" s="665">
        <v>2</v>
      </c>
      <c r="N404" s="666">
        <v>179.2</v>
      </c>
    </row>
    <row r="405" spans="1:14" ht="14.4" customHeight="1" x14ac:dyDescent="0.3">
      <c r="A405" s="661" t="s">
        <v>569</v>
      </c>
      <c r="B405" s="662" t="s">
        <v>570</v>
      </c>
      <c r="C405" s="663" t="s">
        <v>583</v>
      </c>
      <c r="D405" s="664" t="s">
        <v>2129</v>
      </c>
      <c r="E405" s="663" t="s">
        <v>586</v>
      </c>
      <c r="F405" s="664" t="s">
        <v>2130</v>
      </c>
      <c r="G405" s="663" t="s">
        <v>594</v>
      </c>
      <c r="H405" s="663" t="s">
        <v>865</v>
      </c>
      <c r="I405" s="663" t="s">
        <v>866</v>
      </c>
      <c r="J405" s="663" t="s">
        <v>867</v>
      </c>
      <c r="K405" s="663" t="s">
        <v>868</v>
      </c>
      <c r="L405" s="665">
        <v>34.390000000000008</v>
      </c>
      <c r="M405" s="665">
        <v>2</v>
      </c>
      <c r="N405" s="666">
        <v>68.780000000000015</v>
      </c>
    </row>
    <row r="406" spans="1:14" ht="14.4" customHeight="1" x14ac:dyDescent="0.3">
      <c r="A406" s="661" t="s">
        <v>569</v>
      </c>
      <c r="B406" s="662" t="s">
        <v>570</v>
      </c>
      <c r="C406" s="663" t="s">
        <v>583</v>
      </c>
      <c r="D406" s="664" t="s">
        <v>2129</v>
      </c>
      <c r="E406" s="663" t="s">
        <v>586</v>
      </c>
      <c r="F406" s="664" t="s">
        <v>2130</v>
      </c>
      <c r="G406" s="663" t="s">
        <v>594</v>
      </c>
      <c r="H406" s="663" t="s">
        <v>873</v>
      </c>
      <c r="I406" s="663" t="s">
        <v>874</v>
      </c>
      <c r="J406" s="663" t="s">
        <v>737</v>
      </c>
      <c r="K406" s="663" t="s">
        <v>875</v>
      </c>
      <c r="L406" s="665">
        <v>65.023333333333341</v>
      </c>
      <c r="M406" s="665">
        <v>60</v>
      </c>
      <c r="N406" s="666">
        <v>3901.4</v>
      </c>
    </row>
    <row r="407" spans="1:14" ht="14.4" customHeight="1" x14ac:dyDescent="0.3">
      <c r="A407" s="661" t="s">
        <v>569</v>
      </c>
      <c r="B407" s="662" t="s">
        <v>570</v>
      </c>
      <c r="C407" s="663" t="s">
        <v>583</v>
      </c>
      <c r="D407" s="664" t="s">
        <v>2129</v>
      </c>
      <c r="E407" s="663" t="s">
        <v>586</v>
      </c>
      <c r="F407" s="664" t="s">
        <v>2130</v>
      </c>
      <c r="G407" s="663" t="s">
        <v>594</v>
      </c>
      <c r="H407" s="663" t="s">
        <v>876</v>
      </c>
      <c r="I407" s="663" t="s">
        <v>877</v>
      </c>
      <c r="J407" s="663" t="s">
        <v>829</v>
      </c>
      <c r="K407" s="663" t="s">
        <v>878</v>
      </c>
      <c r="L407" s="665">
        <v>179.97500000000002</v>
      </c>
      <c r="M407" s="665">
        <v>2</v>
      </c>
      <c r="N407" s="666">
        <v>359.95000000000005</v>
      </c>
    </row>
    <row r="408" spans="1:14" ht="14.4" customHeight="1" x14ac:dyDescent="0.3">
      <c r="A408" s="661" t="s">
        <v>569</v>
      </c>
      <c r="B408" s="662" t="s">
        <v>570</v>
      </c>
      <c r="C408" s="663" t="s">
        <v>583</v>
      </c>
      <c r="D408" s="664" t="s">
        <v>2129</v>
      </c>
      <c r="E408" s="663" t="s">
        <v>586</v>
      </c>
      <c r="F408" s="664" t="s">
        <v>2130</v>
      </c>
      <c r="G408" s="663" t="s">
        <v>594</v>
      </c>
      <c r="H408" s="663" t="s">
        <v>1776</v>
      </c>
      <c r="I408" s="663" t="s">
        <v>1777</v>
      </c>
      <c r="J408" s="663" t="s">
        <v>885</v>
      </c>
      <c r="K408" s="663" t="s">
        <v>1778</v>
      </c>
      <c r="L408" s="665">
        <v>18.723869614390207</v>
      </c>
      <c r="M408" s="665">
        <v>5</v>
      </c>
      <c r="N408" s="666">
        <v>93.619348071951038</v>
      </c>
    </row>
    <row r="409" spans="1:14" ht="14.4" customHeight="1" x14ac:dyDescent="0.3">
      <c r="A409" s="661" t="s">
        <v>569</v>
      </c>
      <c r="B409" s="662" t="s">
        <v>570</v>
      </c>
      <c r="C409" s="663" t="s">
        <v>583</v>
      </c>
      <c r="D409" s="664" t="s">
        <v>2129</v>
      </c>
      <c r="E409" s="663" t="s">
        <v>586</v>
      </c>
      <c r="F409" s="664" t="s">
        <v>2130</v>
      </c>
      <c r="G409" s="663" t="s">
        <v>594</v>
      </c>
      <c r="H409" s="663" t="s">
        <v>1779</v>
      </c>
      <c r="I409" s="663" t="s">
        <v>1780</v>
      </c>
      <c r="J409" s="663" t="s">
        <v>881</v>
      </c>
      <c r="K409" s="663" t="s">
        <v>1781</v>
      </c>
      <c r="L409" s="665">
        <v>107.03000000000004</v>
      </c>
      <c r="M409" s="665">
        <v>1</v>
      </c>
      <c r="N409" s="666">
        <v>107.03000000000004</v>
      </c>
    </row>
    <row r="410" spans="1:14" ht="14.4" customHeight="1" x14ac:dyDescent="0.3">
      <c r="A410" s="661" t="s">
        <v>569</v>
      </c>
      <c r="B410" s="662" t="s">
        <v>570</v>
      </c>
      <c r="C410" s="663" t="s">
        <v>583</v>
      </c>
      <c r="D410" s="664" t="s">
        <v>2129</v>
      </c>
      <c r="E410" s="663" t="s">
        <v>586</v>
      </c>
      <c r="F410" s="664" t="s">
        <v>2130</v>
      </c>
      <c r="G410" s="663" t="s">
        <v>594</v>
      </c>
      <c r="H410" s="663" t="s">
        <v>879</v>
      </c>
      <c r="I410" s="663" t="s">
        <v>880</v>
      </c>
      <c r="J410" s="663" t="s">
        <v>881</v>
      </c>
      <c r="K410" s="663" t="s">
        <v>882</v>
      </c>
      <c r="L410" s="665">
        <v>34.670000000000023</v>
      </c>
      <c r="M410" s="665">
        <v>1</v>
      </c>
      <c r="N410" s="666">
        <v>34.670000000000023</v>
      </c>
    </row>
    <row r="411" spans="1:14" ht="14.4" customHeight="1" x14ac:dyDescent="0.3">
      <c r="A411" s="661" t="s">
        <v>569</v>
      </c>
      <c r="B411" s="662" t="s">
        <v>570</v>
      </c>
      <c r="C411" s="663" t="s">
        <v>583</v>
      </c>
      <c r="D411" s="664" t="s">
        <v>2129</v>
      </c>
      <c r="E411" s="663" t="s">
        <v>586</v>
      </c>
      <c r="F411" s="664" t="s">
        <v>2130</v>
      </c>
      <c r="G411" s="663" t="s">
        <v>594</v>
      </c>
      <c r="H411" s="663" t="s">
        <v>1782</v>
      </c>
      <c r="I411" s="663" t="s">
        <v>1783</v>
      </c>
      <c r="J411" s="663" t="s">
        <v>1784</v>
      </c>
      <c r="K411" s="663" t="s">
        <v>1785</v>
      </c>
      <c r="L411" s="665">
        <v>61.84</v>
      </c>
      <c r="M411" s="665">
        <v>1</v>
      </c>
      <c r="N411" s="666">
        <v>61.84</v>
      </c>
    </row>
    <row r="412" spans="1:14" ht="14.4" customHeight="1" x14ac:dyDescent="0.3">
      <c r="A412" s="661" t="s">
        <v>569</v>
      </c>
      <c r="B412" s="662" t="s">
        <v>570</v>
      </c>
      <c r="C412" s="663" t="s">
        <v>583</v>
      </c>
      <c r="D412" s="664" t="s">
        <v>2129</v>
      </c>
      <c r="E412" s="663" t="s">
        <v>586</v>
      </c>
      <c r="F412" s="664" t="s">
        <v>2130</v>
      </c>
      <c r="G412" s="663" t="s">
        <v>594</v>
      </c>
      <c r="H412" s="663" t="s">
        <v>887</v>
      </c>
      <c r="I412" s="663" t="s">
        <v>888</v>
      </c>
      <c r="J412" s="663" t="s">
        <v>889</v>
      </c>
      <c r="K412" s="663" t="s">
        <v>890</v>
      </c>
      <c r="L412" s="665">
        <v>235.13</v>
      </c>
      <c r="M412" s="665">
        <v>1</v>
      </c>
      <c r="N412" s="666">
        <v>235.13</v>
      </c>
    </row>
    <row r="413" spans="1:14" ht="14.4" customHeight="1" x14ac:dyDescent="0.3">
      <c r="A413" s="661" t="s">
        <v>569</v>
      </c>
      <c r="B413" s="662" t="s">
        <v>570</v>
      </c>
      <c r="C413" s="663" t="s">
        <v>583</v>
      </c>
      <c r="D413" s="664" t="s">
        <v>2129</v>
      </c>
      <c r="E413" s="663" t="s">
        <v>586</v>
      </c>
      <c r="F413" s="664" t="s">
        <v>2130</v>
      </c>
      <c r="G413" s="663" t="s">
        <v>594</v>
      </c>
      <c r="H413" s="663" t="s">
        <v>895</v>
      </c>
      <c r="I413" s="663" t="s">
        <v>896</v>
      </c>
      <c r="J413" s="663" t="s">
        <v>897</v>
      </c>
      <c r="K413" s="663"/>
      <c r="L413" s="665">
        <v>496.25944927573829</v>
      </c>
      <c r="M413" s="665">
        <v>3</v>
      </c>
      <c r="N413" s="666">
        <v>1488.7783478272149</v>
      </c>
    </row>
    <row r="414" spans="1:14" ht="14.4" customHeight="1" x14ac:dyDescent="0.3">
      <c r="A414" s="661" t="s">
        <v>569</v>
      </c>
      <c r="B414" s="662" t="s">
        <v>570</v>
      </c>
      <c r="C414" s="663" t="s">
        <v>583</v>
      </c>
      <c r="D414" s="664" t="s">
        <v>2129</v>
      </c>
      <c r="E414" s="663" t="s">
        <v>586</v>
      </c>
      <c r="F414" s="664" t="s">
        <v>2130</v>
      </c>
      <c r="G414" s="663" t="s">
        <v>594</v>
      </c>
      <c r="H414" s="663" t="s">
        <v>898</v>
      </c>
      <c r="I414" s="663" t="s">
        <v>215</v>
      </c>
      <c r="J414" s="663" t="s">
        <v>899</v>
      </c>
      <c r="K414" s="663"/>
      <c r="L414" s="665">
        <v>191.1309466756889</v>
      </c>
      <c r="M414" s="665">
        <v>7</v>
      </c>
      <c r="N414" s="666">
        <v>1337.9166267298224</v>
      </c>
    </row>
    <row r="415" spans="1:14" ht="14.4" customHeight="1" x14ac:dyDescent="0.3">
      <c r="A415" s="661" t="s">
        <v>569</v>
      </c>
      <c r="B415" s="662" t="s">
        <v>570</v>
      </c>
      <c r="C415" s="663" t="s">
        <v>583</v>
      </c>
      <c r="D415" s="664" t="s">
        <v>2129</v>
      </c>
      <c r="E415" s="663" t="s">
        <v>586</v>
      </c>
      <c r="F415" s="664" t="s">
        <v>2130</v>
      </c>
      <c r="G415" s="663" t="s">
        <v>594</v>
      </c>
      <c r="H415" s="663" t="s">
        <v>900</v>
      </c>
      <c r="I415" s="663" t="s">
        <v>215</v>
      </c>
      <c r="J415" s="663" t="s">
        <v>901</v>
      </c>
      <c r="K415" s="663"/>
      <c r="L415" s="665">
        <v>159.30973298078564</v>
      </c>
      <c r="M415" s="665">
        <v>18</v>
      </c>
      <c r="N415" s="666">
        <v>2867.5751936541415</v>
      </c>
    </row>
    <row r="416" spans="1:14" ht="14.4" customHeight="1" x14ac:dyDescent="0.3">
      <c r="A416" s="661" t="s">
        <v>569</v>
      </c>
      <c r="B416" s="662" t="s">
        <v>570</v>
      </c>
      <c r="C416" s="663" t="s">
        <v>583</v>
      </c>
      <c r="D416" s="664" t="s">
        <v>2129</v>
      </c>
      <c r="E416" s="663" t="s">
        <v>586</v>
      </c>
      <c r="F416" s="664" t="s">
        <v>2130</v>
      </c>
      <c r="G416" s="663" t="s">
        <v>594</v>
      </c>
      <c r="H416" s="663" t="s">
        <v>902</v>
      </c>
      <c r="I416" s="663" t="s">
        <v>215</v>
      </c>
      <c r="J416" s="663" t="s">
        <v>903</v>
      </c>
      <c r="K416" s="663"/>
      <c r="L416" s="665">
        <v>99.739582344486266</v>
      </c>
      <c r="M416" s="665">
        <v>2</v>
      </c>
      <c r="N416" s="666">
        <v>199.47916468897253</v>
      </c>
    </row>
    <row r="417" spans="1:14" ht="14.4" customHeight="1" x14ac:dyDescent="0.3">
      <c r="A417" s="661" t="s">
        <v>569</v>
      </c>
      <c r="B417" s="662" t="s">
        <v>570</v>
      </c>
      <c r="C417" s="663" t="s">
        <v>583</v>
      </c>
      <c r="D417" s="664" t="s">
        <v>2129</v>
      </c>
      <c r="E417" s="663" t="s">
        <v>586</v>
      </c>
      <c r="F417" s="664" t="s">
        <v>2130</v>
      </c>
      <c r="G417" s="663" t="s">
        <v>594</v>
      </c>
      <c r="H417" s="663" t="s">
        <v>1786</v>
      </c>
      <c r="I417" s="663" t="s">
        <v>1786</v>
      </c>
      <c r="J417" s="663" t="s">
        <v>596</v>
      </c>
      <c r="K417" s="663" t="s">
        <v>1787</v>
      </c>
      <c r="L417" s="665">
        <v>192.5</v>
      </c>
      <c r="M417" s="665">
        <v>5</v>
      </c>
      <c r="N417" s="666">
        <v>962.5</v>
      </c>
    </row>
    <row r="418" spans="1:14" ht="14.4" customHeight="1" x14ac:dyDescent="0.3">
      <c r="A418" s="661" t="s">
        <v>569</v>
      </c>
      <c r="B418" s="662" t="s">
        <v>570</v>
      </c>
      <c r="C418" s="663" t="s">
        <v>583</v>
      </c>
      <c r="D418" s="664" t="s">
        <v>2129</v>
      </c>
      <c r="E418" s="663" t="s">
        <v>586</v>
      </c>
      <c r="F418" s="664" t="s">
        <v>2130</v>
      </c>
      <c r="G418" s="663" t="s">
        <v>594</v>
      </c>
      <c r="H418" s="663" t="s">
        <v>1788</v>
      </c>
      <c r="I418" s="663" t="s">
        <v>1788</v>
      </c>
      <c r="J418" s="663" t="s">
        <v>1789</v>
      </c>
      <c r="K418" s="663" t="s">
        <v>1790</v>
      </c>
      <c r="L418" s="665">
        <v>94.439999999999955</v>
      </c>
      <c r="M418" s="665">
        <v>1</v>
      </c>
      <c r="N418" s="666">
        <v>94.439999999999955</v>
      </c>
    </row>
    <row r="419" spans="1:14" ht="14.4" customHeight="1" x14ac:dyDescent="0.3">
      <c r="A419" s="661" t="s">
        <v>569</v>
      </c>
      <c r="B419" s="662" t="s">
        <v>570</v>
      </c>
      <c r="C419" s="663" t="s">
        <v>583</v>
      </c>
      <c r="D419" s="664" t="s">
        <v>2129</v>
      </c>
      <c r="E419" s="663" t="s">
        <v>586</v>
      </c>
      <c r="F419" s="664" t="s">
        <v>2130</v>
      </c>
      <c r="G419" s="663" t="s">
        <v>594</v>
      </c>
      <c r="H419" s="663" t="s">
        <v>908</v>
      </c>
      <c r="I419" s="663" t="s">
        <v>909</v>
      </c>
      <c r="J419" s="663" t="s">
        <v>633</v>
      </c>
      <c r="K419" s="663" t="s">
        <v>910</v>
      </c>
      <c r="L419" s="665">
        <v>42.169932894738309</v>
      </c>
      <c r="M419" s="665">
        <v>4</v>
      </c>
      <c r="N419" s="666">
        <v>168.67973157895324</v>
      </c>
    </row>
    <row r="420" spans="1:14" ht="14.4" customHeight="1" x14ac:dyDescent="0.3">
      <c r="A420" s="661" t="s">
        <v>569</v>
      </c>
      <c r="B420" s="662" t="s">
        <v>570</v>
      </c>
      <c r="C420" s="663" t="s">
        <v>583</v>
      </c>
      <c r="D420" s="664" t="s">
        <v>2129</v>
      </c>
      <c r="E420" s="663" t="s">
        <v>586</v>
      </c>
      <c r="F420" s="664" t="s">
        <v>2130</v>
      </c>
      <c r="G420" s="663" t="s">
        <v>594</v>
      </c>
      <c r="H420" s="663" t="s">
        <v>911</v>
      </c>
      <c r="I420" s="663" t="s">
        <v>912</v>
      </c>
      <c r="J420" s="663" t="s">
        <v>913</v>
      </c>
      <c r="K420" s="663" t="s">
        <v>618</v>
      </c>
      <c r="L420" s="665">
        <v>57.119717308517608</v>
      </c>
      <c r="M420" s="665">
        <v>4</v>
      </c>
      <c r="N420" s="666">
        <v>228.47886923407043</v>
      </c>
    </row>
    <row r="421" spans="1:14" ht="14.4" customHeight="1" x14ac:dyDescent="0.3">
      <c r="A421" s="661" t="s">
        <v>569</v>
      </c>
      <c r="B421" s="662" t="s">
        <v>570</v>
      </c>
      <c r="C421" s="663" t="s">
        <v>583</v>
      </c>
      <c r="D421" s="664" t="s">
        <v>2129</v>
      </c>
      <c r="E421" s="663" t="s">
        <v>586</v>
      </c>
      <c r="F421" s="664" t="s">
        <v>2130</v>
      </c>
      <c r="G421" s="663" t="s">
        <v>594</v>
      </c>
      <c r="H421" s="663" t="s">
        <v>914</v>
      </c>
      <c r="I421" s="663" t="s">
        <v>915</v>
      </c>
      <c r="J421" s="663" t="s">
        <v>916</v>
      </c>
      <c r="K421" s="663" t="s">
        <v>614</v>
      </c>
      <c r="L421" s="665">
        <v>124.3040253792863</v>
      </c>
      <c r="M421" s="665">
        <v>29</v>
      </c>
      <c r="N421" s="666">
        <v>3604.8167359993026</v>
      </c>
    </row>
    <row r="422" spans="1:14" ht="14.4" customHeight="1" x14ac:dyDescent="0.3">
      <c r="A422" s="661" t="s">
        <v>569</v>
      </c>
      <c r="B422" s="662" t="s">
        <v>570</v>
      </c>
      <c r="C422" s="663" t="s">
        <v>583</v>
      </c>
      <c r="D422" s="664" t="s">
        <v>2129</v>
      </c>
      <c r="E422" s="663" t="s">
        <v>586</v>
      </c>
      <c r="F422" s="664" t="s">
        <v>2130</v>
      </c>
      <c r="G422" s="663" t="s">
        <v>594</v>
      </c>
      <c r="H422" s="663" t="s">
        <v>917</v>
      </c>
      <c r="I422" s="663" t="s">
        <v>918</v>
      </c>
      <c r="J422" s="663" t="s">
        <v>919</v>
      </c>
      <c r="K422" s="663" t="s">
        <v>920</v>
      </c>
      <c r="L422" s="665">
        <v>60.279999999999987</v>
      </c>
      <c r="M422" s="665">
        <v>2</v>
      </c>
      <c r="N422" s="666">
        <v>120.55999999999997</v>
      </c>
    </row>
    <row r="423" spans="1:14" ht="14.4" customHeight="1" x14ac:dyDescent="0.3">
      <c r="A423" s="661" t="s">
        <v>569</v>
      </c>
      <c r="B423" s="662" t="s">
        <v>570</v>
      </c>
      <c r="C423" s="663" t="s">
        <v>583</v>
      </c>
      <c r="D423" s="664" t="s">
        <v>2129</v>
      </c>
      <c r="E423" s="663" t="s">
        <v>586</v>
      </c>
      <c r="F423" s="664" t="s">
        <v>2130</v>
      </c>
      <c r="G423" s="663" t="s">
        <v>594</v>
      </c>
      <c r="H423" s="663" t="s">
        <v>1791</v>
      </c>
      <c r="I423" s="663" t="s">
        <v>1792</v>
      </c>
      <c r="J423" s="663" t="s">
        <v>1793</v>
      </c>
      <c r="K423" s="663" t="s">
        <v>1530</v>
      </c>
      <c r="L423" s="665">
        <v>358.67651526809703</v>
      </c>
      <c r="M423" s="665">
        <v>1</v>
      </c>
      <c r="N423" s="666">
        <v>358.67651526809703</v>
      </c>
    </row>
    <row r="424" spans="1:14" ht="14.4" customHeight="1" x14ac:dyDescent="0.3">
      <c r="A424" s="661" t="s">
        <v>569</v>
      </c>
      <c r="B424" s="662" t="s">
        <v>570</v>
      </c>
      <c r="C424" s="663" t="s">
        <v>583</v>
      </c>
      <c r="D424" s="664" t="s">
        <v>2129</v>
      </c>
      <c r="E424" s="663" t="s">
        <v>586</v>
      </c>
      <c r="F424" s="664" t="s">
        <v>2130</v>
      </c>
      <c r="G424" s="663" t="s">
        <v>594</v>
      </c>
      <c r="H424" s="663" t="s">
        <v>925</v>
      </c>
      <c r="I424" s="663" t="s">
        <v>926</v>
      </c>
      <c r="J424" s="663" t="s">
        <v>927</v>
      </c>
      <c r="K424" s="663" t="s">
        <v>928</v>
      </c>
      <c r="L424" s="665">
        <v>686.50666666666666</v>
      </c>
      <c r="M424" s="665">
        <v>3</v>
      </c>
      <c r="N424" s="666">
        <v>2059.52</v>
      </c>
    </row>
    <row r="425" spans="1:14" ht="14.4" customHeight="1" x14ac:dyDescent="0.3">
      <c r="A425" s="661" t="s">
        <v>569</v>
      </c>
      <c r="B425" s="662" t="s">
        <v>570</v>
      </c>
      <c r="C425" s="663" t="s">
        <v>583</v>
      </c>
      <c r="D425" s="664" t="s">
        <v>2129</v>
      </c>
      <c r="E425" s="663" t="s">
        <v>586</v>
      </c>
      <c r="F425" s="664" t="s">
        <v>2130</v>
      </c>
      <c r="G425" s="663" t="s">
        <v>594</v>
      </c>
      <c r="H425" s="663" t="s">
        <v>1794</v>
      </c>
      <c r="I425" s="663" t="s">
        <v>1795</v>
      </c>
      <c r="J425" s="663" t="s">
        <v>1796</v>
      </c>
      <c r="K425" s="663" t="s">
        <v>1797</v>
      </c>
      <c r="L425" s="665">
        <v>74.973333333333315</v>
      </c>
      <c r="M425" s="665">
        <v>3</v>
      </c>
      <c r="N425" s="666">
        <v>224.91999999999996</v>
      </c>
    </row>
    <row r="426" spans="1:14" ht="14.4" customHeight="1" x14ac:dyDescent="0.3">
      <c r="A426" s="661" t="s">
        <v>569</v>
      </c>
      <c r="B426" s="662" t="s">
        <v>570</v>
      </c>
      <c r="C426" s="663" t="s">
        <v>583</v>
      </c>
      <c r="D426" s="664" t="s">
        <v>2129</v>
      </c>
      <c r="E426" s="663" t="s">
        <v>586</v>
      </c>
      <c r="F426" s="664" t="s">
        <v>2130</v>
      </c>
      <c r="G426" s="663" t="s">
        <v>594</v>
      </c>
      <c r="H426" s="663" t="s">
        <v>1798</v>
      </c>
      <c r="I426" s="663" t="s">
        <v>1799</v>
      </c>
      <c r="J426" s="663" t="s">
        <v>1800</v>
      </c>
      <c r="K426" s="663" t="s">
        <v>1801</v>
      </c>
      <c r="L426" s="665">
        <v>62.730000000000004</v>
      </c>
      <c r="M426" s="665">
        <v>2</v>
      </c>
      <c r="N426" s="666">
        <v>125.46000000000001</v>
      </c>
    </row>
    <row r="427" spans="1:14" ht="14.4" customHeight="1" x14ac:dyDescent="0.3">
      <c r="A427" s="661" t="s">
        <v>569</v>
      </c>
      <c r="B427" s="662" t="s">
        <v>570</v>
      </c>
      <c r="C427" s="663" t="s">
        <v>583</v>
      </c>
      <c r="D427" s="664" t="s">
        <v>2129</v>
      </c>
      <c r="E427" s="663" t="s">
        <v>586</v>
      </c>
      <c r="F427" s="664" t="s">
        <v>2130</v>
      </c>
      <c r="G427" s="663" t="s">
        <v>594</v>
      </c>
      <c r="H427" s="663" t="s">
        <v>952</v>
      </c>
      <c r="I427" s="663" t="s">
        <v>953</v>
      </c>
      <c r="J427" s="663" t="s">
        <v>954</v>
      </c>
      <c r="K427" s="663" t="s">
        <v>955</v>
      </c>
      <c r="L427" s="665">
        <v>80.809999999999988</v>
      </c>
      <c r="M427" s="665">
        <v>2</v>
      </c>
      <c r="N427" s="666">
        <v>161.61999999999998</v>
      </c>
    </row>
    <row r="428" spans="1:14" ht="14.4" customHeight="1" x14ac:dyDescent="0.3">
      <c r="A428" s="661" t="s">
        <v>569</v>
      </c>
      <c r="B428" s="662" t="s">
        <v>570</v>
      </c>
      <c r="C428" s="663" t="s">
        <v>583</v>
      </c>
      <c r="D428" s="664" t="s">
        <v>2129</v>
      </c>
      <c r="E428" s="663" t="s">
        <v>586</v>
      </c>
      <c r="F428" s="664" t="s">
        <v>2130</v>
      </c>
      <c r="G428" s="663" t="s">
        <v>594</v>
      </c>
      <c r="H428" s="663" t="s">
        <v>960</v>
      </c>
      <c r="I428" s="663" t="s">
        <v>961</v>
      </c>
      <c r="J428" s="663" t="s">
        <v>954</v>
      </c>
      <c r="K428" s="663" t="s">
        <v>962</v>
      </c>
      <c r="L428" s="665">
        <v>137.9</v>
      </c>
      <c r="M428" s="665">
        <v>1</v>
      </c>
      <c r="N428" s="666">
        <v>137.9</v>
      </c>
    </row>
    <row r="429" spans="1:14" ht="14.4" customHeight="1" x14ac:dyDescent="0.3">
      <c r="A429" s="661" t="s">
        <v>569</v>
      </c>
      <c r="B429" s="662" t="s">
        <v>570</v>
      </c>
      <c r="C429" s="663" t="s">
        <v>583</v>
      </c>
      <c r="D429" s="664" t="s">
        <v>2129</v>
      </c>
      <c r="E429" s="663" t="s">
        <v>586</v>
      </c>
      <c r="F429" s="664" t="s">
        <v>2130</v>
      </c>
      <c r="G429" s="663" t="s">
        <v>594</v>
      </c>
      <c r="H429" s="663" t="s">
        <v>963</v>
      </c>
      <c r="I429" s="663" t="s">
        <v>964</v>
      </c>
      <c r="J429" s="663" t="s">
        <v>965</v>
      </c>
      <c r="K429" s="663" t="s">
        <v>966</v>
      </c>
      <c r="L429" s="665">
        <v>132.90999999999994</v>
      </c>
      <c r="M429" s="665">
        <v>1</v>
      </c>
      <c r="N429" s="666">
        <v>132.90999999999994</v>
      </c>
    </row>
    <row r="430" spans="1:14" ht="14.4" customHeight="1" x14ac:dyDescent="0.3">
      <c r="A430" s="661" t="s">
        <v>569</v>
      </c>
      <c r="B430" s="662" t="s">
        <v>570</v>
      </c>
      <c r="C430" s="663" t="s">
        <v>583</v>
      </c>
      <c r="D430" s="664" t="s">
        <v>2129</v>
      </c>
      <c r="E430" s="663" t="s">
        <v>586</v>
      </c>
      <c r="F430" s="664" t="s">
        <v>2130</v>
      </c>
      <c r="G430" s="663" t="s">
        <v>594</v>
      </c>
      <c r="H430" s="663" t="s">
        <v>967</v>
      </c>
      <c r="I430" s="663" t="s">
        <v>968</v>
      </c>
      <c r="J430" s="663" t="s">
        <v>679</v>
      </c>
      <c r="K430" s="663" t="s">
        <v>969</v>
      </c>
      <c r="L430" s="665">
        <v>57.73</v>
      </c>
      <c r="M430" s="665">
        <v>8</v>
      </c>
      <c r="N430" s="666">
        <v>461.84</v>
      </c>
    </row>
    <row r="431" spans="1:14" ht="14.4" customHeight="1" x14ac:dyDescent="0.3">
      <c r="A431" s="661" t="s">
        <v>569</v>
      </c>
      <c r="B431" s="662" t="s">
        <v>570</v>
      </c>
      <c r="C431" s="663" t="s">
        <v>583</v>
      </c>
      <c r="D431" s="664" t="s">
        <v>2129</v>
      </c>
      <c r="E431" s="663" t="s">
        <v>586</v>
      </c>
      <c r="F431" s="664" t="s">
        <v>2130</v>
      </c>
      <c r="G431" s="663" t="s">
        <v>594</v>
      </c>
      <c r="H431" s="663" t="s">
        <v>1802</v>
      </c>
      <c r="I431" s="663" t="s">
        <v>1803</v>
      </c>
      <c r="J431" s="663" t="s">
        <v>1804</v>
      </c>
      <c r="K431" s="663" t="s">
        <v>1805</v>
      </c>
      <c r="L431" s="665">
        <v>63.199999999999996</v>
      </c>
      <c r="M431" s="665">
        <v>1</v>
      </c>
      <c r="N431" s="666">
        <v>63.199999999999996</v>
      </c>
    </row>
    <row r="432" spans="1:14" ht="14.4" customHeight="1" x14ac:dyDescent="0.3">
      <c r="A432" s="661" t="s">
        <v>569</v>
      </c>
      <c r="B432" s="662" t="s">
        <v>570</v>
      </c>
      <c r="C432" s="663" t="s">
        <v>583</v>
      </c>
      <c r="D432" s="664" t="s">
        <v>2129</v>
      </c>
      <c r="E432" s="663" t="s">
        <v>586</v>
      </c>
      <c r="F432" s="664" t="s">
        <v>2130</v>
      </c>
      <c r="G432" s="663" t="s">
        <v>594</v>
      </c>
      <c r="H432" s="663" t="s">
        <v>1806</v>
      </c>
      <c r="I432" s="663" t="s">
        <v>1807</v>
      </c>
      <c r="J432" s="663" t="s">
        <v>1808</v>
      </c>
      <c r="K432" s="663" t="s">
        <v>1809</v>
      </c>
      <c r="L432" s="665">
        <v>190.59800000000001</v>
      </c>
      <c r="M432" s="665">
        <v>5</v>
      </c>
      <c r="N432" s="666">
        <v>952.99</v>
      </c>
    </row>
    <row r="433" spans="1:14" ht="14.4" customHeight="1" x14ac:dyDescent="0.3">
      <c r="A433" s="661" t="s">
        <v>569</v>
      </c>
      <c r="B433" s="662" t="s">
        <v>570</v>
      </c>
      <c r="C433" s="663" t="s">
        <v>583</v>
      </c>
      <c r="D433" s="664" t="s">
        <v>2129</v>
      </c>
      <c r="E433" s="663" t="s">
        <v>586</v>
      </c>
      <c r="F433" s="664" t="s">
        <v>2130</v>
      </c>
      <c r="G433" s="663" t="s">
        <v>594</v>
      </c>
      <c r="H433" s="663" t="s">
        <v>1810</v>
      </c>
      <c r="I433" s="663" t="s">
        <v>1811</v>
      </c>
      <c r="J433" s="663" t="s">
        <v>1812</v>
      </c>
      <c r="K433" s="663" t="s">
        <v>1813</v>
      </c>
      <c r="L433" s="665">
        <v>76.358875680683312</v>
      </c>
      <c r="M433" s="665">
        <v>1</v>
      </c>
      <c r="N433" s="666">
        <v>76.358875680683312</v>
      </c>
    </row>
    <row r="434" spans="1:14" ht="14.4" customHeight="1" x14ac:dyDescent="0.3">
      <c r="A434" s="661" t="s">
        <v>569</v>
      </c>
      <c r="B434" s="662" t="s">
        <v>570</v>
      </c>
      <c r="C434" s="663" t="s">
        <v>583</v>
      </c>
      <c r="D434" s="664" t="s">
        <v>2129</v>
      </c>
      <c r="E434" s="663" t="s">
        <v>586</v>
      </c>
      <c r="F434" s="664" t="s">
        <v>2130</v>
      </c>
      <c r="G434" s="663" t="s">
        <v>594</v>
      </c>
      <c r="H434" s="663" t="s">
        <v>1814</v>
      </c>
      <c r="I434" s="663" t="s">
        <v>1815</v>
      </c>
      <c r="J434" s="663" t="s">
        <v>787</v>
      </c>
      <c r="K434" s="663" t="s">
        <v>1816</v>
      </c>
      <c r="L434" s="665">
        <v>74.449999999999989</v>
      </c>
      <c r="M434" s="665">
        <v>2</v>
      </c>
      <c r="N434" s="666">
        <v>148.89999999999998</v>
      </c>
    </row>
    <row r="435" spans="1:14" ht="14.4" customHeight="1" x14ac:dyDescent="0.3">
      <c r="A435" s="661" t="s">
        <v>569</v>
      </c>
      <c r="B435" s="662" t="s">
        <v>570</v>
      </c>
      <c r="C435" s="663" t="s">
        <v>583</v>
      </c>
      <c r="D435" s="664" t="s">
        <v>2129</v>
      </c>
      <c r="E435" s="663" t="s">
        <v>586</v>
      </c>
      <c r="F435" s="664" t="s">
        <v>2130</v>
      </c>
      <c r="G435" s="663" t="s">
        <v>594</v>
      </c>
      <c r="H435" s="663" t="s">
        <v>970</v>
      </c>
      <c r="I435" s="663" t="s">
        <v>971</v>
      </c>
      <c r="J435" s="663" t="s">
        <v>972</v>
      </c>
      <c r="K435" s="663" t="s">
        <v>973</v>
      </c>
      <c r="L435" s="665">
        <v>44.94</v>
      </c>
      <c r="M435" s="665">
        <v>3</v>
      </c>
      <c r="N435" s="666">
        <v>134.82</v>
      </c>
    </row>
    <row r="436" spans="1:14" ht="14.4" customHeight="1" x14ac:dyDescent="0.3">
      <c r="A436" s="661" t="s">
        <v>569</v>
      </c>
      <c r="B436" s="662" t="s">
        <v>570</v>
      </c>
      <c r="C436" s="663" t="s">
        <v>583</v>
      </c>
      <c r="D436" s="664" t="s">
        <v>2129</v>
      </c>
      <c r="E436" s="663" t="s">
        <v>586</v>
      </c>
      <c r="F436" s="664" t="s">
        <v>2130</v>
      </c>
      <c r="G436" s="663" t="s">
        <v>594</v>
      </c>
      <c r="H436" s="663" t="s">
        <v>978</v>
      </c>
      <c r="I436" s="663" t="s">
        <v>979</v>
      </c>
      <c r="J436" s="663" t="s">
        <v>976</v>
      </c>
      <c r="K436" s="663" t="s">
        <v>980</v>
      </c>
      <c r="L436" s="665">
        <v>66.113254739045558</v>
      </c>
      <c r="M436" s="665">
        <v>3</v>
      </c>
      <c r="N436" s="666">
        <v>198.33976421713666</v>
      </c>
    </row>
    <row r="437" spans="1:14" ht="14.4" customHeight="1" x14ac:dyDescent="0.3">
      <c r="A437" s="661" t="s">
        <v>569</v>
      </c>
      <c r="B437" s="662" t="s">
        <v>570</v>
      </c>
      <c r="C437" s="663" t="s">
        <v>583</v>
      </c>
      <c r="D437" s="664" t="s">
        <v>2129</v>
      </c>
      <c r="E437" s="663" t="s">
        <v>586</v>
      </c>
      <c r="F437" s="664" t="s">
        <v>2130</v>
      </c>
      <c r="G437" s="663" t="s">
        <v>594</v>
      </c>
      <c r="H437" s="663" t="s">
        <v>1817</v>
      </c>
      <c r="I437" s="663" t="s">
        <v>1818</v>
      </c>
      <c r="J437" s="663" t="s">
        <v>1819</v>
      </c>
      <c r="K437" s="663" t="s">
        <v>1820</v>
      </c>
      <c r="L437" s="665">
        <v>51.995842304854385</v>
      </c>
      <c r="M437" s="665">
        <v>5</v>
      </c>
      <c r="N437" s="666">
        <v>259.97921152427193</v>
      </c>
    </row>
    <row r="438" spans="1:14" ht="14.4" customHeight="1" x14ac:dyDescent="0.3">
      <c r="A438" s="661" t="s">
        <v>569</v>
      </c>
      <c r="B438" s="662" t="s">
        <v>570</v>
      </c>
      <c r="C438" s="663" t="s">
        <v>583</v>
      </c>
      <c r="D438" s="664" t="s">
        <v>2129</v>
      </c>
      <c r="E438" s="663" t="s">
        <v>586</v>
      </c>
      <c r="F438" s="664" t="s">
        <v>2130</v>
      </c>
      <c r="G438" s="663" t="s">
        <v>594</v>
      </c>
      <c r="H438" s="663" t="s">
        <v>987</v>
      </c>
      <c r="I438" s="663" t="s">
        <v>215</v>
      </c>
      <c r="J438" s="663" t="s">
        <v>988</v>
      </c>
      <c r="K438" s="663"/>
      <c r="L438" s="665">
        <v>137.89000020752056</v>
      </c>
      <c r="M438" s="665">
        <v>5</v>
      </c>
      <c r="N438" s="666">
        <v>689.45000103760276</v>
      </c>
    </row>
    <row r="439" spans="1:14" ht="14.4" customHeight="1" x14ac:dyDescent="0.3">
      <c r="A439" s="661" t="s">
        <v>569</v>
      </c>
      <c r="B439" s="662" t="s">
        <v>570</v>
      </c>
      <c r="C439" s="663" t="s">
        <v>583</v>
      </c>
      <c r="D439" s="664" t="s">
        <v>2129</v>
      </c>
      <c r="E439" s="663" t="s">
        <v>586</v>
      </c>
      <c r="F439" s="664" t="s">
        <v>2130</v>
      </c>
      <c r="G439" s="663" t="s">
        <v>594</v>
      </c>
      <c r="H439" s="663" t="s">
        <v>991</v>
      </c>
      <c r="I439" s="663" t="s">
        <v>992</v>
      </c>
      <c r="J439" s="663" t="s">
        <v>993</v>
      </c>
      <c r="K439" s="663" t="s">
        <v>994</v>
      </c>
      <c r="L439" s="665">
        <v>164.84000000000012</v>
      </c>
      <c r="M439" s="665">
        <v>1</v>
      </c>
      <c r="N439" s="666">
        <v>164.84000000000012</v>
      </c>
    </row>
    <row r="440" spans="1:14" ht="14.4" customHeight="1" x14ac:dyDescent="0.3">
      <c r="A440" s="661" t="s">
        <v>569</v>
      </c>
      <c r="B440" s="662" t="s">
        <v>570</v>
      </c>
      <c r="C440" s="663" t="s">
        <v>583</v>
      </c>
      <c r="D440" s="664" t="s">
        <v>2129</v>
      </c>
      <c r="E440" s="663" t="s">
        <v>586</v>
      </c>
      <c r="F440" s="664" t="s">
        <v>2130</v>
      </c>
      <c r="G440" s="663" t="s">
        <v>594</v>
      </c>
      <c r="H440" s="663" t="s">
        <v>1006</v>
      </c>
      <c r="I440" s="663" t="s">
        <v>1007</v>
      </c>
      <c r="J440" s="663" t="s">
        <v>1008</v>
      </c>
      <c r="K440" s="663" t="s">
        <v>1009</v>
      </c>
      <c r="L440" s="665">
        <v>47.636124953154663</v>
      </c>
      <c r="M440" s="665">
        <v>61</v>
      </c>
      <c r="N440" s="666">
        <v>2905.8036221424345</v>
      </c>
    </row>
    <row r="441" spans="1:14" ht="14.4" customHeight="1" x14ac:dyDescent="0.3">
      <c r="A441" s="661" t="s">
        <v>569</v>
      </c>
      <c r="B441" s="662" t="s">
        <v>570</v>
      </c>
      <c r="C441" s="663" t="s">
        <v>583</v>
      </c>
      <c r="D441" s="664" t="s">
        <v>2129</v>
      </c>
      <c r="E441" s="663" t="s">
        <v>586</v>
      </c>
      <c r="F441" s="664" t="s">
        <v>2130</v>
      </c>
      <c r="G441" s="663" t="s">
        <v>594</v>
      </c>
      <c r="H441" s="663" t="s">
        <v>1821</v>
      </c>
      <c r="I441" s="663" t="s">
        <v>1822</v>
      </c>
      <c r="J441" s="663" t="s">
        <v>1823</v>
      </c>
      <c r="K441" s="663" t="s">
        <v>1824</v>
      </c>
      <c r="L441" s="665">
        <v>51.069999999999993</v>
      </c>
      <c r="M441" s="665">
        <v>1</v>
      </c>
      <c r="N441" s="666">
        <v>51.069999999999993</v>
      </c>
    </row>
    <row r="442" spans="1:14" ht="14.4" customHeight="1" x14ac:dyDescent="0.3">
      <c r="A442" s="661" t="s">
        <v>569</v>
      </c>
      <c r="B442" s="662" t="s">
        <v>570</v>
      </c>
      <c r="C442" s="663" t="s">
        <v>583</v>
      </c>
      <c r="D442" s="664" t="s">
        <v>2129</v>
      </c>
      <c r="E442" s="663" t="s">
        <v>586</v>
      </c>
      <c r="F442" s="664" t="s">
        <v>2130</v>
      </c>
      <c r="G442" s="663" t="s">
        <v>594</v>
      </c>
      <c r="H442" s="663" t="s">
        <v>1825</v>
      </c>
      <c r="I442" s="663" t="s">
        <v>1826</v>
      </c>
      <c r="J442" s="663" t="s">
        <v>1827</v>
      </c>
      <c r="K442" s="663" t="s">
        <v>1828</v>
      </c>
      <c r="L442" s="665">
        <v>242.17</v>
      </c>
      <c r="M442" s="665">
        <v>1</v>
      </c>
      <c r="N442" s="666">
        <v>242.17</v>
      </c>
    </row>
    <row r="443" spans="1:14" ht="14.4" customHeight="1" x14ac:dyDescent="0.3">
      <c r="A443" s="661" t="s">
        <v>569</v>
      </c>
      <c r="B443" s="662" t="s">
        <v>570</v>
      </c>
      <c r="C443" s="663" t="s">
        <v>583</v>
      </c>
      <c r="D443" s="664" t="s">
        <v>2129</v>
      </c>
      <c r="E443" s="663" t="s">
        <v>586</v>
      </c>
      <c r="F443" s="664" t="s">
        <v>2130</v>
      </c>
      <c r="G443" s="663" t="s">
        <v>594</v>
      </c>
      <c r="H443" s="663" t="s">
        <v>1829</v>
      </c>
      <c r="I443" s="663" t="s">
        <v>1830</v>
      </c>
      <c r="J443" s="663" t="s">
        <v>1831</v>
      </c>
      <c r="K443" s="663" t="s">
        <v>618</v>
      </c>
      <c r="L443" s="665">
        <v>71.009824518554581</v>
      </c>
      <c r="M443" s="665">
        <v>4</v>
      </c>
      <c r="N443" s="666">
        <v>284.03929807421832</v>
      </c>
    </row>
    <row r="444" spans="1:14" ht="14.4" customHeight="1" x14ac:dyDescent="0.3">
      <c r="A444" s="661" t="s">
        <v>569</v>
      </c>
      <c r="B444" s="662" t="s">
        <v>570</v>
      </c>
      <c r="C444" s="663" t="s">
        <v>583</v>
      </c>
      <c r="D444" s="664" t="s">
        <v>2129</v>
      </c>
      <c r="E444" s="663" t="s">
        <v>586</v>
      </c>
      <c r="F444" s="664" t="s">
        <v>2130</v>
      </c>
      <c r="G444" s="663" t="s">
        <v>594</v>
      </c>
      <c r="H444" s="663" t="s">
        <v>1832</v>
      </c>
      <c r="I444" s="663" t="s">
        <v>1833</v>
      </c>
      <c r="J444" s="663" t="s">
        <v>1834</v>
      </c>
      <c r="K444" s="663" t="s">
        <v>1835</v>
      </c>
      <c r="L444" s="665">
        <v>98.82</v>
      </c>
      <c r="M444" s="665">
        <v>1</v>
      </c>
      <c r="N444" s="666">
        <v>98.82</v>
      </c>
    </row>
    <row r="445" spans="1:14" ht="14.4" customHeight="1" x14ac:dyDescent="0.3">
      <c r="A445" s="661" t="s">
        <v>569</v>
      </c>
      <c r="B445" s="662" t="s">
        <v>570</v>
      </c>
      <c r="C445" s="663" t="s">
        <v>583</v>
      </c>
      <c r="D445" s="664" t="s">
        <v>2129</v>
      </c>
      <c r="E445" s="663" t="s">
        <v>586</v>
      </c>
      <c r="F445" s="664" t="s">
        <v>2130</v>
      </c>
      <c r="G445" s="663" t="s">
        <v>594</v>
      </c>
      <c r="H445" s="663" t="s">
        <v>1836</v>
      </c>
      <c r="I445" s="663" t="s">
        <v>1837</v>
      </c>
      <c r="J445" s="663" t="s">
        <v>1648</v>
      </c>
      <c r="K445" s="663" t="s">
        <v>1838</v>
      </c>
      <c r="L445" s="665">
        <v>257.8775</v>
      </c>
      <c r="M445" s="665">
        <v>8</v>
      </c>
      <c r="N445" s="666">
        <v>2063.02</v>
      </c>
    </row>
    <row r="446" spans="1:14" ht="14.4" customHeight="1" x14ac:dyDescent="0.3">
      <c r="A446" s="661" t="s">
        <v>569</v>
      </c>
      <c r="B446" s="662" t="s">
        <v>570</v>
      </c>
      <c r="C446" s="663" t="s">
        <v>583</v>
      </c>
      <c r="D446" s="664" t="s">
        <v>2129</v>
      </c>
      <c r="E446" s="663" t="s">
        <v>586</v>
      </c>
      <c r="F446" s="664" t="s">
        <v>2130</v>
      </c>
      <c r="G446" s="663" t="s">
        <v>594</v>
      </c>
      <c r="H446" s="663" t="s">
        <v>1839</v>
      </c>
      <c r="I446" s="663" t="s">
        <v>1840</v>
      </c>
      <c r="J446" s="663" t="s">
        <v>1841</v>
      </c>
      <c r="K446" s="663" t="s">
        <v>1842</v>
      </c>
      <c r="L446" s="665">
        <v>390.04410320001261</v>
      </c>
      <c r="M446" s="665">
        <v>5</v>
      </c>
      <c r="N446" s="666">
        <v>1950.2205160000631</v>
      </c>
    </row>
    <row r="447" spans="1:14" ht="14.4" customHeight="1" x14ac:dyDescent="0.3">
      <c r="A447" s="661" t="s">
        <v>569</v>
      </c>
      <c r="B447" s="662" t="s">
        <v>570</v>
      </c>
      <c r="C447" s="663" t="s">
        <v>583</v>
      </c>
      <c r="D447" s="664" t="s">
        <v>2129</v>
      </c>
      <c r="E447" s="663" t="s">
        <v>586</v>
      </c>
      <c r="F447" s="664" t="s">
        <v>2130</v>
      </c>
      <c r="G447" s="663" t="s">
        <v>594</v>
      </c>
      <c r="H447" s="663" t="s">
        <v>1843</v>
      </c>
      <c r="I447" s="663" t="s">
        <v>1844</v>
      </c>
      <c r="J447" s="663" t="s">
        <v>1845</v>
      </c>
      <c r="K447" s="663" t="s">
        <v>1846</v>
      </c>
      <c r="L447" s="665">
        <v>256.55145785013889</v>
      </c>
      <c r="M447" s="665">
        <v>13</v>
      </c>
      <c r="N447" s="666">
        <v>3335.1689520518057</v>
      </c>
    </row>
    <row r="448" spans="1:14" ht="14.4" customHeight="1" x14ac:dyDescent="0.3">
      <c r="A448" s="661" t="s">
        <v>569</v>
      </c>
      <c r="B448" s="662" t="s">
        <v>570</v>
      </c>
      <c r="C448" s="663" t="s">
        <v>583</v>
      </c>
      <c r="D448" s="664" t="s">
        <v>2129</v>
      </c>
      <c r="E448" s="663" t="s">
        <v>586</v>
      </c>
      <c r="F448" s="664" t="s">
        <v>2130</v>
      </c>
      <c r="G448" s="663" t="s">
        <v>594</v>
      </c>
      <c r="H448" s="663" t="s">
        <v>1847</v>
      </c>
      <c r="I448" s="663" t="s">
        <v>1848</v>
      </c>
      <c r="J448" s="663" t="s">
        <v>1845</v>
      </c>
      <c r="K448" s="663" t="s">
        <v>1849</v>
      </c>
      <c r="L448" s="665">
        <v>851.3979153974326</v>
      </c>
      <c r="M448" s="665">
        <v>1</v>
      </c>
      <c r="N448" s="666">
        <v>851.3979153974326</v>
      </c>
    </row>
    <row r="449" spans="1:14" ht="14.4" customHeight="1" x14ac:dyDescent="0.3">
      <c r="A449" s="661" t="s">
        <v>569</v>
      </c>
      <c r="B449" s="662" t="s">
        <v>570</v>
      </c>
      <c r="C449" s="663" t="s">
        <v>583</v>
      </c>
      <c r="D449" s="664" t="s">
        <v>2129</v>
      </c>
      <c r="E449" s="663" t="s">
        <v>586</v>
      </c>
      <c r="F449" s="664" t="s">
        <v>2130</v>
      </c>
      <c r="G449" s="663" t="s">
        <v>594</v>
      </c>
      <c r="H449" s="663" t="s">
        <v>1850</v>
      </c>
      <c r="I449" s="663" t="s">
        <v>1851</v>
      </c>
      <c r="J449" s="663" t="s">
        <v>1852</v>
      </c>
      <c r="K449" s="663" t="s">
        <v>1853</v>
      </c>
      <c r="L449" s="665">
        <v>220.72925696781212</v>
      </c>
      <c r="M449" s="665">
        <v>1</v>
      </c>
      <c r="N449" s="666">
        <v>220.72925696781212</v>
      </c>
    </row>
    <row r="450" spans="1:14" ht="14.4" customHeight="1" x14ac:dyDescent="0.3">
      <c r="A450" s="661" t="s">
        <v>569</v>
      </c>
      <c r="B450" s="662" t="s">
        <v>570</v>
      </c>
      <c r="C450" s="663" t="s">
        <v>583</v>
      </c>
      <c r="D450" s="664" t="s">
        <v>2129</v>
      </c>
      <c r="E450" s="663" t="s">
        <v>586</v>
      </c>
      <c r="F450" s="664" t="s">
        <v>2130</v>
      </c>
      <c r="G450" s="663" t="s">
        <v>594</v>
      </c>
      <c r="H450" s="663" t="s">
        <v>1854</v>
      </c>
      <c r="I450" s="663" t="s">
        <v>1855</v>
      </c>
      <c r="J450" s="663" t="s">
        <v>1856</v>
      </c>
      <c r="K450" s="663" t="s">
        <v>1857</v>
      </c>
      <c r="L450" s="665">
        <v>536.7483692896011</v>
      </c>
      <c r="M450" s="665">
        <v>2</v>
      </c>
      <c r="N450" s="666">
        <v>1073.4967385792022</v>
      </c>
    </row>
    <row r="451" spans="1:14" ht="14.4" customHeight="1" x14ac:dyDescent="0.3">
      <c r="A451" s="661" t="s">
        <v>569</v>
      </c>
      <c r="B451" s="662" t="s">
        <v>570</v>
      </c>
      <c r="C451" s="663" t="s">
        <v>583</v>
      </c>
      <c r="D451" s="664" t="s">
        <v>2129</v>
      </c>
      <c r="E451" s="663" t="s">
        <v>586</v>
      </c>
      <c r="F451" s="664" t="s">
        <v>2130</v>
      </c>
      <c r="G451" s="663" t="s">
        <v>594</v>
      </c>
      <c r="H451" s="663" t="s">
        <v>1019</v>
      </c>
      <c r="I451" s="663" t="s">
        <v>1020</v>
      </c>
      <c r="J451" s="663" t="s">
        <v>972</v>
      </c>
      <c r="K451" s="663" t="s">
        <v>1021</v>
      </c>
      <c r="L451" s="665">
        <v>86.568562919034704</v>
      </c>
      <c r="M451" s="665">
        <v>38</v>
      </c>
      <c r="N451" s="666">
        <v>3289.6053909233187</v>
      </c>
    </row>
    <row r="452" spans="1:14" ht="14.4" customHeight="1" x14ac:dyDescent="0.3">
      <c r="A452" s="661" t="s">
        <v>569</v>
      </c>
      <c r="B452" s="662" t="s">
        <v>570</v>
      </c>
      <c r="C452" s="663" t="s">
        <v>583</v>
      </c>
      <c r="D452" s="664" t="s">
        <v>2129</v>
      </c>
      <c r="E452" s="663" t="s">
        <v>586</v>
      </c>
      <c r="F452" s="664" t="s">
        <v>2130</v>
      </c>
      <c r="G452" s="663" t="s">
        <v>594</v>
      </c>
      <c r="H452" s="663" t="s">
        <v>1858</v>
      </c>
      <c r="I452" s="663" t="s">
        <v>1859</v>
      </c>
      <c r="J452" s="663" t="s">
        <v>1860</v>
      </c>
      <c r="K452" s="663" t="s">
        <v>1861</v>
      </c>
      <c r="L452" s="665">
        <v>59.65</v>
      </c>
      <c r="M452" s="665">
        <v>2</v>
      </c>
      <c r="N452" s="666">
        <v>119.3</v>
      </c>
    </row>
    <row r="453" spans="1:14" ht="14.4" customHeight="1" x14ac:dyDescent="0.3">
      <c r="A453" s="661" t="s">
        <v>569</v>
      </c>
      <c r="B453" s="662" t="s">
        <v>570</v>
      </c>
      <c r="C453" s="663" t="s">
        <v>583</v>
      </c>
      <c r="D453" s="664" t="s">
        <v>2129</v>
      </c>
      <c r="E453" s="663" t="s">
        <v>586</v>
      </c>
      <c r="F453" s="664" t="s">
        <v>2130</v>
      </c>
      <c r="G453" s="663" t="s">
        <v>594</v>
      </c>
      <c r="H453" s="663" t="s">
        <v>1031</v>
      </c>
      <c r="I453" s="663" t="s">
        <v>215</v>
      </c>
      <c r="J453" s="663" t="s">
        <v>1032</v>
      </c>
      <c r="K453" s="663"/>
      <c r="L453" s="665">
        <v>323.86383107689716</v>
      </c>
      <c r="M453" s="665">
        <v>2</v>
      </c>
      <c r="N453" s="666">
        <v>647.72766215379431</v>
      </c>
    </row>
    <row r="454" spans="1:14" ht="14.4" customHeight="1" x14ac:dyDescent="0.3">
      <c r="A454" s="661" t="s">
        <v>569</v>
      </c>
      <c r="B454" s="662" t="s">
        <v>570</v>
      </c>
      <c r="C454" s="663" t="s">
        <v>583</v>
      </c>
      <c r="D454" s="664" t="s">
        <v>2129</v>
      </c>
      <c r="E454" s="663" t="s">
        <v>586</v>
      </c>
      <c r="F454" s="664" t="s">
        <v>2130</v>
      </c>
      <c r="G454" s="663" t="s">
        <v>594</v>
      </c>
      <c r="H454" s="663" t="s">
        <v>1862</v>
      </c>
      <c r="I454" s="663" t="s">
        <v>1863</v>
      </c>
      <c r="J454" s="663" t="s">
        <v>1864</v>
      </c>
      <c r="K454" s="663" t="s">
        <v>1865</v>
      </c>
      <c r="L454" s="665">
        <v>128.16999999999987</v>
      </c>
      <c r="M454" s="665">
        <v>1</v>
      </c>
      <c r="N454" s="666">
        <v>128.16999999999987</v>
      </c>
    </row>
    <row r="455" spans="1:14" ht="14.4" customHeight="1" x14ac:dyDescent="0.3">
      <c r="A455" s="661" t="s">
        <v>569</v>
      </c>
      <c r="B455" s="662" t="s">
        <v>570</v>
      </c>
      <c r="C455" s="663" t="s">
        <v>583</v>
      </c>
      <c r="D455" s="664" t="s">
        <v>2129</v>
      </c>
      <c r="E455" s="663" t="s">
        <v>586</v>
      </c>
      <c r="F455" s="664" t="s">
        <v>2130</v>
      </c>
      <c r="G455" s="663" t="s">
        <v>594</v>
      </c>
      <c r="H455" s="663" t="s">
        <v>1037</v>
      </c>
      <c r="I455" s="663" t="s">
        <v>1038</v>
      </c>
      <c r="J455" s="663" t="s">
        <v>1039</v>
      </c>
      <c r="K455" s="663" t="s">
        <v>1040</v>
      </c>
      <c r="L455" s="665">
        <v>104.06966866827938</v>
      </c>
      <c r="M455" s="665">
        <v>22</v>
      </c>
      <c r="N455" s="666">
        <v>2289.5327107021462</v>
      </c>
    </row>
    <row r="456" spans="1:14" ht="14.4" customHeight="1" x14ac:dyDescent="0.3">
      <c r="A456" s="661" t="s">
        <v>569</v>
      </c>
      <c r="B456" s="662" t="s">
        <v>570</v>
      </c>
      <c r="C456" s="663" t="s">
        <v>583</v>
      </c>
      <c r="D456" s="664" t="s">
        <v>2129</v>
      </c>
      <c r="E456" s="663" t="s">
        <v>586</v>
      </c>
      <c r="F456" s="664" t="s">
        <v>2130</v>
      </c>
      <c r="G456" s="663" t="s">
        <v>594</v>
      </c>
      <c r="H456" s="663" t="s">
        <v>1044</v>
      </c>
      <c r="I456" s="663" t="s">
        <v>1045</v>
      </c>
      <c r="J456" s="663" t="s">
        <v>1046</v>
      </c>
      <c r="K456" s="663" t="s">
        <v>1047</v>
      </c>
      <c r="L456" s="665">
        <v>54.408649912818262</v>
      </c>
      <c r="M456" s="665">
        <v>85</v>
      </c>
      <c r="N456" s="666">
        <v>4624.7352425895524</v>
      </c>
    </row>
    <row r="457" spans="1:14" ht="14.4" customHeight="1" x14ac:dyDescent="0.3">
      <c r="A457" s="661" t="s">
        <v>569</v>
      </c>
      <c r="B457" s="662" t="s">
        <v>570</v>
      </c>
      <c r="C457" s="663" t="s">
        <v>583</v>
      </c>
      <c r="D457" s="664" t="s">
        <v>2129</v>
      </c>
      <c r="E457" s="663" t="s">
        <v>586</v>
      </c>
      <c r="F457" s="664" t="s">
        <v>2130</v>
      </c>
      <c r="G457" s="663" t="s">
        <v>594</v>
      </c>
      <c r="H457" s="663" t="s">
        <v>1866</v>
      </c>
      <c r="I457" s="663" t="s">
        <v>1867</v>
      </c>
      <c r="J457" s="663" t="s">
        <v>695</v>
      </c>
      <c r="K457" s="663" t="s">
        <v>1868</v>
      </c>
      <c r="L457" s="665">
        <v>707.46912220309036</v>
      </c>
      <c r="M457" s="665">
        <v>2</v>
      </c>
      <c r="N457" s="666">
        <v>1414.9382444061807</v>
      </c>
    </row>
    <row r="458" spans="1:14" ht="14.4" customHeight="1" x14ac:dyDescent="0.3">
      <c r="A458" s="661" t="s">
        <v>569</v>
      </c>
      <c r="B458" s="662" t="s">
        <v>570</v>
      </c>
      <c r="C458" s="663" t="s">
        <v>583</v>
      </c>
      <c r="D458" s="664" t="s">
        <v>2129</v>
      </c>
      <c r="E458" s="663" t="s">
        <v>586</v>
      </c>
      <c r="F458" s="664" t="s">
        <v>2130</v>
      </c>
      <c r="G458" s="663" t="s">
        <v>594</v>
      </c>
      <c r="H458" s="663" t="s">
        <v>1065</v>
      </c>
      <c r="I458" s="663" t="s">
        <v>215</v>
      </c>
      <c r="J458" s="663" t="s">
        <v>1066</v>
      </c>
      <c r="K458" s="663"/>
      <c r="L458" s="665">
        <v>105.0163893235532</v>
      </c>
      <c r="M458" s="665">
        <v>25</v>
      </c>
      <c r="N458" s="666">
        <v>2625.4097330888299</v>
      </c>
    </row>
    <row r="459" spans="1:14" ht="14.4" customHeight="1" x14ac:dyDescent="0.3">
      <c r="A459" s="661" t="s">
        <v>569</v>
      </c>
      <c r="B459" s="662" t="s">
        <v>570</v>
      </c>
      <c r="C459" s="663" t="s">
        <v>583</v>
      </c>
      <c r="D459" s="664" t="s">
        <v>2129</v>
      </c>
      <c r="E459" s="663" t="s">
        <v>586</v>
      </c>
      <c r="F459" s="664" t="s">
        <v>2130</v>
      </c>
      <c r="G459" s="663" t="s">
        <v>594</v>
      </c>
      <c r="H459" s="663" t="s">
        <v>1869</v>
      </c>
      <c r="I459" s="663" t="s">
        <v>215</v>
      </c>
      <c r="J459" s="663" t="s">
        <v>1870</v>
      </c>
      <c r="K459" s="663"/>
      <c r="L459" s="665">
        <v>216.84007837178669</v>
      </c>
      <c r="M459" s="665">
        <v>1</v>
      </c>
      <c r="N459" s="666">
        <v>216.84007837178669</v>
      </c>
    </row>
    <row r="460" spans="1:14" ht="14.4" customHeight="1" x14ac:dyDescent="0.3">
      <c r="A460" s="661" t="s">
        <v>569</v>
      </c>
      <c r="B460" s="662" t="s">
        <v>570</v>
      </c>
      <c r="C460" s="663" t="s">
        <v>583</v>
      </c>
      <c r="D460" s="664" t="s">
        <v>2129</v>
      </c>
      <c r="E460" s="663" t="s">
        <v>586</v>
      </c>
      <c r="F460" s="664" t="s">
        <v>2130</v>
      </c>
      <c r="G460" s="663" t="s">
        <v>594</v>
      </c>
      <c r="H460" s="663" t="s">
        <v>1871</v>
      </c>
      <c r="I460" s="663" t="s">
        <v>1872</v>
      </c>
      <c r="J460" s="663" t="s">
        <v>1873</v>
      </c>
      <c r="K460" s="663" t="s">
        <v>1874</v>
      </c>
      <c r="L460" s="665">
        <v>276.77661858583161</v>
      </c>
      <c r="M460" s="665">
        <v>1</v>
      </c>
      <c r="N460" s="666">
        <v>276.77661858583161</v>
      </c>
    </row>
    <row r="461" spans="1:14" ht="14.4" customHeight="1" x14ac:dyDescent="0.3">
      <c r="A461" s="661" t="s">
        <v>569</v>
      </c>
      <c r="B461" s="662" t="s">
        <v>570</v>
      </c>
      <c r="C461" s="663" t="s">
        <v>583</v>
      </c>
      <c r="D461" s="664" t="s">
        <v>2129</v>
      </c>
      <c r="E461" s="663" t="s">
        <v>586</v>
      </c>
      <c r="F461" s="664" t="s">
        <v>2130</v>
      </c>
      <c r="G461" s="663" t="s">
        <v>594</v>
      </c>
      <c r="H461" s="663" t="s">
        <v>1067</v>
      </c>
      <c r="I461" s="663" t="s">
        <v>1068</v>
      </c>
      <c r="J461" s="663" t="s">
        <v>1069</v>
      </c>
      <c r="K461" s="663" t="s">
        <v>1070</v>
      </c>
      <c r="L461" s="665">
        <v>46.369706203779067</v>
      </c>
      <c r="M461" s="665">
        <v>1</v>
      </c>
      <c r="N461" s="666">
        <v>46.369706203779067</v>
      </c>
    </row>
    <row r="462" spans="1:14" ht="14.4" customHeight="1" x14ac:dyDescent="0.3">
      <c r="A462" s="661" t="s">
        <v>569</v>
      </c>
      <c r="B462" s="662" t="s">
        <v>570</v>
      </c>
      <c r="C462" s="663" t="s">
        <v>583</v>
      </c>
      <c r="D462" s="664" t="s">
        <v>2129</v>
      </c>
      <c r="E462" s="663" t="s">
        <v>586</v>
      </c>
      <c r="F462" s="664" t="s">
        <v>2130</v>
      </c>
      <c r="G462" s="663" t="s">
        <v>594</v>
      </c>
      <c r="H462" s="663" t="s">
        <v>1075</v>
      </c>
      <c r="I462" s="663" t="s">
        <v>1076</v>
      </c>
      <c r="J462" s="663" t="s">
        <v>1077</v>
      </c>
      <c r="K462" s="663" t="s">
        <v>764</v>
      </c>
      <c r="L462" s="665">
        <v>43.99</v>
      </c>
      <c r="M462" s="665">
        <v>1</v>
      </c>
      <c r="N462" s="666">
        <v>43.99</v>
      </c>
    </row>
    <row r="463" spans="1:14" ht="14.4" customHeight="1" x14ac:dyDescent="0.3">
      <c r="A463" s="661" t="s">
        <v>569</v>
      </c>
      <c r="B463" s="662" t="s">
        <v>570</v>
      </c>
      <c r="C463" s="663" t="s">
        <v>583</v>
      </c>
      <c r="D463" s="664" t="s">
        <v>2129</v>
      </c>
      <c r="E463" s="663" t="s">
        <v>586</v>
      </c>
      <c r="F463" s="664" t="s">
        <v>2130</v>
      </c>
      <c r="G463" s="663" t="s">
        <v>594</v>
      </c>
      <c r="H463" s="663" t="s">
        <v>1078</v>
      </c>
      <c r="I463" s="663" t="s">
        <v>1079</v>
      </c>
      <c r="J463" s="663" t="s">
        <v>1080</v>
      </c>
      <c r="K463" s="663" t="s">
        <v>1081</v>
      </c>
      <c r="L463" s="665">
        <v>113.16842805000401</v>
      </c>
      <c r="M463" s="665">
        <v>56</v>
      </c>
      <c r="N463" s="666">
        <v>6337.4319708002249</v>
      </c>
    </row>
    <row r="464" spans="1:14" ht="14.4" customHeight="1" x14ac:dyDescent="0.3">
      <c r="A464" s="661" t="s">
        <v>569</v>
      </c>
      <c r="B464" s="662" t="s">
        <v>570</v>
      </c>
      <c r="C464" s="663" t="s">
        <v>583</v>
      </c>
      <c r="D464" s="664" t="s">
        <v>2129</v>
      </c>
      <c r="E464" s="663" t="s">
        <v>586</v>
      </c>
      <c r="F464" s="664" t="s">
        <v>2130</v>
      </c>
      <c r="G464" s="663" t="s">
        <v>594</v>
      </c>
      <c r="H464" s="663" t="s">
        <v>1875</v>
      </c>
      <c r="I464" s="663" t="s">
        <v>1876</v>
      </c>
      <c r="J464" s="663" t="s">
        <v>1877</v>
      </c>
      <c r="K464" s="663" t="s">
        <v>1878</v>
      </c>
      <c r="L464" s="665">
        <v>364.67994600467597</v>
      </c>
      <c r="M464" s="665">
        <v>3</v>
      </c>
      <c r="N464" s="666">
        <v>1094.039838014028</v>
      </c>
    </row>
    <row r="465" spans="1:14" ht="14.4" customHeight="1" x14ac:dyDescent="0.3">
      <c r="A465" s="661" t="s">
        <v>569</v>
      </c>
      <c r="B465" s="662" t="s">
        <v>570</v>
      </c>
      <c r="C465" s="663" t="s">
        <v>583</v>
      </c>
      <c r="D465" s="664" t="s">
        <v>2129</v>
      </c>
      <c r="E465" s="663" t="s">
        <v>586</v>
      </c>
      <c r="F465" s="664" t="s">
        <v>2130</v>
      </c>
      <c r="G465" s="663" t="s">
        <v>594</v>
      </c>
      <c r="H465" s="663" t="s">
        <v>1082</v>
      </c>
      <c r="I465" s="663" t="s">
        <v>1083</v>
      </c>
      <c r="J465" s="663" t="s">
        <v>1084</v>
      </c>
      <c r="K465" s="663" t="s">
        <v>1085</v>
      </c>
      <c r="L465" s="665">
        <v>111.8</v>
      </c>
      <c r="M465" s="665">
        <v>2</v>
      </c>
      <c r="N465" s="666">
        <v>223.6</v>
      </c>
    </row>
    <row r="466" spans="1:14" ht="14.4" customHeight="1" x14ac:dyDescent="0.3">
      <c r="A466" s="661" t="s">
        <v>569</v>
      </c>
      <c r="B466" s="662" t="s">
        <v>570</v>
      </c>
      <c r="C466" s="663" t="s">
        <v>583</v>
      </c>
      <c r="D466" s="664" t="s">
        <v>2129</v>
      </c>
      <c r="E466" s="663" t="s">
        <v>586</v>
      </c>
      <c r="F466" s="664" t="s">
        <v>2130</v>
      </c>
      <c r="G466" s="663" t="s">
        <v>594</v>
      </c>
      <c r="H466" s="663" t="s">
        <v>1879</v>
      </c>
      <c r="I466" s="663" t="s">
        <v>1880</v>
      </c>
      <c r="J466" s="663" t="s">
        <v>1808</v>
      </c>
      <c r="K466" s="663" t="s">
        <v>1881</v>
      </c>
      <c r="L466" s="665">
        <v>326.32</v>
      </c>
      <c r="M466" s="665">
        <v>4</v>
      </c>
      <c r="N466" s="666">
        <v>1305.28</v>
      </c>
    </row>
    <row r="467" spans="1:14" ht="14.4" customHeight="1" x14ac:dyDescent="0.3">
      <c r="A467" s="661" t="s">
        <v>569</v>
      </c>
      <c r="B467" s="662" t="s">
        <v>570</v>
      </c>
      <c r="C467" s="663" t="s">
        <v>583</v>
      </c>
      <c r="D467" s="664" t="s">
        <v>2129</v>
      </c>
      <c r="E467" s="663" t="s">
        <v>586</v>
      </c>
      <c r="F467" s="664" t="s">
        <v>2130</v>
      </c>
      <c r="G467" s="663" t="s">
        <v>594</v>
      </c>
      <c r="H467" s="663" t="s">
        <v>1882</v>
      </c>
      <c r="I467" s="663" t="s">
        <v>1883</v>
      </c>
      <c r="J467" s="663" t="s">
        <v>1884</v>
      </c>
      <c r="K467" s="663" t="s">
        <v>1885</v>
      </c>
      <c r="L467" s="665">
        <v>62.690000000000012</v>
      </c>
      <c r="M467" s="665">
        <v>1</v>
      </c>
      <c r="N467" s="666">
        <v>62.690000000000012</v>
      </c>
    </row>
    <row r="468" spans="1:14" ht="14.4" customHeight="1" x14ac:dyDescent="0.3">
      <c r="A468" s="661" t="s">
        <v>569</v>
      </c>
      <c r="B468" s="662" t="s">
        <v>570</v>
      </c>
      <c r="C468" s="663" t="s">
        <v>583</v>
      </c>
      <c r="D468" s="664" t="s">
        <v>2129</v>
      </c>
      <c r="E468" s="663" t="s">
        <v>586</v>
      </c>
      <c r="F468" s="664" t="s">
        <v>2130</v>
      </c>
      <c r="G468" s="663" t="s">
        <v>594</v>
      </c>
      <c r="H468" s="663" t="s">
        <v>1094</v>
      </c>
      <c r="I468" s="663" t="s">
        <v>1095</v>
      </c>
      <c r="J468" s="663" t="s">
        <v>1096</v>
      </c>
      <c r="K468" s="663" t="s">
        <v>1097</v>
      </c>
      <c r="L468" s="665">
        <v>36.93</v>
      </c>
      <c r="M468" s="665">
        <v>1</v>
      </c>
      <c r="N468" s="666">
        <v>36.93</v>
      </c>
    </row>
    <row r="469" spans="1:14" ht="14.4" customHeight="1" x14ac:dyDescent="0.3">
      <c r="A469" s="661" t="s">
        <v>569</v>
      </c>
      <c r="B469" s="662" t="s">
        <v>570</v>
      </c>
      <c r="C469" s="663" t="s">
        <v>583</v>
      </c>
      <c r="D469" s="664" t="s">
        <v>2129</v>
      </c>
      <c r="E469" s="663" t="s">
        <v>586</v>
      </c>
      <c r="F469" s="664" t="s">
        <v>2130</v>
      </c>
      <c r="G469" s="663" t="s">
        <v>594</v>
      </c>
      <c r="H469" s="663" t="s">
        <v>1886</v>
      </c>
      <c r="I469" s="663" t="s">
        <v>1887</v>
      </c>
      <c r="J469" s="663" t="s">
        <v>1888</v>
      </c>
      <c r="K469" s="663" t="s">
        <v>1889</v>
      </c>
      <c r="L469" s="665">
        <v>77.419999999999987</v>
      </c>
      <c r="M469" s="665">
        <v>1</v>
      </c>
      <c r="N469" s="666">
        <v>77.419999999999987</v>
      </c>
    </row>
    <row r="470" spans="1:14" ht="14.4" customHeight="1" x14ac:dyDescent="0.3">
      <c r="A470" s="661" t="s">
        <v>569</v>
      </c>
      <c r="B470" s="662" t="s">
        <v>570</v>
      </c>
      <c r="C470" s="663" t="s">
        <v>583</v>
      </c>
      <c r="D470" s="664" t="s">
        <v>2129</v>
      </c>
      <c r="E470" s="663" t="s">
        <v>586</v>
      </c>
      <c r="F470" s="664" t="s">
        <v>2130</v>
      </c>
      <c r="G470" s="663" t="s">
        <v>594</v>
      </c>
      <c r="H470" s="663" t="s">
        <v>1890</v>
      </c>
      <c r="I470" s="663" t="s">
        <v>1890</v>
      </c>
      <c r="J470" s="663" t="s">
        <v>1891</v>
      </c>
      <c r="K470" s="663" t="s">
        <v>1892</v>
      </c>
      <c r="L470" s="665">
        <v>92</v>
      </c>
      <c r="M470" s="665">
        <v>3</v>
      </c>
      <c r="N470" s="666">
        <v>276</v>
      </c>
    </row>
    <row r="471" spans="1:14" ht="14.4" customHeight="1" x14ac:dyDescent="0.3">
      <c r="A471" s="661" t="s">
        <v>569</v>
      </c>
      <c r="B471" s="662" t="s">
        <v>570</v>
      </c>
      <c r="C471" s="663" t="s">
        <v>583</v>
      </c>
      <c r="D471" s="664" t="s">
        <v>2129</v>
      </c>
      <c r="E471" s="663" t="s">
        <v>586</v>
      </c>
      <c r="F471" s="664" t="s">
        <v>2130</v>
      </c>
      <c r="G471" s="663" t="s">
        <v>594</v>
      </c>
      <c r="H471" s="663" t="s">
        <v>1893</v>
      </c>
      <c r="I471" s="663" t="s">
        <v>215</v>
      </c>
      <c r="J471" s="663" t="s">
        <v>1894</v>
      </c>
      <c r="K471" s="663" t="s">
        <v>1895</v>
      </c>
      <c r="L471" s="665">
        <v>186.29</v>
      </c>
      <c r="M471" s="665">
        <v>1</v>
      </c>
      <c r="N471" s="666">
        <v>186.29</v>
      </c>
    </row>
    <row r="472" spans="1:14" ht="14.4" customHeight="1" x14ac:dyDescent="0.3">
      <c r="A472" s="661" t="s">
        <v>569</v>
      </c>
      <c r="B472" s="662" t="s">
        <v>570</v>
      </c>
      <c r="C472" s="663" t="s">
        <v>583</v>
      </c>
      <c r="D472" s="664" t="s">
        <v>2129</v>
      </c>
      <c r="E472" s="663" t="s">
        <v>586</v>
      </c>
      <c r="F472" s="664" t="s">
        <v>2130</v>
      </c>
      <c r="G472" s="663" t="s">
        <v>594</v>
      </c>
      <c r="H472" s="663" t="s">
        <v>1896</v>
      </c>
      <c r="I472" s="663" t="s">
        <v>1897</v>
      </c>
      <c r="J472" s="663" t="s">
        <v>1898</v>
      </c>
      <c r="K472" s="663" t="s">
        <v>1899</v>
      </c>
      <c r="L472" s="665">
        <v>141.21877853558345</v>
      </c>
      <c r="M472" s="665">
        <v>1</v>
      </c>
      <c r="N472" s="666">
        <v>141.21877853558345</v>
      </c>
    </row>
    <row r="473" spans="1:14" ht="14.4" customHeight="1" x14ac:dyDescent="0.3">
      <c r="A473" s="661" t="s">
        <v>569</v>
      </c>
      <c r="B473" s="662" t="s">
        <v>570</v>
      </c>
      <c r="C473" s="663" t="s">
        <v>583</v>
      </c>
      <c r="D473" s="664" t="s">
        <v>2129</v>
      </c>
      <c r="E473" s="663" t="s">
        <v>586</v>
      </c>
      <c r="F473" s="664" t="s">
        <v>2130</v>
      </c>
      <c r="G473" s="663" t="s">
        <v>594</v>
      </c>
      <c r="H473" s="663" t="s">
        <v>1900</v>
      </c>
      <c r="I473" s="663" t="s">
        <v>1901</v>
      </c>
      <c r="J473" s="663" t="s">
        <v>1902</v>
      </c>
      <c r="K473" s="663" t="s">
        <v>1903</v>
      </c>
      <c r="L473" s="665">
        <v>44.020109983158328</v>
      </c>
      <c r="M473" s="665">
        <v>1</v>
      </c>
      <c r="N473" s="666">
        <v>44.020109983158328</v>
      </c>
    </row>
    <row r="474" spans="1:14" ht="14.4" customHeight="1" x14ac:dyDescent="0.3">
      <c r="A474" s="661" t="s">
        <v>569</v>
      </c>
      <c r="B474" s="662" t="s">
        <v>570</v>
      </c>
      <c r="C474" s="663" t="s">
        <v>583</v>
      </c>
      <c r="D474" s="664" t="s">
        <v>2129</v>
      </c>
      <c r="E474" s="663" t="s">
        <v>586</v>
      </c>
      <c r="F474" s="664" t="s">
        <v>2130</v>
      </c>
      <c r="G474" s="663" t="s">
        <v>594</v>
      </c>
      <c r="H474" s="663" t="s">
        <v>1904</v>
      </c>
      <c r="I474" s="663" t="s">
        <v>1905</v>
      </c>
      <c r="J474" s="663" t="s">
        <v>1906</v>
      </c>
      <c r="K474" s="663" t="s">
        <v>1907</v>
      </c>
      <c r="L474" s="665">
        <v>199.75000000000006</v>
      </c>
      <c r="M474" s="665">
        <v>1</v>
      </c>
      <c r="N474" s="666">
        <v>199.75000000000006</v>
      </c>
    </row>
    <row r="475" spans="1:14" ht="14.4" customHeight="1" x14ac:dyDescent="0.3">
      <c r="A475" s="661" t="s">
        <v>569</v>
      </c>
      <c r="B475" s="662" t="s">
        <v>570</v>
      </c>
      <c r="C475" s="663" t="s">
        <v>583</v>
      </c>
      <c r="D475" s="664" t="s">
        <v>2129</v>
      </c>
      <c r="E475" s="663" t="s">
        <v>586</v>
      </c>
      <c r="F475" s="664" t="s">
        <v>2130</v>
      </c>
      <c r="G475" s="663" t="s">
        <v>594</v>
      </c>
      <c r="H475" s="663" t="s">
        <v>1908</v>
      </c>
      <c r="I475" s="663" t="s">
        <v>1909</v>
      </c>
      <c r="J475" s="663" t="s">
        <v>1910</v>
      </c>
      <c r="K475" s="663" t="s">
        <v>1911</v>
      </c>
      <c r="L475" s="665">
        <v>82.44</v>
      </c>
      <c r="M475" s="665">
        <v>1</v>
      </c>
      <c r="N475" s="666">
        <v>82.44</v>
      </c>
    </row>
    <row r="476" spans="1:14" ht="14.4" customHeight="1" x14ac:dyDescent="0.3">
      <c r="A476" s="661" t="s">
        <v>569</v>
      </c>
      <c r="B476" s="662" t="s">
        <v>570</v>
      </c>
      <c r="C476" s="663" t="s">
        <v>583</v>
      </c>
      <c r="D476" s="664" t="s">
        <v>2129</v>
      </c>
      <c r="E476" s="663" t="s">
        <v>586</v>
      </c>
      <c r="F476" s="664" t="s">
        <v>2130</v>
      </c>
      <c r="G476" s="663" t="s">
        <v>594</v>
      </c>
      <c r="H476" s="663" t="s">
        <v>1115</v>
      </c>
      <c r="I476" s="663" t="s">
        <v>1116</v>
      </c>
      <c r="J476" s="663" t="s">
        <v>1117</v>
      </c>
      <c r="K476" s="663" t="s">
        <v>1118</v>
      </c>
      <c r="L476" s="665">
        <v>23.929763454668972</v>
      </c>
      <c r="M476" s="665">
        <v>2</v>
      </c>
      <c r="N476" s="666">
        <v>47.859526909337944</v>
      </c>
    </row>
    <row r="477" spans="1:14" ht="14.4" customHeight="1" x14ac:dyDescent="0.3">
      <c r="A477" s="661" t="s">
        <v>569</v>
      </c>
      <c r="B477" s="662" t="s">
        <v>570</v>
      </c>
      <c r="C477" s="663" t="s">
        <v>583</v>
      </c>
      <c r="D477" s="664" t="s">
        <v>2129</v>
      </c>
      <c r="E477" s="663" t="s">
        <v>586</v>
      </c>
      <c r="F477" s="664" t="s">
        <v>2130</v>
      </c>
      <c r="G477" s="663" t="s">
        <v>594</v>
      </c>
      <c r="H477" s="663" t="s">
        <v>1912</v>
      </c>
      <c r="I477" s="663" t="s">
        <v>1912</v>
      </c>
      <c r="J477" s="663" t="s">
        <v>1913</v>
      </c>
      <c r="K477" s="663" t="s">
        <v>1914</v>
      </c>
      <c r="L477" s="665">
        <v>320.22000000000003</v>
      </c>
      <c r="M477" s="665">
        <v>2</v>
      </c>
      <c r="N477" s="666">
        <v>640.44000000000005</v>
      </c>
    </row>
    <row r="478" spans="1:14" ht="14.4" customHeight="1" x14ac:dyDescent="0.3">
      <c r="A478" s="661" t="s">
        <v>569</v>
      </c>
      <c r="B478" s="662" t="s">
        <v>570</v>
      </c>
      <c r="C478" s="663" t="s">
        <v>583</v>
      </c>
      <c r="D478" s="664" t="s">
        <v>2129</v>
      </c>
      <c r="E478" s="663" t="s">
        <v>586</v>
      </c>
      <c r="F478" s="664" t="s">
        <v>2130</v>
      </c>
      <c r="G478" s="663" t="s">
        <v>594</v>
      </c>
      <c r="H478" s="663" t="s">
        <v>1915</v>
      </c>
      <c r="I478" s="663" t="s">
        <v>1916</v>
      </c>
      <c r="J478" s="663" t="s">
        <v>1917</v>
      </c>
      <c r="K478" s="663" t="s">
        <v>1918</v>
      </c>
      <c r="L478" s="665">
        <v>76.789999999999992</v>
      </c>
      <c r="M478" s="665">
        <v>2</v>
      </c>
      <c r="N478" s="666">
        <v>153.57999999999998</v>
      </c>
    </row>
    <row r="479" spans="1:14" ht="14.4" customHeight="1" x14ac:dyDescent="0.3">
      <c r="A479" s="661" t="s">
        <v>569</v>
      </c>
      <c r="B479" s="662" t="s">
        <v>570</v>
      </c>
      <c r="C479" s="663" t="s">
        <v>583</v>
      </c>
      <c r="D479" s="664" t="s">
        <v>2129</v>
      </c>
      <c r="E479" s="663" t="s">
        <v>586</v>
      </c>
      <c r="F479" s="664" t="s">
        <v>2130</v>
      </c>
      <c r="G479" s="663" t="s">
        <v>594</v>
      </c>
      <c r="H479" s="663" t="s">
        <v>1919</v>
      </c>
      <c r="I479" s="663" t="s">
        <v>215</v>
      </c>
      <c r="J479" s="663" t="s">
        <v>1920</v>
      </c>
      <c r="K479" s="663"/>
      <c r="L479" s="665">
        <v>125.77930733253875</v>
      </c>
      <c r="M479" s="665">
        <v>1</v>
      </c>
      <c r="N479" s="666">
        <v>125.77930733253875</v>
      </c>
    </row>
    <row r="480" spans="1:14" ht="14.4" customHeight="1" x14ac:dyDescent="0.3">
      <c r="A480" s="661" t="s">
        <v>569</v>
      </c>
      <c r="B480" s="662" t="s">
        <v>570</v>
      </c>
      <c r="C480" s="663" t="s">
        <v>583</v>
      </c>
      <c r="D480" s="664" t="s">
        <v>2129</v>
      </c>
      <c r="E480" s="663" t="s">
        <v>586</v>
      </c>
      <c r="F480" s="664" t="s">
        <v>2130</v>
      </c>
      <c r="G480" s="663" t="s">
        <v>594</v>
      </c>
      <c r="H480" s="663" t="s">
        <v>1921</v>
      </c>
      <c r="I480" s="663" t="s">
        <v>1922</v>
      </c>
      <c r="J480" s="663" t="s">
        <v>714</v>
      </c>
      <c r="K480" s="663" t="s">
        <v>1923</v>
      </c>
      <c r="L480" s="665">
        <v>63.5</v>
      </c>
      <c r="M480" s="665">
        <v>1</v>
      </c>
      <c r="N480" s="666">
        <v>63.5</v>
      </c>
    </row>
    <row r="481" spans="1:14" ht="14.4" customHeight="1" x14ac:dyDescent="0.3">
      <c r="A481" s="661" t="s">
        <v>569</v>
      </c>
      <c r="B481" s="662" t="s">
        <v>570</v>
      </c>
      <c r="C481" s="663" t="s">
        <v>583</v>
      </c>
      <c r="D481" s="664" t="s">
        <v>2129</v>
      </c>
      <c r="E481" s="663" t="s">
        <v>586</v>
      </c>
      <c r="F481" s="664" t="s">
        <v>2130</v>
      </c>
      <c r="G481" s="663" t="s">
        <v>594</v>
      </c>
      <c r="H481" s="663" t="s">
        <v>1924</v>
      </c>
      <c r="I481" s="663" t="s">
        <v>215</v>
      </c>
      <c r="J481" s="663" t="s">
        <v>1925</v>
      </c>
      <c r="K481" s="663" t="s">
        <v>1926</v>
      </c>
      <c r="L481" s="665">
        <v>74.390884686177628</v>
      </c>
      <c r="M481" s="665">
        <v>6</v>
      </c>
      <c r="N481" s="666">
        <v>446.34530811706577</v>
      </c>
    </row>
    <row r="482" spans="1:14" ht="14.4" customHeight="1" x14ac:dyDescent="0.3">
      <c r="A482" s="661" t="s">
        <v>569</v>
      </c>
      <c r="B482" s="662" t="s">
        <v>570</v>
      </c>
      <c r="C482" s="663" t="s">
        <v>583</v>
      </c>
      <c r="D482" s="664" t="s">
        <v>2129</v>
      </c>
      <c r="E482" s="663" t="s">
        <v>586</v>
      </c>
      <c r="F482" s="664" t="s">
        <v>2130</v>
      </c>
      <c r="G482" s="663" t="s">
        <v>594</v>
      </c>
      <c r="H482" s="663" t="s">
        <v>1137</v>
      </c>
      <c r="I482" s="663" t="s">
        <v>1138</v>
      </c>
      <c r="J482" s="663" t="s">
        <v>1139</v>
      </c>
      <c r="K482" s="663" t="s">
        <v>1140</v>
      </c>
      <c r="L482" s="665">
        <v>327.89371690742922</v>
      </c>
      <c r="M482" s="665">
        <v>185</v>
      </c>
      <c r="N482" s="666">
        <v>60660.337627874411</v>
      </c>
    </row>
    <row r="483" spans="1:14" ht="14.4" customHeight="1" x14ac:dyDescent="0.3">
      <c r="A483" s="661" t="s">
        <v>569</v>
      </c>
      <c r="B483" s="662" t="s">
        <v>570</v>
      </c>
      <c r="C483" s="663" t="s">
        <v>583</v>
      </c>
      <c r="D483" s="664" t="s">
        <v>2129</v>
      </c>
      <c r="E483" s="663" t="s">
        <v>586</v>
      </c>
      <c r="F483" s="664" t="s">
        <v>2130</v>
      </c>
      <c r="G483" s="663" t="s">
        <v>594</v>
      </c>
      <c r="H483" s="663" t="s">
        <v>1147</v>
      </c>
      <c r="I483" s="663" t="s">
        <v>1148</v>
      </c>
      <c r="J483" s="663" t="s">
        <v>1149</v>
      </c>
      <c r="K483" s="663" t="s">
        <v>1150</v>
      </c>
      <c r="L483" s="665">
        <v>279.1043030012342</v>
      </c>
      <c r="M483" s="665">
        <v>6</v>
      </c>
      <c r="N483" s="666">
        <v>1674.6258180074051</v>
      </c>
    </row>
    <row r="484" spans="1:14" ht="14.4" customHeight="1" x14ac:dyDescent="0.3">
      <c r="A484" s="661" t="s">
        <v>569</v>
      </c>
      <c r="B484" s="662" t="s">
        <v>570</v>
      </c>
      <c r="C484" s="663" t="s">
        <v>583</v>
      </c>
      <c r="D484" s="664" t="s">
        <v>2129</v>
      </c>
      <c r="E484" s="663" t="s">
        <v>586</v>
      </c>
      <c r="F484" s="664" t="s">
        <v>2130</v>
      </c>
      <c r="G484" s="663" t="s">
        <v>594</v>
      </c>
      <c r="H484" s="663" t="s">
        <v>1927</v>
      </c>
      <c r="I484" s="663" t="s">
        <v>215</v>
      </c>
      <c r="J484" s="663" t="s">
        <v>1928</v>
      </c>
      <c r="K484" s="663"/>
      <c r="L484" s="665">
        <v>154.35250000000002</v>
      </c>
      <c r="M484" s="665">
        <v>4</v>
      </c>
      <c r="N484" s="666">
        <v>617.41000000000008</v>
      </c>
    </row>
    <row r="485" spans="1:14" ht="14.4" customHeight="1" x14ac:dyDescent="0.3">
      <c r="A485" s="661" t="s">
        <v>569</v>
      </c>
      <c r="B485" s="662" t="s">
        <v>570</v>
      </c>
      <c r="C485" s="663" t="s">
        <v>583</v>
      </c>
      <c r="D485" s="664" t="s">
        <v>2129</v>
      </c>
      <c r="E485" s="663" t="s">
        <v>586</v>
      </c>
      <c r="F485" s="664" t="s">
        <v>2130</v>
      </c>
      <c r="G485" s="663" t="s">
        <v>594</v>
      </c>
      <c r="H485" s="663" t="s">
        <v>1929</v>
      </c>
      <c r="I485" s="663" t="s">
        <v>1930</v>
      </c>
      <c r="J485" s="663" t="s">
        <v>1931</v>
      </c>
      <c r="K485" s="663" t="s">
        <v>1914</v>
      </c>
      <c r="L485" s="665">
        <v>3905</v>
      </c>
      <c r="M485" s="665">
        <v>1</v>
      </c>
      <c r="N485" s="666">
        <v>3905</v>
      </c>
    </row>
    <row r="486" spans="1:14" ht="14.4" customHeight="1" x14ac:dyDescent="0.3">
      <c r="A486" s="661" t="s">
        <v>569</v>
      </c>
      <c r="B486" s="662" t="s">
        <v>570</v>
      </c>
      <c r="C486" s="663" t="s">
        <v>583</v>
      </c>
      <c r="D486" s="664" t="s">
        <v>2129</v>
      </c>
      <c r="E486" s="663" t="s">
        <v>586</v>
      </c>
      <c r="F486" s="664" t="s">
        <v>2130</v>
      </c>
      <c r="G486" s="663" t="s">
        <v>594</v>
      </c>
      <c r="H486" s="663" t="s">
        <v>1161</v>
      </c>
      <c r="I486" s="663" t="s">
        <v>1162</v>
      </c>
      <c r="J486" s="663" t="s">
        <v>1163</v>
      </c>
      <c r="K486" s="663" t="s">
        <v>1164</v>
      </c>
      <c r="L486" s="665">
        <v>125.86</v>
      </c>
      <c r="M486" s="665">
        <v>3</v>
      </c>
      <c r="N486" s="666">
        <v>377.58</v>
      </c>
    </row>
    <row r="487" spans="1:14" ht="14.4" customHeight="1" x14ac:dyDescent="0.3">
      <c r="A487" s="661" t="s">
        <v>569</v>
      </c>
      <c r="B487" s="662" t="s">
        <v>570</v>
      </c>
      <c r="C487" s="663" t="s">
        <v>583</v>
      </c>
      <c r="D487" s="664" t="s">
        <v>2129</v>
      </c>
      <c r="E487" s="663" t="s">
        <v>586</v>
      </c>
      <c r="F487" s="664" t="s">
        <v>2130</v>
      </c>
      <c r="G487" s="663" t="s">
        <v>594</v>
      </c>
      <c r="H487" s="663" t="s">
        <v>1932</v>
      </c>
      <c r="I487" s="663" t="s">
        <v>1933</v>
      </c>
      <c r="J487" s="663" t="s">
        <v>1934</v>
      </c>
      <c r="K487" s="663" t="s">
        <v>1935</v>
      </c>
      <c r="L487" s="665">
        <v>30.2</v>
      </c>
      <c r="M487" s="665">
        <v>20</v>
      </c>
      <c r="N487" s="666">
        <v>604</v>
      </c>
    </row>
    <row r="488" spans="1:14" ht="14.4" customHeight="1" x14ac:dyDescent="0.3">
      <c r="A488" s="661" t="s">
        <v>569</v>
      </c>
      <c r="B488" s="662" t="s">
        <v>570</v>
      </c>
      <c r="C488" s="663" t="s">
        <v>583</v>
      </c>
      <c r="D488" s="664" t="s">
        <v>2129</v>
      </c>
      <c r="E488" s="663" t="s">
        <v>586</v>
      </c>
      <c r="F488" s="664" t="s">
        <v>2130</v>
      </c>
      <c r="G488" s="663" t="s">
        <v>594</v>
      </c>
      <c r="H488" s="663" t="s">
        <v>1936</v>
      </c>
      <c r="I488" s="663" t="s">
        <v>215</v>
      </c>
      <c r="J488" s="663" t="s">
        <v>1937</v>
      </c>
      <c r="K488" s="663"/>
      <c r="L488" s="665">
        <v>852.01</v>
      </c>
      <c r="M488" s="665">
        <v>1</v>
      </c>
      <c r="N488" s="666">
        <v>852.01</v>
      </c>
    </row>
    <row r="489" spans="1:14" ht="14.4" customHeight="1" x14ac:dyDescent="0.3">
      <c r="A489" s="661" t="s">
        <v>569</v>
      </c>
      <c r="B489" s="662" t="s">
        <v>570</v>
      </c>
      <c r="C489" s="663" t="s">
        <v>583</v>
      </c>
      <c r="D489" s="664" t="s">
        <v>2129</v>
      </c>
      <c r="E489" s="663" t="s">
        <v>586</v>
      </c>
      <c r="F489" s="664" t="s">
        <v>2130</v>
      </c>
      <c r="G489" s="663" t="s">
        <v>594</v>
      </c>
      <c r="H489" s="663" t="s">
        <v>1174</v>
      </c>
      <c r="I489" s="663" t="s">
        <v>1175</v>
      </c>
      <c r="J489" s="663" t="s">
        <v>1176</v>
      </c>
      <c r="K489" s="663" t="s">
        <v>1177</v>
      </c>
      <c r="L489" s="665">
        <v>621.59920249367985</v>
      </c>
      <c r="M489" s="665">
        <v>7</v>
      </c>
      <c r="N489" s="666">
        <v>4351.1944174557593</v>
      </c>
    </row>
    <row r="490" spans="1:14" ht="14.4" customHeight="1" x14ac:dyDescent="0.3">
      <c r="A490" s="661" t="s">
        <v>569</v>
      </c>
      <c r="B490" s="662" t="s">
        <v>570</v>
      </c>
      <c r="C490" s="663" t="s">
        <v>583</v>
      </c>
      <c r="D490" s="664" t="s">
        <v>2129</v>
      </c>
      <c r="E490" s="663" t="s">
        <v>586</v>
      </c>
      <c r="F490" s="664" t="s">
        <v>2130</v>
      </c>
      <c r="G490" s="663" t="s">
        <v>594</v>
      </c>
      <c r="H490" s="663" t="s">
        <v>1938</v>
      </c>
      <c r="I490" s="663" t="s">
        <v>1939</v>
      </c>
      <c r="J490" s="663" t="s">
        <v>1940</v>
      </c>
      <c r="K490" s="663" t="s">
        <v>1941</v>
      </c>
      <c r="L490" s="665">
        <v>84.55</v>
      </c>
      <c r="M490" s="665">
        <v>1</v>
      </c>
      <c r="N490" s="666">
        <v>84.55</v>
      </c>
    </row>
    <row r="491" spans="1:14" ht="14.4" customHeight="1" x14ac:dyDescent="0.3">
      <c r="A491" s="661" t="s">
        <v>569</v>
      </c>
      <c r="B491" s="662" t="s">
        <v>570</v>
      </c>
      <c r="C491" s="663" t="s">
        <v>583</v>
      </c>
      <c r="D491" s="664" t="s">
        <v>2129</v>
      </c>
      <c r="E491" s="663" t="s">
        <v>586</v>
      </c>
      <c r="F491" s="664" t="s">
        <v>2130</v>
      </c>
      <c r="G491" s="663" t="s">
        <v>594</v>
      </c>
      <c r="H491" s="663" t="s">
        <v>1942</v>
      </c>
      <c r="I491" s="663" t="s">
        <v>1943</v>
      </c>
      <c r="J491" s="663" t="s">
        <v>1944</v>
      </c>
      <c r="K491" s="663" t="s">
        <v>1945</v>
      </c>
      <c r="L491" s="665">
        <v>72.88000000000001</v>
      </c>
      <c r="M491" s="665">
        <v>1</v>
      </c>
      <c r="N491" s="666">
        <v>72.88000000000001</v>
      </c>
    </row>
    <row r="492" spans="1:14" ht="14.4" customHeight="1" x14ac:dyDescent="0.3">
      <c r="A492" s="661" t="s">
        <v>569</v>
      </c>
      <c r="B492" s="662" t="s">
        <v>570</v>
      </c>
      <c r="C492" s="663" t="s">
        <v>583</v>
      </c>
      <c r="D492" s="664" t="s">
        <v>2129</v>
      </c>
      <c r="E492" s="663" t="s">
        <v>586</v>
      </c>
      <c r="F492" s="664" t="s">
        <v>2130</v>
      </c>
      <c r="G492" s="663" t="s">
        <v>594</v>
      </c>
      <c r="H492" s="663" t="s">
        <v>1946</v>
      </c>
      <c r="I492" s="663" t="s">
        <v>1947</v>
      </c>
      <c r="J492" s="663" t="s">
        <v>1948</v>
      </c>
      <c r="K492" s="663" t="s">
        <v>1949</v>
      </c>
      <c r="L492" s="665">
        <v>123.1</v>
      </c>
      <c r="M492" s="665">
        <v>1</v>
      </c>
      <c r="N492" s="666">
        <v>123.1</v>
      </c>
    </row>
    <row r="493" spans="1:14" ht="14.4" customHeight="1" x14ac:dyDescent="0.3">
      <c r="A493" s="661" t="s">
        <v>569</v>
      </c>
      <c r="B493" s="662" t="s">
        <v>570</v>
      </c>
      <c r="C493" s="663" t="s">
        <v>583</v>
      </c>
      <c r="D493" s="664" t="s">
        <v>2129</v>
      </c>
      <c r="E493" s="663" t="s">
        <v>586</v>
      </c>
      <c r="F493" s="664" t="s">
        <v>2130</v>
      </c>
      <c r="G493" s="663" t="s">
        <v>594</v>
      </c>
      <c r="H493" s="663" t="s">
        <v>1950</v>
      </c>
      <c r="I493" s="663" t="s">
        <v>1951</v>
      </c>
      <c r="J493" s="663" t="s">
        <v>1952</v>
      </c>
      <c r="K493" s="663" t="s">
        <v>1953</v>
      </c>
      <c r="L493" s="665">
        <v>129.41999999999999</v>
      </c>
      <c r="M493" s="665">
        <v>1</v>
      </c>
      <c r="N493" s="666">
        <v>129.41999999999999</v>
      </c>
    </row>
    <row r="494" spans="1:14" ht="14.4" customHeight="1" x14ac:dyDescent="0.3">
      <c r="A494" s="661" t="s">
        <v>569</v>
      </c>
      <c r="B494" s="662" t="s">
        <v>570</v>
      </c>
      <c r="C494" s="663" t="s">
        <v>583</v>
      </c>
      <c r="D494" s="664" t="s">
        <v>2129</v>
      </c>
      <c r="E494" s="663" t="s">
        <v>586</v>
      </c>
      <c r="F494" s="664" t="s">
        <v>2130</v>
      </c>
      <c r="G494" s="663" t="s">
        <v>594</v>
      </c>
      <c r="H494" s="663" t="s">
        <v>1954</v>
      </c>
      <c r="I494" s="663" t="s">
        <v>1955</v>
      </c>
      <c r="J494" s="663" t="s">
        <v>1956</v>
      </c>
      <c r="K494" s="663" t="s">
        <v>1957</v>
      </c>
      <c r="L494" s="665">
        <v>26.83</v>
      </c>
      <c r="M494" s="665">
        <v>1</v>
      </c>
      <c r="N494" s="666">
        <v>26.83</v>
      </c>
    </row>
    <row r="495" spans="1:14" ht="14.4" customHeight="1" x14ac:dyDescent="0.3">
      <c r="A495" s="661" t="s">
        <v>569</v>
      </c>
      <c r="B495" s="662" t="s">
        <v>570</v>
      </c>
      <c r="C495" s="663" t="s">
        <v>583</v>
      </c>
      <c r="D495" s="664" t="s">
        <v>2129</v>
      </c>
      <c r="E495" s="663" t="s">
        <v>586</v>
      </c>
      <c r="F495" s="664" t="s">
        <v>2130</v>
      </c>
      <c r="G495" s="663" t="s">
        <v>594</v>
      </c>
      <c r="H495" s="663" t="s">
        <v>1200</v>
      </c>
      <c r="I495" s="663" t="s">
        <v>1201</v>
      </c>
      <c r="J495" s="663" t="s">
        <v>1202</v>
      </c>
      <c r="K495" s="663" t="s">
        <v>1203</v>
      </c>
      <c r="L495" s="665">
        <v>262.64999999999998</v>
      </c>
      <c r="M495" s="665">
        <v>1</v>
      </c>
      <c r="N495" s="666">
        <v>262.64999999999998</v>
      </c>
    </row>
    <row r="496" spans="1:14" ht="14.4" customHeight="1" x14ac:dyDescent="0.3">
      <c r="A496" s="661" t="s">
        <v>569</v>
      </c>
      <c r="B496" s="662" t="s">
        <v>570</v>
      </c>
      <c r="C496" s="663" t="s">
        <v>583</v>
      </c>
      <c r="D496" s="664" t="s">
        <v>2129</v>
      </c>
      <c r="E496" s="663" t="s">
        <v>586</v>
      </c>
      <c r="F496" s="664" t="s">
        <v>2130</v>
      </c>
      <c r="G496" s="663" t="s">
        <v>594</v>
      </c>
      <c r="H496" s="663" t="s">
        <v>1958</v>
      </c>
      <c r="I496" s="663" t="s">
        <v>215</v>
      </c>
      <c r="J496" s="663" t="s">
        <v>1959</v>
      </c>
      <c r="K496" s="663"/>
      <c r="L496" s="665">
        <v>77.650000000000006</v>
      </c>
      <c r="M496" s="665">
        <v>1</v>
      </c>
      <c r="N496" s="666">
        <v>77.650000000000006</v>
      </c>
    </row>
    <row r="497" spans="1:14" ht="14.4" customHeight="1" x14ac:dyDescent="0.3">
      <c r="A497" s="661" t="s">
        <v>569</v>
      </c>
      <c r="B497" s="662" t="s">
        <v>570</v>
      </c>
      <c r="C497" s="663" t="s">
        <v>583</v>
      </c>
      <c r="D497" s="664" t="s">
        <v>2129</v>
      </c>
      <c r="E497" s="663" t="s">
        <v>586</v>
      </c>
      <c r="F497" s="664" t="s">
        <v>2130</v>
      </c>
      <c r="G497" s="663" t="s">
        <v>594</v>
      </c>
      <c r="H497" s="663" t="s">
        <v>1960</v>
      </c>
      <c r="I497" s="663" t="s">
        <v>215</v>
      </c>
      <c r="J497" s="663" t="s">
        <v>1961</v>
      </c>
      <c r="K497" s="663"/>
      <c r="L497" s="665">
        <v>103.78999999999998</v>
      </c>
      <c r="M497" s="665">
        <v>1</v>
      </c>
      <c r="N497" s="666">
        <v>103.78999999999998</v>
      </c>
    </row>
    <row r="498" spans="1:14" ht="14.4" customHeight="1" x14ac:dyDescent="0.3">
      <c r="A498" s="661" t="s">
        <v>569</v>
      </c>
      <c r="B498" s="662" t="s">
        <v>570</v>
      </c>
      <c r="C498" s="663" t="s">
        <v>583</v>
      </c>
      <c r="D498" s="664" t="s">
        <v>2129</v>
      </c>
      <c r="E498" s="663" t="s">
        <v>586</v>
      </c>
      <c r="F498" s="664" t="s">
        <v>2130</v>
      </c>
      <c r="G498" s="663" t="s">
        <v>594</v>
      </c>
      <c r="H498" s="663" t="s">
        <v>1242</v>
      </c>
      <c r="I498" s="663" t="s">
        <v>1242</v>
      </c>
      <c r="J498" s="663" t="s">
        <v>1243</v>
      </c>
      <c r="K498" s="663" t="s">
        <v>1244</v>
      </c>
      <c r="L498" s="665">
        <v>395.90858487813426</v>
      </c>
      <c r="M498" s="665">
        <v>9</v>
      </c>
      <c r="N498" s="666">
        <v>3563.1772639032083</v>
      </c>
    </row>
    <row r="499" spans="1:14" ht="14.4" customHeight="1" x14ac:dyDescent="0.3">
      <c r="A499" s="661" t="s">
        <v>569</v>
      </c>
      <c r="B499" s="662" t="s">
        <v>570</v>
      </c>
      <c r="C499" s="663" t="s">
        <v>583</v>
      </c>
      <c r="D499" s="664" t="s">
        <v>2129</v>
      </c>
      <c r="E499" s="663" t="s">
        <v>586</v>
      </c>
      <c r="F499" s="664" t="s">
        <v>2130</v>
      </c>
      <c r="G499" s="663" t="s">
        <v>594</v>
      </c>
      <c r="H499" s="663" t="s">
        <v>1962</v>
      </c>
      <c r="I499" s="663" t="s">
        <v>1963</v>
      </c>
      <c r="J499" s="663" t="s">
        <v>1964</v>
      </c>
      <c r="K499" s="663" t="s">
        <v>1965</v>
      </c>
      <c r="L499" s="665">
        <v>221.79399999999995</v>
      </c>
      <c r="M499" s="665">
        <v>5</v>
      </c>
      <c r="N499" s="666">
        <v>1108.9699999999998</v>
      </c>
    </row>
    <row r="500" spans="1:14" ht="14.4" customHeight="1" x14ac:dyDescent="0.3">
      <c r="A500" s="661" t="s">
        <v>569</v>
      </c>
      <c r="B500" s="662" t="s">
        <v>570</v>
      </c>
      <c r="C500" s="663" t="s">
        <v>583</v>
      </c>
      <c r="D500" s="664" t="s">
        <v>2129</v>
      </c>
      <c r="E500" s="663" t="s">
        <v>586</v>
      </c>
      <c r="F500" s="664" t="s">
        <v>2130</v>
      </c>
      <c r="G500" s="663" t="s">
        <v>594</v>
      </c>
      <c r="H500" s="663" t="s">
        <v>1252</v>
      </c>
      <c r="I500" s="663" t="s">
        <v>1252</v>
      </c>
      <c r="J500" s="663" t="s">
        <v>641</v>
      </c>
      <c r="K500" s="663" t="s">
        <v>1253</v>
      </c>
      <c r="L500" s="665">
        <v>58.564700053900758</v>
      </c>
      <c r="M500" s="665">
        <v>4</v>
      </c>
      <c r="N500" s="666">
        <v>234.25880021560303</v>
      </c>
    </row>
    <row r="501" spans="1:14" ht="14.4" customHeight="1" x14ac:dyDescent="0.3">
      <c r="A501" s="661" t="s">
        <v>569</v>
      </c>
      <c r="B501" s="662" t="s">
        <v>570</v>
      </c>
      <c r="C501" s="663" t="s">
        <v>583</v>
      </c>
      <c r="D501" s="664" t="s">
        <v>2129</v>
      </c>
      <c r="E501" s="663" t="s">
        <v>586</v>
      </c>
      <c r="F501" s="664" t="s">
        <v>2130</v>
      </c>
      <c r="G501" s="663" t="s">
        <v>594</v>
      </c>
      <c r="H501" s="663" t="s">
        <v>1966</v>
      </c>
      <c r="I501" s="663" t="s">
        <v>215</v>
      </c>
      <c r="J501" s="663" t="s">
        <v>1967</v>
      </c>
      <c r="K501" s="663"/>
      <c r="L501" s="665">
        <v>114.14</v>
      </c>
      <c r="M501" s="665">
        <v>1</v>
      </c>
      <c r="N501" s="666">
        <v>114.14</v>
      </c>
    </row>
    <row r="502" spans="1:14" ht="14.4" customHeight="1" x14ac:dyDescent="0.3">
      <c r="A502" s="661" t="s">
        <v>569</v>
      </c>
      <c r="B502" s="662" t="s">
        <v>570</v>
      </c>
      <c r="C502" s="663" t="s">
        <v>583</v>
      </c>
      <c r="D502" s="664" t="s">
        <v>2129</v>
      </c>
      <c r="E502" s="663" t="s">
        <v>586</v>
      </c>
      <c r="F502" s="664" t="s">
        <v>2130</v>
      </c>
      <c r="G502" s="663" t="s">
        <v>594</v>
      </c>
      <c r="H502" s="663" t="s">
        <v>1968</v>
      </c>
      <c r="I502" s="663" t="s">
        <v>215</v>
      </c>
      <c r="J502" s="663" t="s">
        <v>1969</v>
      </c>
      <c r="K502" s="663"/>
      <c r="L502" s="665">
        <v>33.489473163926213</v>
      </c>
      <c r="M502" s="665">
        <v>3</v>
      </c>
      <c r="N502" s="666">
        <v>100.46841949177863</v>
      </c>
    </row>
    <row r="503" spans="1:14" ht="14.4" customHeight="1" x14ac:dyDescent="0.3">
      <c r="A503" s="661" t="s">
        <v>569</v>
      </c>
      <c r="B503" s="662" t="s">
        <v>570</v>
      </c>
      <c r="C503" s="663" t="s">
        <v>583</v>
      </c>
      <c r="D503" s="664" t="s">
        <v>2129</v>
      </c>
      <c r="E503" s="663" t="s">
        <v>586</v>
      </c>
      <c r="F503" s="664" t="s">
        <v>2130</v>
      </c>
      <c r="G503" s="663" t="s">
        <v>594</v>
      </c>
      <c r="H503" s="663" t="s">
        <v>1970</v>
      </c>
      <c r="I503" s="663" t="s">
        <v>1970</v>
      </c>
      <c r="J503" s="663" t="s">
        <v>1971</v>
      </c>
      <c r="K503" s="663" t="s">
        <v>1972</v>
      </c>
      <c r="L503" s="665">
        <v>165.5194108305015</v>
      </c>
      <c r="M503" s="665">
        <v>17</v>
      </c>
      <c r="N503" s="666">
        <v>2813.8299841185253</v>
      </c>
    </row>
    <row r="504" spans="1:14" ht="14.4" customHeight="1" x14ac:dyDescent="0.3">
      <c r="A504" s="661" t="s">
        <v>569</v>
      </c>
      <c r="B504" s="662" t="s">
        <v>570</v>
      </c>
      <c r="C504" s="663" t="s">
        <v>583</v>
      </c>
      <c r="D504" s="664" t="s">
        <v>2129</v>
      </c>
      <c r="E504" s="663" t="s">
        <v>586</v>
      </c>
      <c r="F504" s="664" t="s">
        <v>2130</v>
      </c>
      <c r="G504" s="663" t="s">
        <v>594</v>
      </c>
      <c r="H504" s="663" t="s">
        <v>1259</v>
      </c>
      <c r="I504" s="663" t="s">
        <v>1259</v>
      </c>
      <c r="J504" s="663" t="s">
        <v>1260</v>
      </c>
      <c r="K504" s="663" t="s">
        <v>1261</v>
      </c>
      <c r="L504" s="665">
        <v>44</v>
      </c>
      <c r="M504" s="665">
        <v>4</v>
      </c>
      <c r="N504" s="666">
        <v>176</v>
      </c>
    </row>
    <row r="505" spans="1:14" ht="14.4" customHeight="1" x14ac:dyDescent="0.3">
      <c r="A505" s="661" t="s">
        <v>569</v>
      </c>
      <c r="B505" s="662" t="s">
        <v>570</v>
      </c>
      <c r="C505" s="663" t="s">
        <v>583</v>
      </c>
      <c r="D505" s="664" t="s">
        <v>2129</v>
      </c>
      <c r="E505" s="663" t="s">
        <v>586</v>
      </c>
      <c r="F505" s="664" t="s">
        <v>2130</v>
      </c>
      <c r="G505" s="663" t="s">
        <v>594</v>
      </c>
      <c r="H505" s="663" t="s">
        <v>1973</v>
      </c>
      <c r="I505" s="663" t="s">
        <v>215</v>
      </c>
      <c r="J505" s="663" t="s">
        <v>1974</v>
      </c>
      <c r="K505" s="663"/>
      <c r="L505" s="665">
        <v>38.61</v>
      </c>
      <c r="M505" s="665">
        <v>4</v>
      </c>
      <c r="N505" s="666">
        <v>154.44</v>
      </c>
    </row>
    <row r="506" spans="1:14" ht="14.4" customHeight="1" x14ac:dyDescent="0.3">
      <c r="A506" s="661" t="s">
        <v>569</v>
      </c>
      <c r="B506" s="662" t="s">
        <v>570</v>
      </c>
      <c r="C506" s="663" t="s">
        <v>583</v>
      </c>
      <c r="D506" s="664" t="s">
        <v>2129</v>
      </c>
      <c r="E506" s="663" t="s">
        <v>586</v>
      </c>
      <c r="F506" s="664" t="s">
        <v>2130</v>
      </c>
      <c r="G506" s="663" t="s">
        <v>594</v>
      </c>
      <c r="H506" s="663" t="s">
        <v>1262</v>
      </c>
      <c r="I506" s="663" t="s">
        <v>1262</v>
      </c>
      <c r="J506" s="663" t="s">
        <v>923</v>
      </c>
      <c r="K506" s="663" t="s">
        <v>1263</v>
      </c>
      <c r="L506" s="665">
        <v>74.889348261477849</v>
      </c>
      <c r="M506" s="665">
        <v>1</v>
      </c>
      <c r="N506" s="666">
        <v>74.889348261477849</v>
      </c>
    </row>
    <row r="507" spans="1:14" ht="14.4" customHeight="1" x14ac:dyDescent="0.3">
      <c r="A507" s="661" t="s">
        <v>569</v>
      </c>
      <c r="B507" s="662" t="s">
        <v>570</v>
      </c>
      <c r="C507" s="663" t="s">
        <v>583</v>
      </c>
      <c r="D507" s="664" t="s">
        <v>2129</v>
      </c>
      <c r="E507" s="663" t="s">
        <v>586</v>
      </c>
      <c r="F507" s="664" t="s">
        <v>2130</v>
      </c>
      <c r="G507" s="663" t="s">
        <v>594</v>
      </c>
      <c r="H507" s="663" t="s">
        <v>1975</v>
      </c>
      <c r="I507" s="663" t="s">
        <v>1975</v>
      </c>
      <c r="J507" s="663" t="s">
        <v>1976</v>
      </c>
      <c r="K507" s="663" t="s">
        <v>1977</v>
      </c>
      <c r="L507" s="665">
        <v>109.25</v>
      </c>
      <c r="M507" s="665">
        <v>4</v>
      </c>
      <c r="N507" s="666">
        <v>437</v>
      </c>
    </row>
    <row r="508" spans="1:14" ht="14.4" customHeight="1" x14ac:dyDescent="0.3">
      <c r="A508" s="661" t="s">
        <v>569</v>
      </c>
      <c r="B508" s="662" t="s">
        <v>570</v>
      </c>
      <c r="C508" s="663" t="s">
        <v>583</v>
      </c>
      <c r="D508" s="664" t="s">
        <v>2129</v>
      </c>
      <c r="E508" s="663" t="s">
        <v>586</v>
      </c>
      <c r="F508" s="664" t="s">
        <v>2130</v>
      </c>
      <c r="G508" s="663" t="s">
        <v>594</v>
      </c>
      <c r="H508" s="663" t="s">
        <v>1978</v>
      </c>
      <c r="I508" s="663" t="s">
        <v>1978</v>
      </c>
      <c r="J508" s="663" t="s">
        <v>1979</v>
      </c>
      <c r="K508" s="663" t="s">
        <v>1980</v>
      </c>
      <c r="L508" s="665">
        <v>793.32</v>
      </c>
      <c r="M508" s="665">
        <v>3</v>
      </c>
      <c r="N508" s="666">
        <v>2379.96</v>
      </c>
    </row>
    <row r="509" spans="1:14" ht="14.4" customHeight="1" x14ac:dyDescent="0.3">
      <c r="A509" s="661" t="s">
        <v>569</v>
      </c>
      <c r="B509" s="662" t="s">
        <v>570</v>
      </c>
      <c r="C509" s="663" t="s">
        <v>583</v>
      </c>
      <c r="D509" s="664" t="s">
        <v>2129</v>
      </c>
      <c r="E509" s="663" t="s">
        <v>586</v>
      </c>
      <c r="F509" s="664" t="s">
        <v>2130</v>
      </c>
      <c r="G509" s="663" t="s">
        <v>594</v>
      </c>
      <c r="H509" s="663" t="s">
        <v>1981</v>
      </c>
      <c r="I509" s="663" t="s">
        <v>215</v>
      </c>
      <c r="J509" s="663" t="s">
        <v>1982</v>
      </c>
      <c r="K509" s="663"/>
      <c r="L509" s="665">
        <v>231.73499816482845</v>
      </c>
      <c r="M509" s="665">
        <v>2</v>
      </c>
      <c r="N509" s="666">
        <v>463.46999632965691</v>
      </c>
    </row>
    <row r="510" spans="1:14" ht="14.4" customHeight="1" x14ac:dyDescent="0.3">
      <c r="A510" s="661" t="s">
        <v>569</v>
      </c>
      <c r="B510" s="662" t="s">
        <v>570</v>
      </c>
      <c r="C510" s="663" t="s">
        <v>583</v>
      </c>
      <c r="D510" s="664" t="s">
        <v>2129</v>
      </c>
      <c r="E510" s="663" t="s">
        <v>586</v>
      </c>
      <c r="F510" s="664" t="s">
        <v>2130</v>
      </c>
      <c r="G510" s="663" t="s">
        <v>594</v>
      </c>
      <c r="H510" s="663" t="s">
        <v>1983</v>
      </c>
      <c r="I510" s="663" t="s">
        <v>1984</v>
      </c>
      <c r="J510" s="663" t="s">
        <v>1985</v>
      </c>
      <c r="K510" s="663" t="s">
        <v>1986</v>
      </c>
      <c r="L510" s="665">
        <v>108.38999999999996</v>
      </c>
      <c r="M510" s="665">
        <v>1</v>
      </c>
      <c r="N510" s="666">
        <v>108.38999999999996</v>
      </c>
    </row>
    <row r="511" spans="1:14" ht="14.4" customHeight="1" x14ac:dyDescent="0.3">
      <c r="A511" s="661" t="s">
        <v>569</v>
      </c>
      <c r="B511" s="662" t="s">
        <v>570</v>
      </c>
      <c r="C511" s="663" t="s">
        <v>583</v>
      </c>
      <c r="D511" s="664" t="s">
        <v>2129</v>
      </c>
      <c r="E511" s="663" t="s">
        <v>586</v>
      </c>
      <c r="F511" s="664" t="s">
        <v>2130</v>
      </c>
      <c r="G511" s="663" t="s">
        <v>594</v>
      </c>
      <c r="H511" s="663" t="s">
        <v>1987</v>
      </c>
      <c r="I511" s="663" t="s">
        <v>1987</v>
      </c>
      <c r="J511" s="663" t="s">
        <v>1113</v>
      </c>
      <c r="K511" s="663" t="s">
        <v>1988</v>
      </c>
      <c r="L511" s="665">
        <v>112.17</v>
      </c>
      <c r="M511" s="665">
        <v>1</v>
      </c>
      <c r="N511" s="666">
        <v>112.17</v>
      </c>
    </row>
    <row r="512" spans="1:14" ht="14.4" customHeight="1" x14ac:dyDescent="0.3">
      <c r="A512" s="661" t="s">
        <v>569</v>
      </c>
      <c r="B512" s="662" t="s">
        <v>570</v>
      </c>
      <c r="C512" s="663" t="s">
        <v>583</v>
      </c>
      <c r="D512" s="664" t="s">
        <v>2129</v>
      </c>
      <c r="E512" s="663" t="s">
        <v>586</v>
      </c>
      <c r="F512" s="664" t="s">
        <v>2130</v>
      </c>
      <c r="G512" s="663" t="s">
        <v>594</v>
      </c>
      <c r="H512" s="663" t="s">
        <v>1989</v>
      </c>
      <c r="I512" s="663" t="s">
        <v>1990</v>
      </c>
      <c r="J512" s="663" t="s">
        <v>1991</v>
      </c>
      <c r="K512" s="663" t="s">
        <v>1992</v>
      </c>
      <c r="L512" s="665">
        <v>212.91036583919978</v>
      </c>
      <c r="M512" s="665">
        <v>1</v>
      </c>
      <c r="N512" s="666">
        <v>212.91036583919978</v>
      </c>
    </row>
    <row r="513" spans="1:14" ht="14.4" customHeight="1" x14ac:dyDescent="0.3">
      <c r="A513" s="661" t="s">
        <v>569</v>
      </c>
      <c r="B513" s="662" t="s">
        <v>570</v>
      </c>
      <c r="C513" s="663" t="s">
        <v>583</v>
      </c>
      <c r="D513" s="664" t="s">
        <v>2129</v>
      </c>
      <c r="E513" s="663" t="s">
        <v>586</v>
      </c>
      <c r="F513" s="664" t="s">
        <v>2130</v>
      </c>
      <c r="G513" s="663" t="s">
        <v>1282</v>
      </c>
      <c r="H513" s="663" t="s">
        <v>1993</v>
      </c>
      <c r="I513" s="663" t="s">
        <v>1993</v>
      </c>
      <c r="J513" s="663" t="s">
        <v>1994</v>
      </c>
      <c r="K513" s="663" t="s">
        <v>1995</v>
      </c>
      <c r="L513" s="665">
        <v>7.7999128402661162</v>
      </c>
      <c r="M513" s="665">
        <v>1</v>
      </c>
      <c r="N513" s="666">
        <v>7.7999128402661162</v>
      </c>
    </row>
    <row r="514" spans="1:14" ht="14.4" customHeight="1" x14ac:dyDescent="0.3">
      <c r="A514" s="661" t="s">
        <v>569</v>
      </c>
      <c r="B514" s="662" t="s">
        <v>570</v>
      </c>
      <c r="C514" s="663" t="s">
        <v>583</v>
      </c>
      <c r="D514" s="664" t="s">
        <v>2129</v>
      </c>
      <c r="E514" s="663" t="s">
        <v>586</v>
      </c>
      <c r="F514" s="664" t="s">
        <v>2130</v>
      </c>
      <c r="G514" s="663" t="s">
        <v>1282</v>
      </c>
      <c r="H514" s="663" t="s">
        <v>1996</v>
      </c>
      <c r="I514" s="663" t="s">
        <v>1996</v>
      </c>
      <c r="J514" s="663" t="s">
        <v>1997</v>
      </c>
      <c r="K514" s="663" t="s">
        <v>1998</v>
      </c>
      <c r="L514" s="665">
        <v>12.059964930229244</v>
      </c>
      <c r="M514" s="665">
        <v>2</v>
      </c>
      <c r="N514" s="666">
        <v>24.119929860458488</v>
      </c>
    </row>
    <row r="515" spans="1:14" ht="14.4" customHeight="1" x14ac:dyDescent="0.3">
      <c r="A515" s="661" t="s">
        <v>569</v>
      </c>
      <c r="B515" s="662" t="s">
        <v>570</v>
      </c>
      <c r="C515" s="663" t="s">
        <v>583</v>
      </c>
      <c r="D515" s="664" t="s">
        <v>2129</v>
      </c>
      <c r="E515" s="663" t="s">
        <v>586</v>
      </c>
      <c r="F515" s="664" t="s">
        <v>2130</v>
      </c>
      <c r="G515" s="663" t="s">
        <v>1282</v>
      </c>
      <c r="H515" s="663" t="s">
        <v>1295</v>
      </c>
      <c r="I515" s="663" t="s">
        <v>1296</v>
      </c>
      <c r="J515" s="663" t="s">
        <v>1297</v>
      </c>
      <c r="K515" s="663" t="s">
        <v>1298</v>
      </c>
      <c r="L515" s="665">
        <v>45.204820301639053</v>
      </c>
      <c r="M515" s="665">
        <v>6</v>
      </c>
      <c r="N515" s="666">
        <v>271.22892180983433</v>
      </c>
    </row>
    <row r="516" spans="1:14" ht="14.4" customHeight="1" x14ac:dyDescent="0.3">
      <c r="A516" s="661" t="s">
        <v>569</v>
      </c>
      <c r="B516" s="662" t="s">
        <v>570</v>
      </c>
      <c r="C516" s="663" t="s">
        <v>583</v>
      </c>
      <c r="D516" s="664" t="s">
        <v>2129</v>
      </c>
      <c r="E516" s="663" t="s">
        <v>586</v>
      </c>
      <c r="F516" s="664" t="s">
        <v>2130</v>
      </c>
      <c r="G516" s="663" t="s">
        <v>1282</v>
      </c>
      <c r="H516" s="663" t="s">
        <v>1303</v>
      </c>
      <c r="I516" s="663" t="s">
        <v>1304</v>
      </c>
      <c r="J516" s="663" t="s">
        <v>1305</v>
      </c>
      <c r="K516" s="663" t="s">
        <v>998</v>
      </c>
      <c r="L516" s="665">
        <v>47.499797991377889</v>
      </c>
      <c r="M516" s="665">
        <v>2</v>
      </c>
      <c r="N516" s="666">
        <v>94.999595982755778</v>
      </c>
    </row>
    <row r="517" spans="1:14" ht="14.4" customHeight="1" x14ac:dyDescent="0.3">
      <c r="A517" s="661" t="s">
        <v>569</v>
      </c>
      <c r="B517" s="662" t="s">
        <v>570</v>
      </c>
      <c r="C517" s="663" t="s">
        <v>583</v>
      </c>
      <c r="D517" s="664" t="s">
        <v>2129</v>
      </c>
      <c r="E517" s="663" t="s">
        <v>586</v>
      </c>
      <c r="F517" s="664" t="s">
        <v>2130</v>
      </c>
      <c r="G517" s="663" t="s">
        <v>1282</v>
      </c>
      <c r="H517" s="663" t="s">
        <v>1999</v>
      </c>
      <c r="I517" s="663" t="s">
        <v>2000</v>
      </c>
      <c r="J517" s="663" t="s">
        <v>2001</v>
      </c>
      <c r="K517" s="663" t="s">
        <v>1785</v>
      </c>
      <c r="L517" s="665">
        <v>75.8</v>
      </c>
      <c r="M517" s="665">
        <v>1</v>
      </c>
      <c r="N517" s="666">
        <v>75.8</v>
      </c>
    </row>
    <row r="518" spans="1:14" ht="14.4" customHeight="1" x14ac:dyDescent="0.3">
      <c r="A518" s="661" t="s">
        <v>569</v>
      </c>
      <c r="B518" s="662" t="s">
        <v>570</v>
      </c>
      <c r="C518" s="663" t="s">
        <v>583</v>
      </c>
      <c r="D518" s="664" t="s">
        <v>2129</v>
      </c>
      <c r="E518" s="663" t="s">
        <v>586</v>
      </c>
      <c r="F518" s="664" t="s">
        <v>2130</v>
      </c>
      <c r="G518" s="663" t="s">
        <v>1282</v>
      </c>
      <c r="H518" s="663" t="s">
        <v>1310</v>
      </c>
      <c r="I518" s="663" t="s">
        <v>1311</v>
      </c>
      <c r="J518" s="663" t="s">
        <v>1312</v>
      </c>
      <c r="K518" s="663" t="s">
        <v>1313</v>
      </c>
      <c r="L518" s="665">
        <v>58.669997956487926</v>
      </c>
      <c r="M518" s="665">
        <v>2</v>
      </c>
      <c r="N518" s="666">
        <v>117.33999591297585</v>
      </c>
    </row>
    <row r="519" spans="1:14" ht="14.4" customHeight="1" x14ac:dyDescent="0.3">
      <c r="A519" s="661" t="s">
        <v>569</v>
      </c>
      <c r="B519" s="662" t="s">
        <v>570</v>
      </c>
      <c r="C519" s="663" t="s">
        <v>583</v>
      </c>
      <c r="D519" s="664" t="s">
        <v>2129</v>
      </c>
      <c r="E519" s="663" t="s">
        <v>586</v>
      </c>
      <c r="F519" s="664" t="s">
        <v>2130</v>
      </c>
      <c r="G519" s="663" t="s">
        <v>1282</v>
      </c>
      <c r="H519" s="663" t="s">
        <v>1314</v>
      </c>
      <c r="I519" s="663" t="s">
        <v>1315</v>
      </c>
      <c r="J519" s="663" t="s">
        <v>1316</v>
      </c>
      <c r="K519" s="663" t="s">
        <v>1317</v>
      </c>
      <c r="L519" s="665">
        <v>56.20958005917425</v>
      </c>
      <c r="M519" s="665">
        <v>2</v>
      </c>
      <c r="N519" s="666">
        <v>112.4191601183485</v>
      </c>
    </row>
    <row r="520" spans="1:14" ht="14.4" customHeight="1" x14ac:dyDescent="0.3">
      <c r="A520" s="661" t="s">
        <v>569</v>
      </c>
      <c r="B520" s="662" t="s">
        <v>570</v>
      </c>
      <c r="C520" s="663" t="s">
        <v>583</v>
      </c>
      <c r="D520" s="664" t="s">
        <v>2129</v>
      </c>
      <c r="E520" s="663" t="s">
        <v>586</v>
      </c>
      <c r="F520" s="664" t="s">
        <v>2130</v>
      </c>
      <c r="G520" s="663" t="s">
        <v>1282</v>
      </c>
      <c r="H520" s="663" t="s">
        <v>1318</v>
      </c>
      <c r="I520" s="663" t="s">
        <v>1319</v>
      </c>
      <c r="J520" s="663" t="s">
        <v>1320</v>
      </c>
      <c r="K520" s="663" t="s">
        <v>1321</v>
      </c>
      <c r="L520" s="665">
        <v>116.07989384103013</v>
      </c>
      <c r="M520" s="665">
        <v>3</v>
      </c>
      <c r="N520" s="666">
        <v>348.23968152309038</v>
      </c>
    </row>
    <row r="521" spans="1:14" ht="14.4" customHeight="1" x14ac:dyDescent="0.3">
      <c r="A521" s="661" t="s">
        <v>569</v>
      </c>
      <c r="B521" s="662" t="s">
        <v>570</v>
      </c>
      <c r="C521" s="663" t="s">
        <v>583</v>
      </c>
      <c r="D521" s="664" t="s">
        <v>2129</v>
      </c>
      <c r="E521" s="663" t="s">
        <v>586</v>
      </c>
      <c r="F521" s="664" t="s">
        <v>2130</v>
      </c>
      <c r="G521" s="663" t="s">
        <v>1282</v>
      </c>
      <c r="H521" s="663" t="s">
        <v>2002</v>
      </c>
      <c r="I521" s="663" t="s">
        <v>2003</v>
      </c>
      <c r="J521" s="663" t="s">
        <v>2004</v>
      </c>
      <c r="K521" s="663" t="s">
        <v>2005</v>
      </c>
      <c r="L521" s="665">
        <v>59.359999999999992</v>
      </c>
      <c r="M521" s="665">
        <v>1</v>
      </c>
      <c r="N521" s="666">
        <v>59.359999999999992</v>
      </c>
    </row>
    <row r="522" spans="1:14" ht="14.4" customHeight="1" x14ac:dyDescent="0.3">
      <c r="A522" s="661" t="s">
        <v>569</v>
      </c>
      <c r="B522" s="662" t="s">
        <v>570</v>
      </c>
      <c r="C522" s="663" t="s">
        <v>583</v>
      </c>
      <c r="D522" s="664" t="s">
        <v>2129</v>
      </c>
      <c r="E522" s="663" t="s">
        <v>586</v>
      </c>
      <c r="F522" s="664" t="s">
        <v>2130</v>
      </c>
      <c r="G522" s="663" t="s">
        <v>1282</v>
      </c>
      <c r="H522" s="663" t="s">
        <v>1322</v>
      </c>
      <c r="I522" s="663" t="s">
        <v>1323</v>
      </c>
      <c r="J522" s="663" t="s">
        <v>1324</v>
      </c>
      <c r="K522" s="663" t="s">
        <v>1050</v>
      </c>
      <c r="L522" s="665">
        <v>43.66</v>
      </c>
      <c r="M522" s="665">
        <v>1</v>
      </c>
      <c r="N522" s="666">
        <v>43.66</v>
      </c>
    </row>
    <row r="523" spans="1:14" ht="14.4" customHeight="1" x14ac:dyDescent="0.3">
      <c r="A523" s="661" t="s">
        <v>569</v>
      </c>
      <c r="B523" s="662" t="s">
        <v>570</v>
      </c>
      <c r="C523" s="663" t="s">
        <v>583</v>
      </c>
      <c r="D523" s="664" t="s">
        <v>2129</v>
      </c>
      <c r="E523" s="663" t="s">
        <v>586</v>
      </c>
      <c r="F523" s="664" t="s">
        <v>2130</v>
      </c>
      <c r="G523" s="663" t="s">
        <v>1282</v>
      </c>
      <c r="H523" s="663" t="s">
        <v>2006</v>
      </c>
      <c r="I523" s="663" t="s">
        <v>2007</v>
      </c>
      <c r="J523" s="663" t="s">
        <v>2008</v>
      </c>
      <c r="K523" s="663" t="s">
        <v>1425</v>
      </c>
      <c r="L523" s="665">
        <v>52.699831538725277</v>
      </c>
      <c r="M523" s="665">
        <v>2</v>
      </c>
      <c r="N523" s="666">
        <v>105.39966307745055</v>
      </c>
    </row>
    <row r="524" spans="1:14" ht="14.4" customHeight="1" x14ac:dyDescent="0.3">
      <c r="A524" s="661" t="s">
        <v>569</v>
      </c>
      <c r="B524" s="662" t="s">
        <v>570</v>
      </c>
      <c r="C524" s="663" t="s">
        <v>583</v>
      </c>
      <c r="D524" s="664" t="s">
        <v>2129</v>
      </c>
      <c r="E524" s="663" t="s">
        <v>586</v>
      </c>
      <c r="F524" s="664" t="s">
        <v>2130</v>
      </c>
      <c r="G524" s="663" t="s">
        <v>1282</v>
      </c>
      <c r="H524" s="663" t="s">
        <v>1329</v>
      </c>
      <c r="I524" s="663" t="s">
        <v>1330</v>
      </c>
      <c r="J524" s="663" t="s">
        <v>1331</v>
      </c>
      <c r="K524" s="663" t="s">
        <v>1332</v>
      </c>
      <c r="L524" s="665">
        <v>120.24987237213064</v>
      </c>
      <c r="M524" s="665">
        <v>1</v>
      </c>
      <c r="N524" s="666">
        <v>120.24987237213064</v>
      </c>
    </row>
    <row r="525" spans="1:14" ht="14.4" customHeight="1" x14ac:dyDescent="0.3">
      <c r="A525" s="661" t="s">
        <v>569</v>
      </c>
      <c r="B525" s="662" t="s">
        <v>570</v>
      </c>
      <c r="C525" s="663" t="s">
        <v>583</v>
      </c>
      <c r="D525" s="664" t="s">
        <v>2129</v>
      </c>
      <c r="E525" s="663" t="s">
        <v>586</v>
      </c>
      <c r="F525" s="664" t="s">
        <v>2130</v>
      </c>
      <c r="G525" s="663" t="s">
        <v>1282</v>
      </c>
      <c r="H525" s="663" t="s">
        <v>1333</v>
      </c>
      <c r="I525" s="663" t="s">
        <v>1334</v>
      </c>
      <c r="J525" s="663" t="s">
        <v>1335</v>
      </c>
      <c r="K525" s="663" t="s">
        <v>1336</v>
      </c>
      <c r="L525" s="665">
        <v>3359.9999999999986</v>
      </c>
      <c r="M525" s="665">
        <v>5</v>
      </c>
      <c r="N525" s="666">
        <v>16799.999999999993</v>
      </c>
    </row>
    <row r="526" spans="1:14" ht="14.4" customHeight="1" x14ac:dyDescent="0.3">
      <c r="A526" s="661" t="s">
        <v>569</v>
      </c>
      <c r="B526" s="662" t="s">
        <v>570</v>
      </c>
      <c r="C526" s="663" t="s">
        <v>583</v>
      </c>
      <c r="D526" s="664" t="s">
        <v>2129</v>
      </c>
      <c r="E526" s="663" t="s">
        <v>586</v>
      </c>
      <c r="F526" s="664" t="s">
        <v>2130</v>
      </c>
      <c r="G526" s="663" t="s">
        <v>1282</v>
      </c>
      <c r="H526" s="663" t="s">
        <v>2009</v>
      </c>
      <c r="I526" s="663" t="s">
        <v>2010</v>
      </c>
      <c r="J526" s="663" t="s">
        <v>2011</v>
      </c>
      <c r="K526" s="663" t="s">
        <v>2012</v>
      </c>
      <c r="L526" s="665">
        <v>49.320015801629992</v>
      </c>
      <c r="M526" s="665">
        <v>1</v>
      </c>
      <c r="N526" s="666">
        <v>49.320015801629992</v>
      </c>
    </row>
    <row r="527" spans="1:14" ht="14.4" customHeight="1" x14ac:dyDescent="0.3">
      <c r="A527" s="661" t="s">
        <v>569</v>
      </c>
      <c r="B527" s="662" t="s">
        <v>570</v>
      </c>
      <c r="C527" s="663" t="s">
        <v>583</v>
      </c>
      <c r="D527" s="664" t="s">
        <v>2129</v>
      </c>
      <c r="E527" s="663" t="s">
        <v>586</v>
      </c>
      <c r="F527" s="664" t="s">
        <v>2130</v>
      </c>
      <c r="G527" s="663" t="s">
        <v>1282</v>
      </c>
      <c r="H527" s="663" t="s">
        <v>2013</v>
      </c>
      <c r="I527" s="663" t="s">
        <v>2014</v>
      </c>
      <c r="J527" s="663" t="s">
        <v>2015</v>
      </c>
      <c r="K527" s="663" t="s">
        <v>2016</v>
      </c>
      <c r="L527" s="665">
        <v>81.820000000000007</v>
      </c>
      <c r="M527" s="665">
        <v>1</v>
      </c>
      <c r="N527" s="666">
        <v>81.820000000000007</v>
      </c>
    </row>
    <row r="528" spans="1:14" ht="14.4" customHeight="1" x14ac:dyDescent="0.3">
      <c r="A528" s="661" t="s">
        <v>569</v>
      </c>
      <c r="B528" s="662" t="s">
        <v>570</v>
      </c>
      <c r="C528" s="663" t="s">
        <v>583</v>
      </c>
      <c r="D528" s="664" t="s">
        <v>2129</v>
      </c>
      <c r="E528" s="663" t="s">
        <v>586</v>
      </c>
      <c r="F528" s="664" t="s">
        <v>2130</v>
      </c>
      <c r="G528" s="663" t="s">
        <v>1282</v>
      </c>
      <c r="H528" s="663" t="s">
        <v>1337</v>
      </c>
      <c r="I528" s="663" t="s">
        <v>1338</v>
      </c>
      <c r="J528" s="663" t="s">
        <v>1339</v>
      </c>
      <c r="K528" s="663" t="s">
        <v>1340</v>
      </c>
      <c r="L528" s="665">
        <v>36.179999999999986</v>
      </c>
      <c r="M528" s="665">
        <v>1</v>
      </c>
      <c r="N528" s="666">
        <v>36.179999999999986</v>
      </c>
    </row>
    <row r="529" spans="1:14" ht="14.4" customHeight="1" x14ac:dyDescent="0.3">
      <c r="A529" s="661" t="s">
        <v>569</v>
      </c>
      <c r="B529" s="662" t="s">
        <v>570</v>
      </c>
      <c r="C529" s="663" t="s">
        <v>583</v>
      </c>
      <c r="D529" s="664" t="s">
        <v>2129</v>
      </c>
      <c r="E529" s="663" t="s">
        <v>586</v>
      </c>
      <c r="F529" s="664" t="s">
        <v>2130</v>
      </c>
      <c r="G529" s="663" t="s">
        <v>1282</v>
      </c>
      <c r="H529" s="663" t="s">
        <v>2017</v>
      </c>
      <c r="I529" s="663" t="s">
        <v>2018</v>
      </c>
      <c r="J529" s="663" t="s">
        <v>2019</v>
      </c>
      <c r="K529" s="663" t="s">
        <v>2020</v>
      </c>
      <c r="L529" s="665">
        <v>168.54000000000005</v>
      </c>
      <c r="M529" s="665">
        <v>1</v>
      </c>
      <c r="N529" s="666">
        <v>168.54000000000005</v>
      </c>
    </row>
    <row r="530" spans="1:14" ht="14.4" customHeight="1" x14ac:dyDescent="0.3">
      <c r="A530" s="661" t="s">
        <v>569</v>
      </c>
      <c r="B530" s="662" t="s">
        <v>570</v>
      </c>
      <c r="C530" s="663" t="s">
        <v>583</v>
      </c>
      <c r="D530" s="664" t="s">
        <v>2129</v>
      </c>
      <c r="E530" s="663" t="s">
        <v>586</v>
      </c>
      <c r="F530" s="664" t="s">
        <v>2130</v>
      </c>
      <c r="G530" s="663" t="s">
        <v>1282</v>
      </c>
      <c r="H530" s="663" t="s">
        <v>2021</v>
      </c>
      <c r="I530" s="663" t="s">
        <v>2022</v>
      </c>
      <c r="J530" s="663" t="s">
        <v>2023</v>
      </c>
      <c r="K530" s="663" t="s">
        <v>2024</v>
      </c>
      <c r="L530" s="665">
        <v>79.129999999999967</v>
      </c>
      <c r="M530" s="665">
        <v>2</v>
      </c>
      <c r="N530" s="666">
        <v>158.25999999999993</v>
      </c>
    </row>
    <row r="531" spans="1:14" ht="14.4" customHeight="1" x14ac:dyDescent="0.3">
      <c r="A531" s="661" t="s">
        <v>569</v>
      </c>
      <c r="B531" s="662" t="s">
        <v>570</v>
      </c>
      <c r="C531" s="663" t="s">
        <v>583</v>
      </c>
      <c r="D531" s="664" t="s">
        <v>2129</v>
      </c>
      <c r="E531" s="663" t="s">
        <v>586</v>
      </c>
      <c r="F531" s="664" t="s">
        <v>2130</v>
      </c>
      <c r="G531" s="663" t="s">
        <v>1282</v>
      </c>
      <c r="H531" s="663" t="s">
        <v>1341</v>
      </c>
      <c r="I531" s="663" t="s">
        <v>1342</v>
      </c>
      <c r="J531" s="663" t="s">
        <v>1343</v>
      </c>
      <c r="K531" s="663" t="s">
        <v>1344</v>
      </c>
      <c r="L531" s="665">
        <v>33.649982649723356</v>
      </c>
      <c r="M531" s="665">
        <v>2</v>
      </c>
      <c r="N531" s="666">
        <v>67.299965299446711</v>
      </c>
    </row>
    <row r="532" spans="1:14" ht="14.4" customHeight="1" x14ac:dyDescent="0.3">
      <c r="A532" s="661" t="s">
        <v>569</v>
      </c>
      <c r="B532" s="662" t="s">
        <v>570</v>
      </c>
      <c r="C532" s="663" t="s">
        <v>583</v>
      </c>
      <c r="D532" s="664" t="s">
        <v>2129</v>
      </c>
      <c r="E532" s="663" t="s">
        <v>586</v>
      </c>
      <c r="F532" s="664" t="s">
        <v>2130</v>
      </c>
      <c r="G532" s="663" t="s">
        <v>1282</v>
      </c>
      <c r="H532" s="663" t="s">
        <v>1348</v>
      </c>
      <c r="I532" s="663" t="s">
        <v>1349</v>
      </c>
      <c r="J532" s="663" t="s">
        <v>1285</v>
      </c>
      <c r="K532" s="663" t="s">
        <v>1350</v>
      </c>
      <c r="L532" s="665">
        <v>71.900000000000006</v>
      </c>
      <c r="M532" s="665">
        <v>2</v>
      </c>
      <c r="N532" s="666">
        <v>143.80000000000001</v>
      </c>
    </row>
    <row r="533" spans="1:14" ht="14.4" customHeight="1" x14ac:dyDescent="0.3">
      <c r="A533" s="661" t="s">
        <v>569</v>
      </c>
      <c r="B533" s="662" t="s">
        <v>570</v>
      </c>
      <c r="C533" s="663" t="s">
        <v>583</v>
      </c>
      <c r="D533" s="664" t="s">
        <v>2129</v>
      </c>
      <c r="E533" s="663" t="s">
        <v>586</v>
      </c>
      <c r="F533" s="664" t="s">
        <v>2130</v>
      </c>
      <c r="G533" s="663" t="s">
        <v>1282</v>
      </c>
      <c r="H533" s="663" t="s">
        <v>1355</v>
      </c>
      <c r="I533" s="663" t="s">
        <v>1356</v>
      </c>
      <c r="J533" s="663" t="s">
        <v>1357</v>
      </c>
      <c r="K533" s="663" t="s">
        <v>1358</v>
      </c>
      <c r="L533" s="665">
        <v>47.09</v>
      </c>
      <c r="M533" s="665">
        <v>1</v>
      </c>
      <c r="N533" s="666">
        <v>47.09</v>
      </c>
    </row>
    <row r="534" spans="1:14" ht="14.4" customHeight="1" x14ac:dyDescent="0.3">
      <c r="A534" s="661" t="s">
        <v>569</v>
      </c>
      <c r="B534" s="662" t="s">
        <v>570</v>
      </c>
      <c r="C534" s="663" t="s">
        <v>583</v>
      </c>
      <c r="D534" s="664" t="s">
        <v>2129</v>
      </c>
      <c r="E534" s="663" t="s">
        <v>586</v>
      </c>
      <c r="F534" s="664" t="s">
        <v>2130</v>
      </c>
      <c r="G534" s="663" t="s">
        <v>1282</v>
      </c>
      <c r="H534" s="663" t="s">
        <v>1377</v>
      </c>
      <c r="I534" s="663" t="s">
        <v>1378</v>
      </c>
      <c r="J534" s="663" t="s">
        <v>1379</v>
      </c>
      <c r="K534" s="663" t="s">
        <v>1380</v>
      </c>
      <c r="L534" s="665">
        <v>41.290088464332875</v>
      </c>
      <c r="M534" s="665">
        <v>1</v>
      </c>
      <c r="N534" s="666">
        <v>41.290088464332875</v>
      </c>
    </row>
    <row r="535" spans="1:14" ht="14.4" customHeight="1" x14ac:dyDescent="0.3">
      <c r="A535" s="661" t="s">
        <v>569</v>
      </c>
      <c r="B535" s="662" t="s">
        <v>570</v>
      </c>
      <c r="C535" s="663" t="s">
        <v>583</v>
      </c>
      <c r="D535" s="664" t="s">
        <v>2129</v>
      </c>
      <c r="E535" s="663" t="s">
        <v>586</v>
      </c>
      <c r="F535" s="664" t="s">
        <v>2130</v>
      </c>
      <c r="G535" s="663" t="s">
        <v>1282</v>
      </c>
      <c r="H535" s="663" t="s">
        <v>1381</v>
      </c>
      <c r="I535" s="663" t="s">
        <v>1382</v>
      </c>
      <c r="J535" s="663" t="s">
        <v>1383</v>
      </c>
      <c r="K535" s="663" t="s">
        <v>1050</v>
      </c>
      <c r="L535" s="665">
        <v>84.44</v>
      </c>
      <c r="M535" s="665">
        <v>1</v>
      </c>
      <c r="N535" s="666">
        <v>84.44</v>
      </c>
    </row>
    <row r="536" spans="1:14" ht="14.4" customHeight="1" x14ac:dyDescent="0.3">
      <c r="A536" s="661" t="s">
        <v>569</v>
      </c>
      <c r="B536" s="662" t="s">
        <v>570</v>
      </c>
      <c r="C536" s="663" t="s">
        <v>583</v>
      </c>
      <c r="D536" s="664" t="s">
        <v>2129</v>
      </c>
      <c r="E536" s="663" t="s">
        <v>586</v>
      </c>
      <c r="F536" s="664" t="s">
        <v>2130</v>
      </c>
      <c r="G536" s="663" t="s">
        <v>1282</v>
      </c>
      <c r="H536" s="663" t="s">
        <v>2025</v>
      </c>
      <c r="I536" s="663" t="s">
        <v>2026</v>
      </c>
      <c r="J536" s="663" t="s">
        <v>2027</v>
      </c>
      <c r="K536" s="663" t="s">
        <v>1433</v>
      </c>
      <c r="L536" s="665">
        <v>73.05</v>
      </c>
      <c r="M536" s="665">
        <v>1</v>
      </c>
      <c r="N536" s="666">
        <v>73.05</v>
      </c>
    </row>
    <row r="537" spans="1:14" ht="14.4" customHeight="1" x14ac:dyDescent="0.3">
      <c r="A537" s="661" t="s">
        <v>569</v>
      </c>
      <c r="B537" s="662" t="s">
        <v>570</v>
      </c>
      <c r="C537" s="663" t="s">
        <v>583</v>
      </c>
      <c r="D537" s="664" t="s">
        <v>2129</v>
      </c>
      <c r="E537" s="663" t="s">
        <v>586</v>
      </c>
      <c r="F537" s="664" t="s">
        <v>2130</v>
      </c>
      <c r="G537" s="663" t="s">
        <v>1282</v>
      </c>
      <c r="H537" s="663" t="s">
        <v>2028</v>
      </c>
      <c r="I537" s="663" t="s">
        <v>2029</v>
      </c>
      <c r="J537" s="663" t="s">
        <v>2030</v>
      </c>
      <c r="K537" s="663" t="s">
        <v>998</v>
      </c>
      <c r="L537" s="665">
        <v>118.12</v>
      </c>
      <c r="M537" s="665">
        <v>1</v>
      </c>
      <c r="N537" s="666">
        <v>118.12</v>
      </c>
    </row>
    <row r="538" spans="1:14" ht="14.4" customHeight="1" x14ac:dyDescent="0.3">
      <c r="A538" s="661" t="s">
        <v>569</v>
      </c>
      <c r="B538" s="662" t="s">
        <v>570</v>
      </c>
      <c r="C538" s="663" t="s">
        <v>583</v>
      </c>
      <c r="D538" s="664" t="s">
        <v>2129</v>
      </c>
      <c r="E538" s="663" t="s">
        <v>586</v>
      </c>
      <c r="F538" s="664" t="s">
        <v>2130</v>
      </c>
      <c r="G538" s="663" t="s">
        <v>1282</v>
      </c>
      <c r="H538" s="663" t="s">
        <v>1387</v>
      </c>
      <c r="I538" s="663" t="s">
        <v>1388</v>
      </c>
      <c r="J538" s="663" t="s">
        <v>1389</v>
      </c>
      <c r="K538" s="663" t="s">
        <v>860</v>
      </c>
      <c r="L538" s="665">
        <v>135.75913983664105</v>
      </c>
      <c r="M538" s="665">
        <v>1</v>
      </c>
      <c r="N538" s="666">
        <v>135.75913983664105</v>
      </c>
    </row>
    <row r="539" spans="1:14" ht="14.4" customHeight="1" x14ac:dyDescent="0.3">
      <c r="A539" s="661" t="s">
        <v>569</v>
      </c>
      <c r="B539" s="662" t="s">
        <v>570</v>
      </c>
      <c r="C539" s="663" t="s">
        <v>583</v>
      </c>
      <c r="D539" s="664" t="s">
        <v>2129</v>
      </c>
      <c r="E539" s="663" t="s">
        <v>586</v>
      </c>
      <c r="F539" s="664" t="s">
        <v>2130</v>
      </c>
      <c r="G539" s="663" t="s">
        <v>1282</v>
      </c>
      <c r="H539" s="663" t="s">
        <v>2031</v>
      </c>
      <c r="I539" s="663" t="s">
        <v>2032</v>
      </c>
      <c r="J539" s="663" t="s">
        <v>2033</v>
      </c>
      <c r="K539" s="663" t="s">
        <v>2034</v>
      </c>
      <c r="L539" s="665">
        <v>29.32</v>
      </c>
      <c r="M539" s="665">
        <v>1</v>
      </c>
      <c r="N539" s="666">
        <v>29.32</v>
      </c>
    </row>
    <row r="540" spans="1:14" ht="14.4" customHeight="1" x14ac:dyDescent="0.3">
      <c r="A540" s="661" t="s">
        <v>569</v>
      </c>
      <c r="B540" s="662" t="s">
        <v>570</v>
      </c>
      <c r="C540" s="663" t="s">
        <v>583</v>
      </c>
      <c r="D540" s="664" t="s">
        <v>2129</v>
      </c>
      <c r="E540" s="663" t="s">
        <v>586</v>
      </c>
      <c r="F540" s="664" t="s">
        <v>2130</v>
      </c>
      <c r="G540" s="663" t="s">
        <v>1282</v>
      </c>
      <c r="H540" s="663" t="s">
        <v>1396</v>
      </c>
      <c r="I540" s="663" t="s">
        <v>1397</v>
      </c>
      <c r="J540" s="663" t="s">
        <v>1398</v>
      </c>
      <c r="K540" s="663" t="s">
        <v>1399</v>
      </c>
      <c r="L540" s="665">
        <v>24.96978761451393</v>
      </c>
      <c r="M540" s="665">
        <v>1</v>
      </c>
      <c r="N540" s="666">
        <v>24.96978761451393</v>
      </c>
    </row>
    <row r="541" spans="1:14" ht="14.4" customHeight="1" x14ac:dyDescent="0.3">
      <c r="A541" s="661" t="s">
        <v>569</v>
      </c>
      <c r="B541" s="662" t="s">
        <v>570</v>
      </c>
      <c r="C541" s="663" t="s">
        <v>583</v>
      </c>
      <c r="D541" s="664" t="s">
        <v>2129</v>
      </c>
      <c r="E541" s="663" t="s">
        <v>586</v>
      </c>
      <c r="F541" s="664" t="s">
        <v>2130</v>
      </c>
      <c r="G541" s="663" t="s">
        <v>1282</v>
      </c>
      <c r="H541" s="663" t="s">
        <v>2035</v>
      </c>
      <c r="I541" s="663" t="s">
        <v>2036</v>
      </c>
      <c r="J541" s="663" t="s">
        <v>2037</v>
      </c>
      <c r="K541" s="663" t="s">
        <v>2038</v>
      </c>
      <c r="L541" s="665">
        <v>52.85</v>
      </c>
      <c r="M541" s="665">
        <v>1</v>
      </c>
      <c r="N541" s="666">
        <v>52.85</v>
      </c>
    </row>
    <row r="542" spans="1:14" ht="14.4" customHeight="1" x14ac:dyDescent="0.3">
      <c r="A542" s="661" t="s">
        <v>569</v>
      </c>
      <c r="B542" s="662" t="s">
        <v>570</v>
      </c>
      <c r="C542" s="663" t="s">
        <v>583</v>
      </c>
      <c r="D542" s="664" t="s">
        <v>2129</v>
      </c>
      <c r="E542" s="663" t="s">
        <v>586</v>
      </c>
      <c r="F542" s="664" t="s">
        <v>2130</v>
      </c>
      <c r="G542" s="663" t="s">
        <v>1282</v>
      </c>
      <c r="H542" s="663" t="s">
        <v>2039</v>
      </c>
      <c r="I542" s="663" t="s">
        <v>2040</v>
      </c>
      <c r="J542" s="663" t="s">
        <v>2041</v>
      </c>
      <c r="K542" s="663" t="s">
        <v>2042</v>
      </c>
      <c r="L542" s="665">
        <v>48.489427541521621</v>
      </c>
      <c r="M542" s="665">
        <v>1</v>
      </c>
      <c r="N542" s="666">
        <v>48.489427541521621</v>
      </c>
    </row>
    <row r="543" spans="1:14" ht="14.4" customHeight="1" x14ac:dyDescent="0.3">
      <c r="A543" s="661" t="s">
        <v>569</v>
      </c>
      <c r="B543" s="662" t="s">
        <v>570</v>
      </c>
      <c r="C543" s="663" t="s">
        <v>583</v>
      </c>
      <c r="D543" s="664" t="s">
        <v>2129</v>
      </c>
      <c r="E543" s="663" t="s">
        <v>586</v>
      </c>
      <c r="F543" s="664" t="s">
        <v>2130</v>
      </c>
      <c r="G543" s="663" t="s">
        <v>1282</v>
      </c>
      <c r="H543" s="663" t="s">
        <v>2043</v>
      </c>
      <c r="I543" s="663" t="s">
        <v>2044</v>
      </c>
      <c r="J543" s="663" t="s">
        <v>2045</v>
      </c>
      <c r="K543" s="663" t="s">
        <v>2046</v>
      </c>
      <c r="L543" s="665">
        <v>49.559715106921132</v>
      </c>
      <c r="M543" s="665">
        <v>1</v>
      </c>
      <c r="N543" s="666">
        <v>49.559715106921132</v>
      </c>
    </row>
    <row r="544" spans="1:14" ht="14.4" customHeight="1" x14ac:dyDescent="0.3">
      <c r="A544" s="661" t="s">
        <v>569</v>
      </c>
      <c r="B544" s="662" t="s">
        <v>570</v>
      </c>
      <c r="C544" s="663" t="s">
        <v>583</v>
      </c>
      <c r="D544" s="664" t="s">
        <v>2129</v>
      </c>
      <c r="E544" s="663" t="s">
        <v>586</v>
      </c>
      <c r="F544" s="664" t="s">
        <v>2130</v>
      </c>
      <c r="G544" s="663" t="s">
        <v>1282</v>
      </c>
      <c r="H544" s="663" t="s">
        <v>2047</v>
      </c>
      <c r="I544" s="663" t="s">
        <v>2048</v>
      </c>
      <c r="J544" s="663" t="s">
        <v>2049</v>
      </c>
      <c r="K544" s="663" t="s">
        <v>2050</v>
      </c>
      <c r="L544" s="665">
        <v>466.31862877392888</v>
      </c>
      <c r="M544" s="665">
        <v>1</v>
      </c>
      <c r="N544" s="666">
        <v>466.31862877392888</v>
      </c>
    </row>
    <row r="545" spans="1:14" ht="14.4" customHeight="1" x14ac:dyDescent="0.3">
      <c r="A545" s="661" t="s">
        <v>569</v>
      </c>
      <c r="B545" s="662" t="s">
        <v>570</v>
      </c>
      <c r="C545" s="663" t="s">
        <v>583</v>
      </c>
      <c r="D545" s="664" t="s">
        <v>2129</v>
      </c>
      <c r="E545" s="663" t="s">
        <v>586</v>
      </c>
      <c r="F545" s="664" t="s">
        <v>2130</v>
      </c>
      <c r="G545" s="663" t="s">
        <v>1282</v>
      </c>
      <c r="H545" s="663" t="s">
        <v>2051</v>
      </c>
      <c r="I545" s="663" t="s">
        <v>2052</v>
      </c>
      <c r="J545" s="663" t="s">
        <v>2053</v>
      </c>
      <c r="K545" s="663" t="s">
        <v>2054</v>
      </c>
      <c r="L545" s="665">
        <v>67.844211794014626</v>
      </c>
      <c r="M545" s="665">
        <v>180</v>
      </c>
      <c r="N545" s="666">
        <v>12211.958122922631</v>
      </c>
    </row>
    <row r="546" spans="1:14" ht="14.4" customHeight="1" x14ac:dyDescent="0.3">
      <c r="A546" s="661" t="s">
        <v>569</v>
      </c>
      <c r="B546" s="662" t="s">
        <v>570</v>
      </c>
      <c r="C546" s="663" t="s">
        <v>583</v>
      </c>
      <c r="D546" s="664" t="s">
        <v>2129</v>
      </c>
      <c r="E546" s="663" t="s">
        <v>586</v>
      </c>
      <c r="F546" s="664" t="s">
        <v>2130</v>
      </c>
      <c r="G546" s="663" t="s">
        <v>1282</v>
      </c>
      <c r="H546" s="663" t="s">
        <v>1414</v>
      </c>
      <c r="I546" s="663" t="s">
        <v>1415</v>
      </c>
      <c r="J546" s="663" t="s">
        <v>1416</v>
      </c>
      <c r="K546" s="663" t="s">
        <v>1417</v>
      </c>
      <c r="L546" s="665">
        <v>64.609999999999985</v>
      </c>
      <c r="M546" s="665">
        <v>1</v>
      </c>
      <c r="N546" s="666">
        <v>64.609999999999985</v>
      </c>
    </row>
    <row r="547" spans="1:14" ht="14.4" customHeight="1" x14ac:dyDescent="0.3">
      <c r="A547" s="661" t="s">
        <v>569</v>
      </c>
      <c r="B547" s="662" t="s">
        <v>570</v>
      </c>
      <c r="C547" s="663" t="s">
        <v>583</v>
      </c>
      <c r="D547" s="664" t="s">
        <v>2129</v>
      </c>
      <c r="E547" s="663" t="s">
        <v>586</v>
      </c>
      <c r="F547" s="664" t="s">
        <v>2130</v>
      </c>
      <c r="G547" s="663" t="s">
        <v>1282</v>
      </c>
      <c r="H547" s="663" t="s">
        <v>2055</v>
      </c>
      <c r="I547" s="663" t="s">
        <v>2056</v>
      </c>
      <c r="J547" s="663" t="s">
        <v>2057</v>
      </c>
      <c r="K547" s="663" t="s">
        <v>2058</v>
      </c>
      <c r="L547" s="665">
        <v>98.42000000000003</v>
      </c>
      <c r="M547" s="665">
        <v>1</v>
      </c>
      <c r="N547" s="666">
        <v>98.42000000000003</v>
      </c>
    </row>
    <row r="548" spans="1:14" ht="14.4" customHeight="1" x14ac:dyDescent="0.3">
      <c r="A548" s="661" t="s">
        <v>569</v>
      </c>
      <c r="B548" s="662" t="s">
        <v>570</v>
      </c>
      <c r="C548" s="663" t="s">
        <v>583</v>
      </c>
      <c r="D548" s="664" t="s">
        <v>2129</v>
      </c>
      <c r="E548" s="663" t="s">
        <v>586</v>
      </c>
      <c r="F548" s="664" t="s">
        <v>2130</v>
      </c>
      <c r="G548" s="663" t="s">
        <v>1282</v>
      </c>
      <c r="H548" s="663" t="s">
        <v>1422</v>
      </c>
      <c r="I548" s="663" t="s">
        <v>1423</v>
      </c>
      <c r="J548" s="663" t="s">
        <v>1424</v>
      </c>
      <c r="K548" s="663" t="s">
        <v>1425</v>
      </c>
      <c r="L548" s="665">
        <v>90.255000000000052</v>
      </c>
      <c r="M548" s="665">
        <v>2</v>
      </c>
      <c r="N548" s="666">
        <v>180.5100000000001</v>
      </c>
    </row>
    <row r="549" spans="1:14" ht="14.4" customHeight="1" x14ac:dyDescent="0.3">
      <c r="A549" s="661" t="s">
        <v>569</v>
      </c>
      <c r="B549" s="662" t="s">
        <v>570</v>
      </c>
      <c r="C549" s="663" t="s">
        <v>583</v>
      </c>
      <c r="D549" s="664" t="s">
        <v>2129</v>
      </c>
      <c r="E549" s="663" t="s">
        <v>586</v>
      </c>
      <c r="F549" s="664" t="s">
        <v>2130</v>
      </c>
      <c r="G549" s="663" t="s">
        <v>1282</v>
      </c>
      <c r="H549" s="663" t="s">
        <v>1426</v>
      </c>
      <c r="I549" s="663" t="s">
        <v>1427</v>
      </c>
      <c r="J549" s="663" t="s">
        <v>1428</v>
      </c>
      <c r="K549" s="663" t="s">
        <v>1429</v>
      </c>
      <c r="L549" s="665">
        <v>156.05733333333333</v>
      </c>
      <c r="M549" s="665">
        <v>1</v>
      </c>
      <c r="N549" s="666">
        <v>156.05733333333333</v>
      </c>
    </row>
    <row r="550" spans="1:14" ht="14.4" customHeight="1" x14ac:dyDescent="0.3">
      <c r="A550" s="661" t="s">
        <v>569</v>
      </c>
      <c r="B550" s="662" t="s">
        <v>570</v>
      </c>
      <c r="C550" s="663" t="s">
        <v>583</v>
      </c>
      <c r="D550" s="664" t="s">
        <v>2129</v>
      </c>
      <c r="E550" s="663" t="s">
        <v>586</v>
      </c>
      <c r="F550" s="664" t="s">
        <v>2130</v>
      </c>
      <c r="G550" s="663" t="s">
        <v>1282</v>
      </c>
      <c r="H550" s="663" t="s">
        <v>2059</v>
      </c>
      <c r="I550" s="663" t="s">
        <v>2060</v>
      </c>
      <c r="J550" s="663" t="s">
        <v>2061</v>
      </c>
      <c r="K550" s="663" t="s">
        <v>2062</v>
      </c>
      <c r="L550" s="665">
        <v>98.99689440076375</v>
      </c>
      <c r="M550" s="665">
        <v>4</v>
      </c>
      <c r="N550" s="666">
        <v>395.987577603055</v>
      </c>
    </row>
    <row r="551" spans="1:14" ht="14.4" customHeight="1" x14ac:dyDescent="0.3">
      <c r="A551" s="661" t="s">
        <v>569</v>
      </c>
      <c r="B551" s="662" t="s">
        <v>570</v>
      </c>
      <c r="C551" s="663" t="s">
        <v>583</v>
      </c>
      <c r="D551" s="664" t="s">
        <v>2129</v>
      </c>
      <c r="E551" s="663" t="s">
        <v>586</v>
      </c>
      <c r="F551" s="664" t="s">
        <v>2130</v>
      </c>
      <c r="G551" s="663" t="s">
        <v>1282</v>
      </c>
      <c r="H551" s="663" t="s">
        <v>2063</v>
      </c>
      <c r="I551" s="663" t="s">
        <v>2063</v>
      </c>
      <c r="J551" s="663" t="s">
        <v>2064</v>
      </c>
      <c r="K551" s="663" t="s">
        <v>2065</v>
      </c>
      <c r="L551" s="665">
        <v>1498.59</v>
      </c>
      <c r="M551" s="665">
        <v>1</v>
      </c>
      <c r="N551" s="666">
        <v>1498.59</v>
      </c>
    </row>
    <row r="552" spans="1:14" ht="14.4" customHeight="1" x14ac:dyDescent="0.3">
      <c r="A552" s="661" t="s">
        <v>569</v>
      </c>
      <c r="B552" s="662" t="s">
        <v>570</v>
      </c>
      <c r="C552" s="663" t="s">
        <v>583</v>
      </c>
      <c r="D552" s="664" t="s">
        <v>2129</v>
      </c>
      <c r="E552" s="663" t="s">
        <v>586</v>
      </c>
      <c r="F552" s="664" t="s">
        <v>2130</v>
      </c>
      <c r="G552" s="663" t="s">
        <v>1282</v>
      </c>
      <c r="H552" s="663" t="s">
        <v>2066</v>
      </c>
      <c r="I552" s="663" t="s">
        <v>2066</v>
      </c>
      <c r="J552" s="663" t="s">
        <v>2067</v>
      </c>
      <c r="K552" s="663" t="s">
        <v>1433</v>
      </c>
      <c r="L552" s="665">
        <v>121.26011535827038</v>
      </c>
      <c r="M552" s="665">
        <v>1</v>
      </c>
      <c r="N552" s="666">
        <v>121.26011535827038</v>
      </c>
    </row>
    <row r="553" spans="1:14" ht="14.4" customHeight="1" x14ac:dyDescent="0.3">
      <c r="A553" s="661" t="s">
        <v>569</v>
      </c>
      <c r="B553" s="662" t="s">
        <v>570</v>
      </c>
      <c r="C553" s="663" t="s">
        <v>583</v>
      </c>
      <c r="D553" s="664" t="s">
        <v>2129</v>
      </c>
      <c r="E553" s="663" t="s">
        <v>586</v>
      </c>
      <c r="F553" s="664" t="s">
        <v>2130</v>
      </c>
      <c r="G553" s="663" t="s">
        <v>1282</v>
      </c>
      <c r="H553" s="663" t="s">
        <v>2068</v>
      </c>
      <c r="I553" s="663" t="s">
        <v>2069</v>
      </c>
      <c r="J553" s="663" t="s">
        <v>2070</v>
      </c>
      <c r="K553" s="663" t="s">
        <v>860</v>
      </c>
      <c r="L553" s="665">
        <v>113.51000572194675</v>
      </c>
      <c r="M553" s="665">
        <v>1</v>
      </c>
      <c r="N553" s="666">
        <v>113.51000572194675</v>
      </c>
    </row>
    <row r="554" spans="1:14" ht="14.4" customHeight="1" x14ac:dyDescent="0.3">
      <c r="A554" s="661" t="s">
        <v>569</v>
      </c>
      <c r="B554" s="662" t="s">
        <v>570</v>
      </c>
      <c r="C554" s="663" t="s">
        <v>583</v>
      </c>
      <c r="D554" s="664" t="s">
        <v>2129</v>
      </c>
      <c r="E554" s="663" t="s">
        <v>586</v>
      </c>
      <c r="F554" s="664" t="s">
        <v>2130</v>
      </c>
      <c r="G554" s="663" t="s">
        <v>1282</v>
      </c>
      <c r="H554" s="663" t="s">
        <v>2071</v>
      </c>
      <c r="I554" s="663" t="s">
        <v>2072</v>
      </c>
      <c r="J554" s="663" t="s">
        <v>2073</v>
      </c>
      <c r="K554" s="663" t="s">
        <v>2074</v>
      </c>
      <c r="L554" s="665">
        <v>691.45</v>
      </c>
      <c r="M554" s="665">
        <v>2</v>
      </c>
      <c r="N554" s="666">
        <v>1382.9</v>
      </c>
    </row>
    <row r="555" spans="1:14" ht="14.4" customHeight="1" x14ac:dyDescent="0.3">
      <c r="A555" s="661" t="s">
        <v>569</v>
      </c>
      <c r="B555" s="662" t="s">
        <v>570</v>
      </c>
      <c r="C555" s="663" t="s">
        <v>583</v>
      </c>
      <c r="D555" s="664" t="s">
        <v>2129</v>
      </c>
      <c r="E555" s="663" t="s">
        <v>586</v>
      </c>
      <c r="F555" s="664" t="s">
        <v>2130</v>
      </c>
      <c r="G555" s="663" t="s">
        <v>1282</v>
      </c>
      <c r="H555" s="663" t="s">
        <v>2075</v>
      </c>
      <c r="I555" s="663" t="s">
        <v>2076</v>
      </c>
      <c r="J555" s="663" t="s">
        <v>2077</v>
      </c>
      <c r="K555" s="663" t="s">
        <v>2078</v>
      </c>
      <c r="L555" s="665">
        <v>83.888999999999982</v>
      </c>
      <c r="M555" s="665">
        <v>10</v>
      </c>
      <c r="N555" s="666">
        <v>838.88999999999987</v>
      </c>
    </row>
    <row r="556" spans="1:14" ht="14.4" customHeight="1" x14ac:dyDescent="0.3">
      <c r="A556" s="661" t="s">
        <v>569</v>
      </c>
      <c r="B556" s="662" t="s">
        <v>570</v>
      </c>
      <c r="C556" s="663" t="s">
        <v>583</v>
      </c>
      <c r="D556" s="664" t="s">
        <v>2129</v>
      </c>
      <c r="E556" s="663" t="s">
        <v>586</v>
      </c>
      <c r="F556" s="664" t="s">
        <v>2130</v>
      </c>
      <c r="G556" s="663" t="s">
        <v>1282</v>
      </c>
      <c r="H556" s="663" t="s">
        <v>2079</v>
      </c>
      <c r="I556" s="663" t="s">
        <v>2080</v>
      </c>
      <c r="J556" s="663" t="s">
        <v>2081</v>
      </c>
      <c r="K556" s="663" t="s">
        <v>2082</v>
      </c>
      <c r="L556" s="665">
        <v>107.56999999999995</v>
      </c>
      <c r="M556" s="665">
        <v>1</v>
      </c>
      <c r="N556" s="666">
        <v>107.56999999999995</v>
      </c>
    </row>
    <row r="557" spans="1:14" ht="14.4" customHeight="1" x14ac:dyDescent="0.3">
      <c r="A557" s="661" t="s">
        <v>569</v>
      </c>
      <c r="B557" s="662" t="s">
        <v>570</v>
      </c>
      <c r="C557" s="663" t="s">
        <v>583</v>
      </c>
      <c r="D557" s="664" t="s">
        <v>2129</v>
      </c>
      <c r="E557" s="663" t="s">
        <v>586</v>
      </c>
      <c r="F557" s="664" t="s">
        <v>2130</v>
      </c>
      <c r="G557" s="663" t="s">
        <v>1282</v>
      </c>
      <c r="H557" s="663" t="s">
        <v>2083</v>
      </c>
      <c r="I557" s="663" t="s">
        <v>2084</v>
      </c>
      <c r="J557" s="663" t="s">
        <v>2085</v>
      </c>
      <c r="K557" s="663" t="s">
        <v>998</v>
      </c>
      <c r="L557" s="665">
        <v>115.08000179331988</v>
      </c>
      <c r="M557" s="665">
        <v>1</v>
      </c>
      <c r="N557" s="666">
        <v>115.08000179331988</v>
      </c>
    </row>
    <row r="558" spans="1:14" ht="14.4" customHeight="1" x14ac:dyDescent="0.3">
      <c r="A558" s="661" t="s">
        <v>569</v>
      </c>
      <c r="B558" s="662" t="s">
        <v>570</v>
      </c>
      <c r="C558" s="663" t="s">
        <v>583</v>
      </c>
      <c r="D558" s="664" t="s">
        <v>2129</v>
      </c>
      <c r="E558" s="663" t="s">
        <v>586</v>
      </c>
      <c r="F558" s="664" t="s">
        <v>2130</v>
      </c>
      <c r="G558" s="663" t="s">
        <v>1282</v>
      </c>
      <c r="H558" s="663" t="s">
        <v>2086</v>
      </c>
      <c r="I558" s="663" t="s">
        <v>2087</v>
      </c>
      <c r="J558" s="663" t="s">
        <v>2088</v>
      </c>
      <c r="K558" s="663" t="s">
        <v>2089</v>
      </c>
      <c r="L558" s="665">
        <v>70.109954841732929</v>
      </c>
      <c r="M558" s="665">
        <v>2</v>
      </c>
      <c r="N558" s="666">
        <v>140.21990968346586</v>
      </c>
    </row>
    <row r="559" spans="1:14" ht="14.4" customHeight="1" x14ac:dyDescent="0.3">
      <c r="A559" s="661" t="s">
        <v>569</v>
      </c>
      <c r="B559" s="662" t="s">
        <v>570</v>
      </c>
      <c r="C559" s="663" t="s">
        <v>583</v>
      </c>
      <c r="D559" s="664" t="s">
        <v>2129</v>
      </c>
      <c r="E559" s="663" t="s">
        <v>586</v>
      </c>
      <c r="F559" s="664" t="s">
        <v>2130</v>
      </c>
      <c r="G559" s="663" t="s">
        <v>1282</v>
      </c>
      <c r="H559" s="663" t="s">
        <v>1443</v>
      </c>
      <c r="I559" s="663" t="s">
        <v>1443</v>
      </c>
      <c r="J559" s="663" t="s">
        <v>1335</v>
      </c>
      <c r="K559" s="663" t="s">
        <v>1444</v>
      </c>
      <c r="L559" s="665">
        <v>3300</v>
      </c>
      <c r="M559" s="665">
        <v>5</v>
      </c>
      <c r="N559" s="666">
        <v>16500</v>
      </c>
    </row>
    <row r="560" spans="1:14" ht="14.4" customHeight="1" x14ac:dyDescent="0.3">
      <c r="A560" s="661" t="s">
        <v>569</v>
      </c>
      <c r="B560" s="662" t="s">
        <v>570</v>
      </c>
      <c r="C560" s="663" t="s">
        <v>583</v>
      </c>
      <c r="D560" s="664" t="s">
        <v>2129</v>
      </c>
      <c r="E560" s="663" t="s">
        <v>586</v>
      </c>
      <c r="F560" s="664" t="s">
        <v>2130</v>
      </c>
      <c r="G560" s="663" t="s">
        <v>1282</v>
      </c>
      <c r="H560" s="663" t="s">
        <v>2090</v>
      </c>
      <c r="I560" s="663" t="s">
        <v>2090</v>
      </c>
      <c r="J560" s="663" t="s">
        <v>2053</v>
      </c>
      <c r="K560" s="663" t="s">
        <v>2054</v>
      </c>
      <c r="L560" s="665">
        <v>67.878298416631125</v>
      </c>
      <c r="M560" s="665">
        <v>341</v>
      </c>
      <c r="N560" s="666">
        <v>23146.499760071216</v>
      </c>
    </row>
    <row r="561" spans="1:14" ht="14.4" customHeight="1" x14ac:dyDescent="0.3">
      <c r="A561" s="661" t="s">
        <v>569</v>
      </c>
      <c r="B561" s="662" t="s">
        <v>570</v>
      </c>
      <c r="C561" s="663" t="s">
        <v>583</v>
      </c>
      <c r="D561" s="664" t="s">
        <v>2129</v>
      </c>
      <c r="E561" s="663" t="s">
        <v>1445</v>
      </c>
      <c r="F561" s="664" t="s">
        <v>2131</v>
      </c>
      <c r="G561" s="663" t="s">
        <v>594</v>
      </c>
      <c r="H561" s="663" t="s">
        <v>1454</v>
      </c>
      <c r="I561" s="663" t="s">
        <v>1455</v>
      </c>
      <c r="J561" s="663" t="s">
        <v>1456</v>
      </c>
      <c r="K561" s="663" t="s">
        <v>1457</v>
      </c>
      <c r="L561" s="665">
        <v>1960.87</v>
      </c>
      <c r="M561" s="665">
        <v>1</v>
      </c>
      <c r="N561" s="666">
        <v>1960.87</v>
      </c>
    </row>
    <row r="562" spans="1:14" ht="14.4" customHeight="1" x14ac:dyDescent="0.3">
      <c r="A562" s="661" t="s">
        <v>569</v>
      </c>
      <c r="B562" s="662" t="s">
        <v>570</v>
      </c>
      <c r="C562" s="663" t="s">
        <v>583</v>
      </c>
      <c r="D562" s="664" t="s">
        <v>2129</v>
      </c>
      <c r="E562" s="663" t="s">
        <v>1445</v>
      </c>
      <c r="F562" s="664" t="s">
        <v>2131</v>
      </c>
      <c r="G562" s="663" t="s">
        <v>594</v>
      </c>
      <c r="H562" s="663" t="s">
        <v>2091</v>
      </c>
      <c r="I562" s="663" t="s">
        <v>2092</v>
      </c>
      <c r="J562" s="663" t="s">
        <v>2093</v>
      </c>
      <c r="K562" s="663" t="s">
        <v>1457</v>
      </c>
      <c r="L562" s="665">
        <v>1950</v>
      </c>
      <c r="M562" s="665">
        <v>1</v>
      </c>
      <c r="N562" s="666">
        <v>1950</v>
      </c>
    </row>
    <row r="563" spans="1:14" ht="14.4" customHeight="1" x14ac:dyDescent="0.3">
      <c r="A563" s="661" t="s">
        <v>569</v>
      </c>
      <c r="B563" s="662" t="s">
        <v>570</v>
      </c>
      <c r="C563" s="663" t="s">
        <v>583</v>
      </c>
      <c r="D563" s="664" t="s">
        <v>2129</v>
      </c>
      <c r="E563" s="663" t="s">
        <v>1445</v>
      </c>
      <c r="F563" s="664" t="s">
        <v>2131</v>
      </c>
      <c r="G563" s="663" t="s">
        <v>594</v>
      </c>
      <c r="H563" s="663" t="s">
        <v>2094</v>
      </c>
      <c r="I563" s="663" t="s">
        <v>2095</v>
      </c>
      <c r="J563" s="663" t="s">
        <v>2096</v>
      </c>
      <c r="K563" s="663" t="s">
        <v>1457</v>
      </c>
      <c r="L563" s="665">
        <v>2078.8000000000002</v>
      </c>
      <c r="M563" s="665">
        <v>1</v>
      </c>
      <c r="N563" s="666">
        <v>2078.8000000000002</v>
      </c>
    </row>
    <row r="564" spans="1:14" ht="14.4" customHeight="1" x14ac:dyDescent="0.3">
      <c r="A564" s="661" t="s">
        <v>569</v>
      </c>
      <c r="B564" s="662" t="s">
        <v>570</v>
      </c>
      <c r="C564" s="663" t="s">
        <v>583</v>
      </c>
      <c r="D564" s="664" t="s">
        <v>2129</v>
      </c>
      <c r="E564" s="663" t="s">
        <v>1445</v>
      </c>
      <c r="F564" s="664" t="s">
        <v>2131</v>
      </c>
      <c r="G564" s="663" t="s">
        <v>594</v>
      </c>
      <c r="H564" s="663" t="s">
        <v>1458</v>
      </c>
      <c r="I564" s="663" t="s">
        <v>1459</v>
      </c>
      <c r="J564" s="663" t="s">
        <v>1460</v>
      </c>
      <c r="K564" s="663" t="s">
        <v>1461</v>
      </c>
      <c r="L564" s="665">
        <v>2156.2499999999995</v>
      </c>
      <c r="M564" s="665">
        <v>1</v>
      </c>
      <c r="N564" s="666">
        <v>2156.2499999999995</v>
      </c>
    </row>
    <row r="565" spans="1:14" ht="14.4" customHeight="1" x14ac:dyDescent="0.3">
      <c r="A565" s="661" t="s">
        <v>569</v>
      </c>
      <c r="B565" s="662" t="s">
        <v>570</v>
      </c>
      <c r="C565" s="663" t="s">
        <v>583</v>
      </c>
      <c r="D565" s="664" t="s">
        <v>2129</v>
      </c>
      <c r="E565" s="663" t="s">
        <v>1445</v>
      </c>
      <c r="F565" s="664" t="s">
        <v>2131</v>
      </c>
      <c r="G565" s="663" t="s">
        <v>594</v>
      </c>
      <c r="H565" s="663" t="s">
        <v>2097</v>
      </c>
      <c r="I565" s="663" t="s">
        <v>215</v>
      </c>
      <c r="J565" s="663" t="s">
        <v>2098</v>
      </c>
      <c r="K565" s="663"/>
      <c r="L565" s="665">
        <v>253.75930141040502</v>
      </c>
      <c r="M565" s="665">
        <v>1</v>
      </c>
      <c r="N565" s="666">
        <v>253.75930141040502</v>
      </c>
    </row>
    <row r="566" spans="1:14" ht="14.4" customHeight="1" x14ac:dyDescent="0.3">
      <c r="A566" s="661" t="s">
        <v>569</v>
      </c>
      <c r="B566" s="662" t="s">
        <v>570</v>
      </c>
      <c r="C566" s="663" t="s">
        <v>583</v>
      </c>
      <c r="D566" s="664" t="s">
        <v>2129</v>
      </c>
      <c r="E566" s="663" t="s">
        <v>1467</v>
      </c>
      <c r="F566" s="664" t="s">
        <v>2132</v>
      </c>
      <c r="G566" s="663"/>
      <c r="H566" s="663" t="s">
        <v>1468</v>
      </c>
      <c r="I566" s="663" t="s">
        <v>1469</v>
      </c>
      <c r="J566" s="663" t="s">
        <v>1470</v>
      </c>
      <c r="K566" s="663" t="s">
        <v>1471</v>
      </c>
      <c r="L566" s="665">
        <v>84.74</v>
      </c>
      <c r="M566" s="665">
        <v>6</v>
      </c>
      <c r="N566" s="666">
        <v>508.44</v>
      </c>
    </row>
    <row r="567" spans="1:14" ht="14.4" customHeight="1" x14ac:dyDescent="0.3">
      <c r="A567" s="661" t="s">
        <v>569</v>
      </c>
      <c r="B567" s="662" t="s">
        <v>570</v>
      </c>
      <c r="C567" s="663" t="s">
        <v>583</v>
      </c>
      <c r="D567" s="664" t="s">
        <v>2129</v>
      </c>
      <c r="E567" s="663" t="s">
        <v>1467</v>
      </c>
      <c r="F567" s="664" t="s">
        <v>2132</v>
      </c>
      <c r="G567" s="663"/>
      <c r="H567" s="663" t="s">
        <v>2099</v>
      </c>
      <c r="I567" s="663" t="s">
        <v>2100</v>
      </c>
      <c r="J567" s="663" t="s">
        <v>2101</v>
      </c>
      <c r="K567" s="663" t="s">
        <v>2102</v>
      </c>
      <c r="L567" s="665">
        <v>659.41176799242419</v>
      </c>
      <c r="M567" s="665">
        <v>3.1999999999999997</v>
      </c>
      <c r="N567" s="666">
        <v>2110.1176575757572</v>
      </c>
    </row>
    <row r="568" spans="1:14" ht="14.4" customHeight="1" x14ac:dyDescent="0.3">
      <c r="A568" s="661" t="s">
        <v>569</v>
      </c>
      <c r="B568" s="662" t="s">
        <v>570</v>
      </c>
      <c r="C568" s="663" t="s">
        <v>583</v>
      </c>
      <c r="D568" s="664" t="s">
        <v>2129</v>
      </c>
      <c r="E568" s="663" t="s">
        <v>1467</v>
      </c>
      <c r="F568" s="664" t="s">
        <v>2132</v>
      </c>
      <c r="G568" s="663"/>
      <c r="H568" s="663" t="s">
        <v>1476</v>
      </c>
      <c r="I568" s="663" t="s">
        <v>1476</v>
      </c>
      <c r="J568" s="663" t="s">
        <v>1477</v>
      </c>
      <c r="K568" s="663" t="s">
        <v>1478</v>
      </c>
      <c r="L568" s="665">
        <v>194.69053372496904</v>
      </c>
      <c r="M568" s="665">
        <v>3.2999999999999994</v>
      </c>
      <c r="N568" s="666">
        <v>642.47876129239773</v>
      </c>
    </row>
    <row r="569" spans="1:14" ht="14.4" customHeight="1" x14ac:dyDescent="0.3">
      <c r="A569" s="661" t="s">
        <v>569</v>
      </c>
      <c r="B569" s="662" t="s">
        <v>570</v>
      </c>
      <c r="C569" s="663" t="s">
        <v>583</v>
      </c>
      <c r="D569" s="664" t="s">
        <v>2129</v>
      </c>
      <c r="E569" s="663" t="s">
        <v>1467</v>
      </c>
      <c r="F569" s="664" t="s">
        <v>2132</v>
      </c>
      <c r="G569" s="663"/>
      <c r="H569" s="663" t="s">
        <v>2103</v>
      </c>
      <c r="I569" s="663" t="s">
        <v>2103</v>
      </c>
      <c r="J569" s="663" t="s">
        <v>2104</v>
      </c>
      <c r="K569" s="663" t="s">
        <v>2105</v>
      </c>
      <c r="L569" s="665">
        <v>810.9784258195258</v>
      </c>
      <c r="M569" s="665">
        <v>1</v>
      </c>
      <c r="N569" s="666">
        <v>810.9784258195258</v>
      </c>
    </row>
    <row r="570" spans="1:14" ht="14.4" customHeight="1" x14ac:dyDescent="0.3">
      <c r="A570" s="661" t="s">
        <v>569</v>
      </c>
      <c r="B570" s="662" t="s">
        <v>570</v>
      </c>
      <c r="C570" s="663" t="s">
        <v>583</v>
      </c>
      <c r="D570" s="664" t="s">
        <v>2129</v>
      </c>
      <c r="E570" s="663" t="s">
        <v>1467</v>
      </c>
      <c r="F570" s="664" t="s">
        <v>2132</v>
      </c>
      <c r="G570" s="663"/>
      <c r="H570" s="663" t="s">
        <v>1479</v>
      </c>
      <c r="I570" s="663" t="s">
        <v>1479</v>
      </c>
      <c r="J570" s="663" t="s">
        <v>1480</v>
      </c>
      <c r="K570" s="663" t="s">
        <v>1481</v>
      </c>
      <c r="L570" s="665">
        <v>454.44999999999993</v>
      </c>
      <c r="M570" s="665">
        <v>9.6</v>
      </c>
      <c r="N570" s="666">
        <v>4362.7199999999993</v>
      </c>
    </row>
    <row r="571" spans="1:14" ht="14.4" customHeight="1" x14ac:dyDescent="0.3">
      <c r="A571" s="661" t="s">
        <v>569</v>
      </c>
      <c r="B571" s="662" t="s">
        <v>570</v>
      </c>
      <c r="C571" s="663" t="s">
        <v>583</v>
      </c>
      <c r="D571" s="664" t="s">
        <v>2129</v>
      </c>
      <c r="E571" s="663" t="s">
        <v>1467</v>
      </c>
      <c r="F571" s="664" t="s">
        <v>2132</v>
      </c>
      <c r="G571" s="663" t="s">
        <v>594</v>
      </c>
      <c r="H571" s="663" t="s">
        <v>1482</v>
      </c>
      <c r="I571" s="663" t="s">
        <v>1483</v>
      </c>
      <c r="J571" s="663" t="s">
        <v>1484</v>
      </c>
      <c r="K571" s="663" t="s">
        <v>1485</v>
      </c>
      <c r="L571" s="665">
        <v>40.2498479195512</v>
      </c>
      <c r="M571" s="665">
        <v>8</v>
      </c>
      <c r="N571" s="666">
        <v>321.9987833564096</v>
      </c>
    </row>
    <row r="572" spans="1:14" ht="14.4" customHeight="1" x14ac:dyDescent="0.3">
      <c r="A572" s="661" t="s">
        <v>569</v>
      </c>
      <c r="B572" s="662" t="s">
        <v>570</v>
      </c>
      <c r="C572" s="663" t="s">
        <v>583</v>
      </c>
      <c r="D572" s="664" t="s">
        <v>2129</v>
      </c>
      <c r="E572" s="663" t="s">
        <v>1467</v>
      </c>
      <c r="F572" s="664" t="s">
        <v>2132</v>
      </c>
      <c r="G572" s="663" t="s">
        <v>594</v>
      </c>
      <c r="H572" s="663" t="s">
        <v>1486</v>
      </c>
      <c r="I572" s="663" t="s">
        <v>1487</v>
      </c>
      <c r="J572" s="663" t="s">
        <v>1488</v>
      </c>
      <c r="K572" s="663" t="s">
        <v>642</v>
      </c>
      <c r="L572" s="665">
        <v>68.369706839633182</v>
      </c>
      <c r="M572" s="665">
        <v>7</v>
      </c>
      <c r="N572" s="666">
        <v>478.58794787743227</v>
      </c>
    </row>
    <row r="573" spans="1:14" ht="14.4" customHeight="1" x14ac:dyDescent="0.3">
      <c r="A573" s="661" t="s">
        <v>569</v>
      </c>
      <c r="B573" s="662" t="s">
        <v>570</v>
      </c>
      <c r="C573" s="663" t="s">
        <v>583</v>
      </c>
      <c r="D573" s="664" t="s">
        <v>2129</v>
      </c>
      <c r="E573" s="663" t="s">
        <v>1467</v>
      </c>
      <c r="F573" s="664" t="s">
        <v>2132</v>
      </c>
      <c r="G573" s="663" t="s">
        <v>594</v>
      </c>
      <c r="H573" s="663" t="s">
        <v>1489</v>
      </c>
      <c r="I573" s="663" t="s">
        <v>1490</v>
      </c>
      <c r="J573" s="663" t="s">
        <v>1491</v>
      </c>
      <c r="K573" s="663" t="s">
        <v>1492</v>
      </c>
      <c r="L573" s="665">
        <v>31.959922105959187</v>
      </c>
      <c r="M573" s="665">
        <v>5</v>
      </c>
      <c r="N573" s="666">
        <v>159.79961052979593</v>
      </c>
    </row>
    <row r="574" spans="1:14" ht="14.4" customHeight="1" x14ac:dyDescent="0.3">
      <c r="A574" s="661" t="s">
        <v>569</v>
      </c>
      <c r="B574" s="662" t="s">
        <v>570</v>
      </c>
      <c r="C574" s="663" t="s">
        <v>583</v>
      </c>
      <c r="D574" s="664" t="s">
        <v>2129</v>
      </c>
      <c r="E574" s="663" t="s">
        <v>1467</v>
      </c>
      <c r="F574" s="664" t="s">
        <v>2132</v>
      </c>
      <c r="G574" s="663" t="s">
        <v>594</v>
      </c>
      <c r="H574" s="663" t="s">
        <v>1493</v>
      </c>
      <c r="I574" s="663" t="s">
        <v>1494</v>
      </c>
      <c r="J574" s="663" t="s">
        <v>1495</v>
      </c>
      <c r="K574" s="663" t="s">
        <v>1496</v>
      </c>
      <c r="L574" s="665">
        <v>181.79999999999998</v>
      </c>
      <c r="M574" s="665">
        <v>1</v>
      </c>
      <c r="N574" s="666">
        <v>181.79999999999998</v>
      </c>
    </row>
    <row r="575" spans="1:14" ht="14.4" customHeight="1" x14ac:dyDescent="0.3">
      <c r="A575" s="661" t="s">
        <v>569</v>
      </c>
      <c r="B575" s="662" t="s">
        <v>570</v>
      </c>
      <c r="C575" s="663" t="s">
        <v>583</v>
      </c>
      <c r="D575" s="664" t="s">
        <v>2129</v>
      </c>
      <c r="E575" s="663" t="s">
        <v>1467</v>
      </c>
      <c r="F575" s="664" t="s">
        <v>2132</v>
      </c>
      <c r="G575" s="663" t="s">
        <v>594</v>
      </c>
      <c r="H575" s="663" t="s">
        <v>2106</v>
      </c>
      <c r="I575" s="663" t="s">
        <v>2107</v>
      </c>
      <c r="J575" s="663" t="s">
        <v>2108</v>
      </c>
      <c r="K575" s="663" t="s">
        <v>1559</v>
      </c>
      <c r="L575" s="665">
        <v>2773.1600000000003</v>
      </c>
      <c r="M575" s="665">
        <v>1.7999999999999996</v>
      </c>
      <c r="N575" s="666">
        <v>4991.6879999999992</v>
      </c>
    </row>
    <row r="576" spans="1:14" ht="14.4" customHeight="1" x14ac:dyDescent="0.3">
      <c r="A576" s="661" t="s">
        <v>569</v>
      </c>
      <c r="B576" s="662" t="s">
        <v>570</v>
      </c>
      <c r="C576" s="663" t="s">
        <v>583</v>
      </c>
      <c r="D576" s="664" t="s">
        <v>2129</v>
      </c>
      <c r="E576" s="663" t="s">
        <v>1467</v>
      </c>
      <c r="F576" s="664" t="s">
        <v>2132</v>
      </c>
      <c r="G576" s="663" t="s">
        <v>594</v>
      </c>
      <c r="H576" s="663" t="s">
        <v>1512</v>
      </c>
      <c r="I576" s="663" t="s">
        <v>1513</v>
      </c>
      <c r="J576" s="663" t="s">
        <v>1514</v>
      </c>
      <c r="K576" s="663" t="s">
        <v>1515</v>
      </c>
      <c r="L576" s="665">
        <v>99.88</v>
      </c>
      <c r="M576" s="665">
        <v>1</v>
      </c>
      <c r="N576" s="666">
        <v>99.88</v>
      </c>
    </row>
    <row r="577" spans="1:14" ht="14.4" customHeight="1" x14ac:dyDescent="0.3">
      <c r="A577" s="661" t="s">
        <v>569</v>
      </c>
      <c r="B577" s="662" t="s">
        <v>570</v>
      </c>
      <c r="C577" s="663" t="s">
        <v>583</v>
      </c>
      <c r="D577" s="664" t="s">
        <v>2129</v>
      </c>
      <c r="E577" s="663" t="s">
        <v>1467</v>
      </c>
      <c r="F577" s="664" t="s">
        <v>2132</v>
      </c>
      <c r="G577" s="663" t="s">
        <v>594</v>
      </c>
      <c r="H577" s="663" t="s">
        <v>1523</v>
      </c>
      <c r="I577" s="663" t="s">
        <v>1524</v>
      </c>
      <c r="J577" s="663" t="s">
        <v>1525</v>
      </c>
      <c r="K577" s="663" t="s">
        <v>1526</v>
      </c>
      <c r="L577" s="665">
        <v>12522.480000000001</v>
      </c>
      <c r="M577" s="665">
        <v>3.8</v>
      </c>
      <c r="N577" s="666">
        <v>47585.424000000006</v>
      </c>
    </row>
    <row r="578" spans="1:14" ht="14.4" customHeight="1" x14ac:dyDescent="0.3">
      <c r="A578" s="661" t="s">
        <v>569</v>
      </c>
      <c r="B578" s="662" t="s">
        <v>570</v>
      </c>
      <c r="C578" s="663" t="s">
        <v>583</v>
      </c>
      <c r="D578" s="664" t="s">
        <v>2129</v>
      </c>
      <c r="E578" s="663" t="s">
        <v>1467</v>
      </c>
      <c r="F578" s="664" t="s">
        <v>2132</v>
      </c>
      <c r="G578" s="663" t="s">
        <v>594</v>
      </c>
      <c r="H578" s="663" t="s">
        <v>2109</v>
      </c>
      <c r="I578" s="663" t="s">
        <v>2109</v>
      </c>
      <c r="J578" s="663" t="s">
        <v>2110</v>
      </c>
      <c r="K578" s="663" t="s">
        <v>1478</v>
      </c>
      <c r="L578" s="665">
        <v>988.66000000000008</v>
      </c>
      <c r="M578" s="665">
        <v>3.6</v>
      </c>
      <c r="N578" s="666">
        <v>3559.1760000000004</v>
      </c>
    </row>
    <row r="579" spans="1:14" ht="14.4" customHeight="1" x14ac:dyDescent="0.3">
      <c r="A579" s="661" t="s">
        <v>569</v>
      </c>
      <c r="B579" s="662" t="s">
        <v>570</v>
      </c>
      <c r="C579" s="663" t="s">
        <v>583</v>
      </c>
      <c r="D579" s="664" t="s">
        <v>2129</v>
      </c>
      <c r="E579" s="663" t="s">
        <v>1467</v>
      </c>
      <c r="F579" s="664" t="s">
        <v>2132</v>
      </c>
      <c r="G579" s="663" t="s">
        <v>594</v>
      </c>
      <c r="H579" s="663" t="s">
        <v>2111</v>
      </c>
      <c r="I579" s="663" t="s">
        <v>2112</v>
      </c>
      <c r="J579" s="663" t="s">
        <v>2113</v>
      </c>
      <c r="K579" s="663" t="s">
        <v>2114</v>
      </c>
      <c r="L579" s="665">
        <v>49.239471046396773</v>
      </c>
      <c r="M579" s="665">
        <v>1</v>
      </c>
      <c r="N579" s="666">
        <v>49.239471046396773</v>
      </c>
    </row>
    <row r="580" spans="1:14" ht="14.4" customHeight="1" x14ac:dyDescent="0.3">
      <c r="A580" s="661" t="s">
        <v>569</v>
      </c>
      <c r="B580" s="662" t="s">
        <v>570</v>
      </c>
      <c r="C580" s="663" t="s">
        <v>583</v>
      </c>
      <c r="D580" s="664" t="s">
        <v>2129</v>
      </c>
      <c r="E580" s="663" t="s">
        <v>1467</v>
      </c>
      <c r="F580" s="664" t="s">
        <v>2132</v>
      </c>
      <c r="G580" s="663" t="s">
        <v>594</v>
      </c>
      <c r="H580" s="663" t="s">
        <v>1535</v>
      </c>
      <c r="I580" s="663" t="s">
        <v>1535</v>
      </c>
      <c r="J580" s="663" t="s">
        <v>1536</v>
      </c>
      <c r="K580" s="663" t="s">
        <v>1537</v>
      </c>
      <c r="L580" s="665">
        <v>1167.2499062082525</v>
      </c>
      <c r="M580" s="665">
        <v>1</v>
      </c>
      <c r="N580" s="666">
        <v>1167.2499062082525</v>
      </c>
    </row>
    <row r="581" spans="1:14" ht="14.4" customHeight="1" x14ac:dyDescent="0.3">
      <c r="A581" s="661" t="s">
        <v>569</v>
      </c>
      <c r="B581" s="662" t="s">
        <v>570</v>
      </c>
      <c r="C581" s="663" t="s">
        <v>583</v>
      </c>
      <c r="D581" s="664" t="s">
        <v>2129</v>
      </c>
      <c r="E581" s="663" t="s">
        <v>1467</v>
      </c>
      <c r="F581" s="664" t="s">
        <v>2132</v>
      </c>
      <c r="G581" s="663" t="s">
        <v>594</v>
      </c>
      <c r="H581" s="663" t="s">
        <v>1538</v>
      </c>
      <c r="I581" s="663" t="s">
        <v>1538</v>
      </c>
      <c r="J581" s="663" t="s">
        <v>1539</v>
      </c>
      <c r="K581" s="663" t="s">
        <v>1540</v>
      </c>
      <c r="L581" s="665">
        <v>286.00000000000006</v>
      </c>
      <c r="M581" s="665">
        <v>8.4</v>
      </c>
      <c r="N581" s="666">
        <v>2402.4000000000005</v>
      </c>
    </row>
    <row r="582" spans="1:14" ht="14.4" customHeight="1" x14ac:dyDescent="0.3">
      <c r="A582" s="661" t="s">
        <v>569</v>
      </c>
      <c r="B582" s="662" t="s">
        <v>570</v>
      </c>
      <c r="C582" s="663" t="s">
        <v>583</v>
      </c>
      <c r="D582" s="664" t="s">
        <v>2129</v>
      </c>
      <c r="E582" s="663" t="s">
        <v>1467</v>
      </c>
      <c r="F582" s="664" t="s">
        <v>2132</v>
      </c>
      <c r="G582" s="663" t="s">
        <v>1282</v>
      </c>
      <c r="H582" s="663" t="s">
        <v>1543</v>
      </c>
      <c r="I582" s="663" t="s">
        <v>1543</v>
      </c>
      <c r="J582" s="663" t="s">
        <v>1544</v>
      </c>
      <c r="K582" s="663" t="s">
        <v>1545</v>
      </c>
      <c r="L582" s="665">
        <v>68.199541874931882</v>
      </c>
      <c r="M582" s="665">
        <v>6.7</v>
      </c>
      <c r="N582" s="666">
        <v>456.93693056204364</v>
      </c>
    </row>
    <row r="583" spans="1:14" ht="14.4" customHeight="1" x14ac:dyDescent="0.3">
      <c r="A583" s="661" t="s">
        <v>569</v>
      </c>
      <c r="B583" s="662" t="s">
        <v>570</v>
      </c>
      <c r="C583" s="663" t="s">
        <v>583</v>
      </c>
      <c r="D583" s="664" t="s">
        <v>2129</v>
      </c>
      <c r="E583" s="663" t="s">
        <v>1467</v>
      </c>
      <c r="F583" s="664" t="s">
        <v>2132</v>
      </c>
      <c r="G583" s="663" t="s">
        <v>1282</v>
      </c>
      <c r="H583" s="663" t="s">
        <v>1546</v>
      </c>
      <c r="I583" s="663" t="s">
        <v>1547</v>
      </c>
      <c r="J583" s="663" t="s">
        <v>1548</v>
      </c>
      <c r="K583" s="663" t="s">
        <v>1549</v>
      </c>
      <c r="L583" s="665">
        <v>115.71999999999998</v>
      </c>
      <c r="M583" s="665">
        <v>4</v>
      </c>
      <c r="N583" s="666">
        <v>462.87999999999994</v>
      </c>
    </row>
    <row r="584" spans="1:14" ht="14.4" customHeight="1" x14ac:dyDescent="0.3">
      <c r="A584" s="661" t="s">
        <v>569</v>
      </c>
      <c r="B584" s="662" t="s">
        <v>570</v>
      </c>
      <c r="C584" s="663" t="s">
        <v>583</v>
      </c>
      <c r="D584" s="664" t="s">
        <v>2129</v>
      </c>
      <c r="E584" s="663" t="s">
        <v>1467</v>
      </c>
      <c r="F584" s="664" t="s">
        <v>2132</v>
      </c>
      <c r="G584" s="663" t="s">
        <v>1282</v>
      </c>
      <c r="H584" s="663" t="s">
        <v>1550</v>
      </c>
      <c r="I584" s="663" t="s">
        <v>1551</v>
      </c>
      <c r="J584" s="663" t="s">
        <v>1495</v>
      </c>
      <c r="K584" s="663" t="s">
        <v>1552</v>
      </c>
      <c r="L584" s="665">
        <v>22.369658359856523</v>
      </c>
      <c r="M584" s="665">
        <v>562</v>
      </c>
      <c r="N584" s="666">
        <v>12571.747998239365</v>
      </c>
    </row>
    <row r="585" spans="1:14" ht="14.4" customHeight="1" x14ac:dyDescent="0.3">
      <c r="A585" s="661" t="s">
        <v>569</v>
      </c>
      <c r="B585" s="662" t="s">
        <v>570</v>
      </c>
      <c r="C585" s="663" t="s">
        <v>583</v>
      </c>
      <c r="D585" s="664" t="s">
        <v>2129</v>
      </c>
      <c r="E585" s="663" t="s">
        <v>1467</v>
      </c>
      <c r="F585" s="664" t="s">
        <v>2132</v>
      </c>
      <c r="G585" s="663" t="s">
        <v>1282</v>
      </c>
      <c r="H585" s="663" t="s">
        <v>2115</v>
      </c>
      <c r="I585" s="663" t="s">
        <v>2116</v>
      </c>
      <c r="J585" s="663" t="s">
        <v>2117</v>
      </c>
      <c r="K585" s="663" t="s">
        <v>2118</v>
      </c>
      <c r="L585" s="665">
        <v>603.15087976631582</v>
      </c>
      <c r="M585" s="665">
        <v>5.3</v>
      </c>
      <c r="N585" s="666">
        <v>3196.6996627614735</v>
      </c>
    </row>
    <row r="586" spans="1:14" ht="14.4" customHeight="1" x14ac:dyDescent="0.3">
      <c r="A586" s="661" t="s">
        <v>569</v>
      </c>
      <c r="B586" s="662" t="s">
        <v>570</v>
      </c>
      <c r="C586" s="663" t="s">
        <v>583</v>
      </c>
      <c r="D586" s="664" t="s">
        <v>2129</v>
      </c>
      <c r="E586" s="663" t="s">
        <v>1467</v>
      </c>
      <c r="F586" s="664" t="s">
        <v>2132</v>
      </c>
      <c r="G586" s="663" t="s">
        <v>1282</v>
      </c>
      <c r="H586" s="663" t="s">
        <v>1553</v>
      </c>
      <c r="I586" s="663" t="s">
        <v>1553</v>
      </c>
      <c r="J586" s="663" t="s">
        <v>1554</v>
      </c>
      <c r="K586" s="663" t="s">
        <v>1555</v>
      </c>
      <c r="L586" s="665">
        <v>604.62329599980876</v>
      </c>
      <c r="M586" s="665">
        <v>1.5</v>
      </c>
      <c r="N586" s="666">
        <v>906.93494399971314</v>
      </c>
    </row>
    <row r="587" spans="1:14" ht="14.4" customHeight="1" x14ac:dyDescent="0.3">
      <c r="A587" s="661" t="s">
        <v>569</v>
      </c>
      <c r="B587" s="662" t="s">
        <v>570</v>
      </c>
      <c r="C587" s="663" t="s">
        <v>583</v>
      </c>
      <c r="D587" s="664" t="s">
        <v>2129</v>
      </c>
      <c r="E587" s="663" t="s">
        <v>1467</v>
      </c>
      <c r="F587" s="664" t="s">
        <v>2132</v>
      </c>
      <c r="G587" s="663" t="s">
        <v>1282</v>
      </c>
      <c r="H587" s="663" t="s">
        <v>1556</v>
      </c>
      <c r="I587" s="663" t="s">
        <v>1557</v>
      </c>
      <c r="J587" s="663" t="s">
        <v>1558</v>
      </c>
      <c r="K587" s="663" t="s">
        <v>1559</v>
      </c>
      <c r="L587" s="665">
        <v>141.01953834915426</v>
      </c>
      <c r="M587" s="665">
        <v>15.900000000000018</v>
      </c>
      <c r="N587" s="666">
        <v>2242.2106597515553</v>
      </c>
    </row>
    <row r="588" spans="1:14" ht="14.4" customHeight="1" x14ac:dyDescent="0.3">
      <c r="A588" s="661" t="s">
        <v>569</v>
      </c>
      <c r="B588" s="662" t="s">
        <v>570</v>
      </c>
      <c r="C588" s="663" t="s">
        <v>583</v>
      </c>
      <c r="D588" s="664" t="s">
        <v>2129</v>
      </c>
      <c r="E588" s="663" t="s">
        <v>1467</v>
      </c>
      <c r="F588" s="664" t="s">
        <v>2132</v>
      </c>
      <c r="G588" s="663" t="s">
        <v>1282</v>
      </c>
      <c r="H588" s="663" t="s">
        <v>1564</v>
      </c>
      <c r="I588" s="663" t="s">
        <v>1565</v>
      </c>
      <c r="J588" s="663" t="s">
        <v>1566</v>
      </c>
      <c r="K588" s="663" t="s">
        <v>1567</v>
      </c>
      <c r="L588" s="665">
        <v>76.509335615437621</v>
      </c>
      <c r="M588" s="665">
        <v>32.400000000000006</v>
      </c>
      <c r="N588" s="666">
        <v>2478.9024739401793</v>
      </c>
    </row>
    <row r="589" spans="1:14" ht="14.4" customHeight="1" x14ac:dyDescent="0.3">
      <c r="A589" s="661" t="s">
        <v>569</v>
      </c>
      <c r="B589" s="662" t="s">
        <v>570</v>
      </c>
      <c r="C589" s="663" t="s">
        <v>583</v>
      </c>
      <c r="D589" s="664" t="s">
        <v>2129</v>
      </c>
      <c r="E589" s="663" t="s">
        <v>1467</v>
      </c>
      <c r="F589" s="664" t="s">
        <v>2132</v>
      </c>
      <c r="G589" s="663" t="s">
        <v>1282</v>
      </c>
      <c r="H589" s="663" t="s">
        <v>1568</v>
      </c>
      <c r="I589" s="663" t="s">
        <v>1569</v>
      </c>
      <c r="J589" s="663" t="s">
        <v>1570</v>
      </c>
      <c r="K589" s="663" t="s">
        <v>1571</v>
      </c>
      <c r="L589" s="665">
        <v>112.09000000000007</v>
      </c>
      <c r="M589" s="665">
        <v>3</v>
      </c>
      <c r="N589" s="666">
        <v>336.27000000000021</v>
      </c>
    </row>
    <row r="590" spans="1:14" ht="14.4" customHeight="1" x14ac:dyDescent="0.3">
      <c r="A590" s="661" t="s">
        <v>569</v>
      </c>
      <c r="B590" s="662" t="s">
        <v>570</v>
      </c>
      <c r="C590" s="663" t="s">
        <v>583</v>
      </c>
      <c r="D590" s="664" t="s">
        <v>2129</v>
      </c>
      <c r="E590" s="663" t="s">
        <v>1467</v>
      </c>
      <c r="F590" s="664" t="s">
        <v>2132</v>
      </c>
      <c r="G590" s="663" t="s">
        <v>1282</v>
      </c>
      <c r="H590" s="663" t="s">
        <v>1572</v>
      </c>
      <c r="I590" s="663" t="s">
        <v>1573</v>
      </c>
      <c r="J590" s="663" t="s">
        <v>1574</v>
      </c>
      <c r="K590" s="663" t="s">
        <v>1575</v>
      </c>
      <c r="L590" s="665">
        <v>41.272000000000013</v>
      </c>
      <c r="M590" s="665">
        <v>15</v>
      </c>
      <c r="N590" s="666">
        <v>619.08000000000015</v>
      </c>
    </row>
    <row r="591" spans="1:14" ht="14.4" customHeight="1" x14ac:dyDescent="0.3">
      <c r="A591" s="661" t="s">
        <v>569</v>
      </c>
      <c r="B591" s="662" t="s">
        <v>570</v>
      </c>
      <c r="C591" s="663" t="s">
        <v>583</v>
      </c>
      <c r="D591" s="664" t="s">
        <v>2129</v>
      </c>
      <c r="E591" s="663" t="s">
        <v>1467</v>
      </c>
      <c r="F591" s="664" t="s">
        <v>2132</v>
      </c>
      <c r="G591" s="663" t="s">
        <v>1282</v>
      </c>
      <c r="H591" s="663" t="s">
        <v>1576</v>
      </c>
      <c r="I591" s="663" t="s">
        <v>1576</v>
      </c>
      <c r="J591" s="663" t="s">
        <v>1577</v>
      </c>
      <c r="K591" s="663" t="s">
        <v>1578</v>
      </c>
      <c r="L591" s="665">
        <v>517</v>
      </c>
      <c r="M591" s="665">
        <v>1.8</v>
      </c>
      <c r="N591" s="666">
        <v>930.6</v>
      </c>
    </row>
    <row r="592" spans="1:14" ht="14.4" customHeight="1" x14ac:dyDescent="0.3">
      <c r="A592" s="661" t="s">
        <v>569</v>
      </c>
      <c r="B592" s="662" t="s">
        <v>570</v>
      </c>
      <c r="C592" s="663" t="s">
        <v>583</v>
      </c>
      <c r="D592" s="664" t="s">
        <v>2129</v>
      </c>
      <c r="E592" s="663" t="s">
        <v>1467</v>
      </c>
      <c r="F592" s="664" t="s">
        <v>2132</v>
      </c>
      <c r="G592" s="663" t="s">
        <v>1282</v>
      </c>
      <c r="H592" s="663" t="s">
        <v>1579</v>
      </c>
      <c r="I592" s="663" t="s">
        <v>1580</v>
      </c>
      <c r="J592" s="663" t="s">
        <v>1581</v>
      </c>
      <c r="K592" s="663" t="s">
        <v>1582</v>
      </c>
      <c r="L592" s="665">
        <v>28.889999999999997</v>
      </c>
      <c r="M592" s="665">
        <v>30</v>
      </c>
      <c r="N592" s="666">
        <v>866.69999999999993</v>
      </c>
    </row>
    <row r="593" spans="1:14" ht="14.4" customHeight="1" x14ac:dyDescent="0.3">
      <c r="A593" s="661" t="s">
        <v>569</v>
      </c>
      <c r="B593" s="662" t="s">
        <v>570</v>
      </c>
      <c r="C593" s="663" t="s">
        <v>583</v>
      </c>
      <c r="D593" s="664" t="s">
        <v>2129</v>
      </c>
      <c r="E593" s="663" t="s">
        <v>1467</v>
      </c>
      <c r="F593" s="664" t="s">
        <v>2132</v>
      </c>
      <c r="G593" s="663" t="s">
        <v>1282</v>
      </c>
      <c r="H593" s="663" t="s">
        <v>1590</v>
      </c>
      <c r="I593" s="663" t="s">
        <v>1591</v>
      </c>
      <c r="J593" s="663" t="s">
        <v>1592</v>
      </c>
      <c r="K593" s="663" t="s">
        <v>1593</v>
      </c>
      <c r="L593" s="665">
        <v>77.779051769265152</v>
      </c>
      <c r="M593" s="665">
        <v>76</v>
      </c>
      <c r="N593" s="666">
        <v>5911.2079344641515</v>
      </c>
    </row>
    <row r="594" spans="1:14" ht="14.4" customHeight="1" x14ac:dyDescent="0.3">
      <c r="A594" s="661" t="s">
        <v>569</v>
      </c>
      <c r="B594" s="662" t="s">
        <v>570</v>
      </c>
      <c r="C594" s="663" t="s">
        <v>583</v>
      </c>
      <c r="D594" s="664" t="s">
        <v>2129</v>
      </c>
      <c r="E594" s="663" t="s">
        <v>1467</v>
      </c>
      <c r="F594" s="664" t="s">
        <v>2132</v>
      </c>
      <c r="G594" s="663" t="s">
        <v>1282</v>
      </c>
      <c r="H594" s="663" t="s">
        <v>1594</v>
      </c>
      <c r="I594" s="663" t="s">
        <v>1595</v>
      </c>
      <c r="J594" s="663" t="s">
        <v>1596</v>
      </c>
      <c r="K594" s="663" t="s">
        <v>1597</v>
      </c>
      <c r="L594" s="665">
        <v>772.07905569824607</v>
      </c>
      <c r="M594" s="665">
        <v>1</v>
      </c>
      <c r="N594" s="666">
        <v>772.07905569824607</v>
      </c>
    </row>
    <row r="595" spans="1:14" ht="14.4" customHeight="1" x14ac:dyDescent="0.3">
      <c r="A595" s="661" t="s">
        <v>569</v>
      </c>
      <c r="B595" s="662" t="s">
        <v>570</v>
      </c>
      <c r="C595" s="663" t="s">
        <v>583</v>
      </c>
      <c r="D595" s="664" t="s">
        <v>2129</v>
      </c>
      <c r="E595" s="663" t="s">
        <v>1467</v>
      </c>
      <c r="F595" s="664" t="s">
        <v>2132</v>
      </c>
      <c r="G595" s="663" t="s">
        <v>1282</v>
      </c>
      <c r="H595" s="663" t="s">
        <v>1598</v>
      </c>
      <c r="I595" s="663" t="s">
        <v>1598</v>
      </c>
      <c r="J595" s="663" t="s">
        <v>1599</v>
      </c>
      <c r="K595" s="663" t="s">
        <v>1600</v>
      </c>
      <c r="L595" s="665">
        <v>462</v>
      </c>
      <c r="M595" s="665">
        <v>5.6</v>
      </c>
      <c r="N595" s="666">
        <v>2587.1999999999998</v>
      </c>
    </row>
    <row r="596" spans="1:14" ht="14.4" customHeight="1" x14ac:dyDescent="0.3">
      <c r="A596" s="661" t="s">
        <v>569</v>
      </c>
      <c r="B596" s="662" t="s">
        <v>570</v>
      </c>
      <c r="C596" s="663" t="s">
        <v>583</v>
      </c>
      <c r="D596" s="664" t="s">
        <v>2129</v>
      </c>
      <c r="E596" s="663" t="s">
        <v>1467</v>
      </c>
      <c r="F596" s="664" t="s">
        <v>2132</v>
      </c>
      <c r="G596" s="663" t="s">
        <v>1282</v>
      </c>
      <c r="H596" s="663" t="s">
        <v>1601</v>
      </c>
      <c r="I596" s="663" t="s">
        <v>1601</v>
      </c>
      <c r="J596" s="663" t="s">
        <v>1602</v>
      </c>
      <c r="K596" s="663" t="s">
        <v>1603</v>
      </c>
      <c r="L596" s="665">
        <v>29.939256582497666</v>
      </c>
      <c r="M596" s="665">
        <v>20</v>
      </c>
      <c r="N596" s="666">
        <v>598.78513164995331</v>
      </c>
    </row>
    <row r="597" spans="1:14" ht="14.4" customHeight="1" x14ac:dyDescent="0.3">
      <c r="A597" s="661" t="s">
        <v>569</v>
      </c>
      <c r="B597" s="662" t="s">
        <v>570</v>
      </c>
      <c r="C597" s="663" t="s">
        <v>583</v>
      </c>
      <c r="D597" s="664" t="s">
        <v>2129</v>
      </c>
      <c r="E597" s="663" t="s">
        <v>1467</v>
      </c>
      <c r="F597" s="664" t="s">
        <v>2132</v>
      </c>
      <c r="G597" s="663" t="s">
        <v>1282</v>
      </c>
      <c r="H597" s="663" t="s">
        <v>2119</v>
      </c>
      <c r="I597" s="663" t="s">
        <v>2119</v>
      </c>
      <c r="J597" s="663" t="s">
        <v>2120</v>
      </c>
      <c r="K597" s="663" t="s">
        <v>1611</v>
      </c>
      <c r="L597" s="665">
        <v>142.32999999999998</v>
      </c>
      <c r="M597" s="665">
        <v>18</v>
      </c>
      <c r="N597" s="666">
        <v>2561.9399999999996</v>
      </c>
    </row>
    <row r="598" spans="1:14" ht="14.4" customHeight="1" x14ac:dyDescent="0.3">
      <c r="A598" s="661" t="s">
        <v>569</v>
      </c>
      <c r="B598" s="662" t="s">
        <v>570</v>
      </c>
      <c r="C598" s="663" t="s">
        <v>583</v>
      </c>
      <c r="D598" s="664" t="s">
        <v>2129</v>
      </c>
      <c r="E598" s="663" t="s">
        <v>1467</v>
      </c>
      <c r="F598" s="664" t="s">
        <v>2132</v>
      </c>
      <c r="G598" s="663" t="s">
        <v>1282</v>
      </c>
      <c r="H598" s="663" t="s">
        <v>1607</v>
      </c>
      <c r="I598" s="663" t="s">
        <v>1607</v>
      </c>
      <c r="J598" s="663" t="s">
        <v>1608</v>
      </c>
      <c r="K598" s="663" t="s">
        <v>1481</v>
      </c>
      <c r="L598" s="665">
        <v>217.8</v>
      </c>
      <c r="M598" s="665">
        <v>2</v>
      </c>
      <c r="N598" s="666">
        <v>435.6</v>
      </c>
    </row>
    <row r="599" spans="1:14" ht="14.4" customHeight="1" x14ac:dyDescent="0.3">
      <c r="A599" s="661" t="s">
        <v>569</v>
      </c>
      <c r="B599" s="662" t="s">
        <v>570</v>
      </c>
      <c r="C599" s="663" t="s">
        <v>583</v>
      </c>
      <c r="D599" s="664" t="s">
        <v>2129</v>
      </c>
      <c r="E599" s="663" t="s">
        <v>1467</v>
      </c>
      <c r="F599" s="664" t="s">
        <v>2132</v>
      </c>
      <c r="G599" s="663" t="s">
        <v>1282</v>
      </c>
      <c r="H599" s="663" t="s">
        <v>2121</v>
      </c>
      <c r="I599" s="663" t="s">
        <v>2121</v>
      </c>
      <c r="J599" s="663" t="s">
        <v>2122</v>
      </c>
      <c r="K599" s="663" t="s">
        <v>1589</v>
      </c>
      <c r="L599" s="665">
        <v>55.189238968560389</v>
      </c>
      <c r="M599" s="665">
        <v>10</v>
      </c>
      <c r="N599" s="666">
        <v>551.89238968560392</v>
      </c>
    </row>
    <row r="600" spans="1:14" ht="14.4" customHeight="1" x14ac:dyDescent="0.3">
      <c r="A600" s="661" t="s">
        <v>569</v>
      </c>
      <c r="B600" s="662" t="s">
        <v>570</v>
      </c>
      <c r="C600" s="663" t="s">
        <v>583</v>
      </c>
      <c r="D600" s="664" t="s">
        <v>2129</v>
      </c>
      <c r="E600" s="663" t="s">
        <v>1467</v>
      </c>
      <c r="F600" s="664" t="s">
        <v>2132</v>
      </c>
      <c r="G600" s="663" t="s">
        <v>1282</v>
      </c>
      <c r="H600" s="663" t="s">
        <v>1612</v>
      </c>
      <c r="I600" s="663" t="s">
        <v>1613</v>
      </c>
      <c r="J600" s="663" t="s">
        <v>1614</v>
      </c>
      <c r="K600" s="663" t="s">
        <v>1615</v>
      </c>
      <c r="L600" s="665">
        <v>353.86902031058202</v>
      </c>
      <c r="M600" s="665">
        <v>14.700000000000001</v>
      </c>
      <c r="N600" s="666">
        <v>5201.874598565556</v>
      </c>
    </row>
    <row r="601" spans="1:14" ht="14.4" customHeight="1" x14ac:dyDescent="0.3">
      <c r="A601" s="661" t="s">
        <v>569</v>
      </c>
      <c r="B601" s="662" t="s">
        <v>570</v>
      </c>
      <c r="C601" s="663" t="s">
        <v>583</v>
      </c>
      <c r="D601" s="664" t="s">
        <v>2129</v>
      </c>
      <c r="E601" s="663" t="s">
        <v>1467</v>
      </c>
      <c r="F601" s="664" t="s">
        <v>2132</v>
      </c>
      <c r="G601" s="663" t="s">
        <v>1282</v>
      </c>
      <c r="H601" s="663" t="s">
        <v>1616</v>
      </c>
      <c r="I601" s="663" t="s">
        <v>1617</v>
      </c>
      <c r="J601" s="663" t="s">
        <v>1618</v>
      </c>
      <c r="K601" s="663"/>
      <c r="L601" s="665">
        <v>155.1</v>
      </c>
      <c r="M601" s="665">
        <v>1.8</v>
      </c>
      <c r="N601" s="666">
        <v>279.18</v>
      </c>
    </row>
    <row r="602" spans="1:14" ht="14.4" customHeight="1" x14ac:dyDescent="0.3">
      <c r="A602" s="661" t="s">
        <v>569</v>
      </c>
      <c r="B602" s="662" t="s">
        <v>570</v>
      </c>
      <c r="C602" s="663" t="s">
        <v>583</v>
      </c>
      <c r="D602" s="664" t="s">
        <v>2129</v>
      </c>
      <c r="E602" s="663" t="s">
        <v>1619</v>
      </c>
      <c r="F602" s="664" t="s">
        <v>2133</v>
      </c>
      <c r="G602" s="663"/>
      <c r="H602" s="663" t="s">
        <v>1620</v>
      </c>
      <c r="I602" s="663" t="s">
        <v>1621</v>
      </c>
      <c r="J602" s="663" t="s">
        <v>1622</v>
      </c>
      <c r="K602" s="663"/>
      <c r="L602" s="665">
        <v>30.220000000000002</v>
      </c>
      <c r="M602" s="665">
        <v>32</v>
      </c>
      <c r="N602" s="666">
        <v>967.04000000000008</v>
      </c>
    </row>
    <row r="603" spans="1:14" ht="14.4" customHeight="1" x14ac:dyDescent="0.3">
      <c r="A603" s="661" t="s">
        <v>569</v>
      </c>
      <c r="B603" s="662" t="s">
        <v>570</v>
      </c>
      <c r="C603" s="663" t="s">
        <v>583</v>
      </c>
      <c r="D603" s="664" t="s">
        <v>2129</v>
      </c>
      <c r="E603" s="663" t="s">
        <v>1619</v>
      </c>
      <c r="F603" s="664" t="s">
        <v>2133</v>
      </c>
      <c r="G603" s="663" t="s">
        <v>594</v>
      </c>
      <c r="H603" s="663" t="s">
        <v>1627</v>
      </c>
      <c r="I603" s="663" t="s">
        <v>1628</v>
      </c>
      <c r="J603" s="663" t="s">
        <v>1629</v>
      </c>
      <c r="K603" s="663" t="s">
        <v>1630</v>
      </c>
      <c r="L603" s="665">
        <v>101.02000000000002</v>
      </c>
      <c r="M603" s="665">
        <v>1</v>
      </c>
      <c r="N603" s="666">
        <v>101.02000000000002</v>
      </c>
    </row>
    <row r="604" spans="1:14" ht="14.4" customHeight="1" x14ac:dyDescent="0.3">
      <c r="A604" s="661" t="s">
        <v>569</v>
      </c>
      <c r="B604" s="662" t="s">
        <v>570</v>
      </c>
      <c r="C604" s="663" t="s">
        <v>583</v>
      </c>
      <c r="D604" s="664" t="s">
        <v>2129</v>
      </c>
      <c r="E604" s="663" t="s">
        <v>1619</v>
      </c>
      <c r="F604" s="664" t="s">
        <v>2133</v>
      </c>
      <c r="G604" s="663" t="s">
        <v>1282</v>
      </c>
      <c r="H604" s="663" t="s">
        <v>1635</v>
      </c>
      <c r="I604" s="663" t="s">
        <v>1635</v>
      </c>
      <c r="J604" s="663" t="s">
        <v>1636</v>
      </c>
      <c r="K604" s="663" t="s">
        <v>1637</v>
      </c>
      <c r="L604" s="665">
        <v>159.5</v>
      </c>
      <c r="M604" s="665">
        <v>1</v>
      </c>
      <c r="N604" s="666">
        <v>159.5</v>
      </c>
    </row>
    <row r="605" spans="1:14" ht="14.4" customHeight="1" x14ac:dyDescent="0.3">
      <c r="A605" s="661" t="s">
        <v>569</v>
      </c>
      <c r="B605" s="662" t="s">
        <v>570</v>
      </c>
      <c r="C605" s="663" t="s">
        <v>583</v>
      </c>
      <c r="D605" s="664" t="s">
        <v>2129</v>
      </c>
      <c r="E605" s="663" t="s">
        <v>1638</v>
      </c>
      <c r="F605" s="664" t="s">
        <v>2134</v>
      </c>
      <c r="G605" s="663"/>
      <c r="H605" s="663"/>
      <c r="I605" s="663" t="s">
        <v>2123</v>
      </c>
      <c r="J605" s="663" t="s">
        <v>2124</v>
      </c>
      <c r="K605" s="663"/>
      <c r="L605" s="665">
        <v>8234.6</v>
      </c>
      <c r="M605" s="665">
        <v>4</v>
      </c>
      <c r="N605" s="666">
        <v>32938.400000000001</v>
      </c>
    </row>
    <row r="606" spans="1:14" ht="14.4" customHeight="1" thickBot="1" x14ac:dyDescent="0.35">
      <c r="A606" s="667" t="s">
        <v>569</v>
      </c>
      <c r="B606" s="668" t="s">
        <v>570</v>
      </c>
      <c r="C606" s="669" t="s">
        <v>583</v>
      </c>
      <c r="D606" s="670" t="s">
        <v>2129</v>
      </c>
      <c r="E606" s="669" t="s">
        <v>1638</v>
      </c>
      <c r="F606" s="670" t="s">
        <v>2134</v>
      </c>
      <c r="G606" s="669"/>
      <c r="H606" s="669"/>
      <c r="I606" s="669" t="s">
        <v>2125</v>
      </c>
      <c r="J606" s="669" t="s">
        <v>2126</v>
      </c>
      <c r="K606" s="669"/>
      <c r="L606" s="671">
        <v>4305.3999999999996</v>
      </c>
      <c r="M606" s="671">
        <v>2</v>
      </c>
      <c r="N606" s="672">
        <v>8610.7999999999993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2135</v>
      </c>
      <c r="B5" s="659">
        <v>37716.630337552735</v>
      </c>
      <c r="C5" s="677">
        <v>0.16485273943424858</v>
      </c>
      <c r="D5" s="659">
        <v>191073.20031367516</v>
      </c>
      <c r="E5" s="677">
        <v>0.83514726056575139</v>
      </c>
      <c r="F5" s="660">
        <v>228789.83065122791</v>
      </c>
    </row>
    <row r="6" spans="1:6" ht="14.4" customHeight="1" thickBot="1" x14ac:dyDescent="0.35">
      <c r="A6" s="688" t="s">
        <v>2136</v>
      </c>
      <c r="B6" s="680">
        <v>23381.583589851773</v>
      </c>
      <c r="C6" s="681">
        <v>0.16226436649359402</v>
      </c>
      <c r="D6" s="680">
        <v>120714.0308393017</v>
      </c>
      <c r="E6" s="681">
        <v>0.83773563350640601</v>
      </c>
      <c r="F6" s="682">
        <v>144095.61442915347</v>
      </c>
    </row>
    <row r="7" spans="1:6" ht="14.4" customHeight="1" thickBot="1" x14ac:dyDescent="0.35">
      <c r="A7" s="683" t="s">
        <v>3</v>
      </c>
      <c r="B7" s="684">
        <v>61098.213927404504</v>
      </c>
      <c r="C7" s="685">
        <v>0.16385250412290514</v>
      </c>
      <c r="D7" s="684">
        <v>311787.23115297686</v>
      </c>
      <c r="E7" s="685">
        <v>0.83614749587709492</v>
      </c>
      <c r="F7" s="686">
        <v>372885.44508038135</v>
      </c>
    </row>
    <row r="8" spans="1:6" ht="14.4" customHeight="1" thickBot="1" x14ac:dyDescent="0.35"/>
    <row r="9" spans="1:6" ht="14.4" customHeight="1" x14ac:dyDescent="0.3">
      <c r="A9" s="687" t="s">
        <v>2137</v>
      </c>
      <c r="B9" s="659">
        <v>20439.817142107844</v>
      </c>
      <c r="C9" s="677">
        <v>0.58305332658973597</v>
      </c>
      <c r="D9" s="659">
        <v>14616.696919238508</v>
      </c>
      <c r="E9" s="677">
        <v>0.41694667341026409</v>
      </c>
      <c r="F9" s="660">
        <v>35056.514061346352</v>
      </c>
    </row>
    <row r="10" spans="1:6" ht="14.4" customHeight="1" x14ac:dyDescent="0.3">
      <c r="A10" s="690" t="s">
        <v>2138</v>
      </c>
      <c r="B10" s="665">
        <v>16921.852999999999</v>
      </c>
      <c r="C10" s="678">
        <v>0.41326059997116166</v>
      </c>
      <c r="D10" s="665">
        <v>24025.319319792514</v>
      </c>
      <c r="E10" s="678">
        <v>0.58673940002883829</v>
      </c>
      <c r="F10" s="666">
        <v>40947.172319792517</v>
      </c>
    </row>
    <row r="11" spans="1:6" ht="14.4" customHeight="1" x14ac:dyDescent="0.3">
      <c r="A11" s="690" t="s">
        <v>2139</v>
      </c>
      <c r="B11" s="665">
        <v>5577.3000000000011</v>
      </c>
      <c r="C11" s="678">
        <v>0.71512189242591129</v>
      </c>
      <c r="D11" s="665">
        <v>2221.79</v>
      </c>
      <c r="E11" s="678">
        <v>0.28487810757408871</v>
      </c>
      <c r="F11" s="666">
        <v>7799.0900000000011</v>
      </c>
    </row>
    <row r="12" spans="1:6" ht="14.4" customHeight="1" x14ac:dyDescent="0.3">
      <c r="A12" s="690" t="s">
        <v>2140</v>
      </c>
      <c r="B12" s="665">
        <v>4991.6879999999992</v>
      </c>
      <c r="C12" s="678">
        <v>1</v>
      </c>
      <c r="D12" s="665"/>
      <c r="E12" s="678">
        <v>0</v>
      </c>
      <c r="F12" s="666">
        <v>4991.6879999999992</v>
      </c>
    </row>
    <row r="13" spans="1:6" ht="14.4" customHeight="1" x14ac:dyDescent="0.3">
      <c r="A13" s="690" t="s">
        <v>2141</v>
      </c>
      <c r="B13" s="665">
        <v>3738.0502303512453</v>
      </c>
      <c r="C13" s="678">
        <v>0.25268079344780775</v>
      </c>
      <c r="D13" s="665">
        <v>11055.51670184756</v>
      </c>
      <c r="E13" s="678">
        <v>0.74731920655219219</v>
      </c>
      <c r="F13" s="666">
        <v>14793.566932198806</v>
      </c>
    </row>
    <row r="14" spans="1:6" ht="14.4" customHeight="1" x14ac:dyDescent="0.3">
      <c r="A14" s="690" t="s">
        <v>2142</v>
      </c>
      <c r="B14" s="665">
        <v>3068.9954859285517</v>
      </c>
      <c r="C14" s="678">
        <v>1</v>
      </c>
      <c r="D14" s="665"/>
      <c r="E14" s="678">
        <v>0</v>
      </c>
      <c r="F14" s="666">
        <v>3068.9954859285517</v>
      </c>
    </row>
    <row r="15" spans="1:6" ht="14.4" customHeight="1" x14ac:dyDescent="0.3">
      <c r="A15" s="690" t="s">
        <v>2143</v>
      </c>
      <c r="B15" s="665">
        <v>2110.1176575757572</v>
      </c>
      <c r="C15" s="678">
        <v>0.74303957941161625</v>
      </c>
      <c r="D15" s="665">
        <v>729.72791195187961</v>
      </c>
      <c r="E15" s="678">
        <v>0.2569604205883837</v>
      </c>
      <c r="F15" s="666">
        <v>2839.8455695276371</v>
      </c>
    </row>
    <row r="16" spans="1:6" ht="14.4" customHeight="1" x14ac:dyDescent="0.3">
      <c r="A16" s="690" t="s">
        <v>2144</v>
      </c>
      <c r="B16" s="665">
        <v>1501.4368390230472</v>
      </c>
      <c r="C16" s="678">
        <v>0.46674323696163383</v>
      </c>
      <c r="D16" s="665">
        <v>1715.4</v>
      </c>
      <c r="E16" s="678">
        <v>0.53325676303836622</v>
      </c>
      <c r="F16" s="666">
        <v>3216.8368390230471</v>
      </c>
    </row>
    <row r="17" spans="1:6" ht="14.4" customHeight="1" x14ac:dyDescent="0.3">
      <c r="A17" s="690" t="s">
        <v>2145</v>
      </c>
      <c r="B17" s="665">
        <v>1027.48</v>
      </c>
      <c r="C17" s="678">
        <v>0.50204731796460433</v>
      </c>
      <c r="D17" s="665">
        <v>1019.1000000000001</v>
      </c>
      <c r="E17" s="678">
        <v>0.49795268203539567</v>
      </c>
      <c r="F17" s="666">
        <v>2046.5800000000002</v>
      </c>
    </row>
    <row r="18" spans="1:6" ht="14.4" customHeight="1" x14ac:dyDescent="0.3">
      <c r="A18" s="690" t="s">
        <v>2146</v>
      </c>
      <c r="B18" s="665">
        <v>615.13599999999997</v>
      </c>
      <c r="C18" s="678">
        <v>0.30728284152306662</v>
      </c>
      <c r="D18" s="665">
        <v>1386.7199999999998</v>
      </c>
      <c r="E18" s="678">
        <v>0.69271715847693338</v>
      </c>
      <c r="F18" s="666">
        <v>2001.8559999999998</v>
      </c>
    </row>
    <row r="19" spans="1:6" ht="14.4" customHeight="1" x14ac:dyDescent="0.3">
      <c r="A19" s="690" t="s">
        <v>2147</v>
      </c>
      <c r="B19" s="665">
        <v>437</v>
      </c>
      <c r="C19" s="678">
        <v>9.4515773758255858E-2</v>
      </c>
      <c r="D19" s="665">
        <v>4186.566867449239</v>
      </c>
      <c r="E19" s="678">
        <v>0.90548422624174418</v>
      </c>
      <c r="F19" s="666">
        <v>4623.566867449239</v>
      </c>
    </row>
    <row r="20" spans="1:6" ht="14.4" customHeight="1" x14ac:dyDescent="0.3">
      <c r="A20" s="690" t="s">
        <v>2148</v>
      </c>
      <c r="B20" s="665">
        <v>300.54000000000008</v>
      </c>
      <c r="C20" s="678">
        <v>1</v>
      </c>
      <c r="D20" s="665"/>
      <c r="E20" s="678">
        <v>0</v>
      </c>
      <c r="F20" s="666">
        <v>300.54000000000008</v>
      </c>
    </row>
    <row r="21" spans="1:6" ht="14.4" customHeight="1" x14ac:dyDescent="0.3">
      <c r="A21" s="690" t="s">
        <v>2149</v>
      </c>
      <c r="B21" s="665">
        <v>176.72000000000003</v>
      </c>
      <c r="C21" s="678">
        <v>1.6262012129059686E-2</v>
      </c>
      <c r="D21" s="665">
        <v>10690.323917905285</v>
      </c>
      <c r="E21" s="678">
        <v>0.98373798787094036</v>
      </c>
      <c r="F21" s="666">
        <v>10867.043917905285</v>
      </c>
    </row>
    <row r="22" spans="1:6" ht="14.4" customHeight="1" x14ac:dyDescent="0.3">
      <c r="A22" s="690" t="s">
        <v>2150</v>
      </c>
      <c r="B22" s="665">
        <v>156.42957241806428</v>
      </c>
      <c r="C22" s="678">
        <v>1</v>
      </c>
      <c r="D22" s="665"/>
      <c r="E22" s="678">
        <v>0</v>
      </c>
      <c r="F22" s="666">
        <v>156.42957241806428</v>
      </c>
    </row>
    <row r="23" spans="1:6" ht="14.4" customHeight="1" x14ac:dyDescent="0.3">
      <c r="A23" s="690" t="s">
        <v>2151</v>
      </c>
      <c r="B23" s="665">
        <v>35.649999999999991</v>
      </c>
      <c r="C23" s="678">
        <v>0.41652218489951365</v>
      </c>
      <c r="D23" s="665">
        <v>49.939678755287886</v>
      </c>
      <c r="E23" s="678">
        <v>0.58347781510048635</v>
      </c>
      <c r="F23" s="666">
        <v>85.589678755287878</v>
      </c>
    </row>
    <row r="24" spans="1:6" ht="14.4" customHeight="1" x14ac:dyDescent="0.3">
      <c r="A24" s="690" t="s">
        <v>2152</v>
      </c>
      <c r="B24" s="665"/>
      <c r="C24" s="678">
        <v>0</v>
      </c>
      <c r="D24" s="665">
        <v>52.240000000000009</v>
      </c>
      <c r="E24" s="678">
        <v>1</v>
      </c>
      <c r="F24" s="666">
        <v>52.240000000000009</v>
      </c>
    </row>
    <row r="25" spans="1:6" ht="14.4" customHeight="1" x14ac:dyDescent="0.3">
      <c r="A25" s="690" t="s">
        <v>2153</v>
      </c>
      <c r="B25" s="665"/>
      <c r="C25" s="678">
        <v>0</v>
      </c>
      <c r="D25" s="665">
        <v>222.67001580162997</v>
      </c>
      <c r="E25" s="678">
        <v>1</v>
      </c>
      <c r="F25" s="666">
        <v>222.67001580162997</v>
      </c>
    </row>
    <row r="26" spans="1:6" ht="14.4" customHeight="1" x14ac:dyDescent="0.3">
      <c r="A26" s="690" t="s">
        <v>2154</v>
      </c>
      <c r="B26" s="665"/>
      <c r="C26" s="678">
        <v>0</v>
      </c>
      <c r="D26" s="665">
        <v>1426.749995723161</v>
      </c>
      <c r="E26" s="678">
        <v>1</v>
      </c>
      <c r="F26" s="666">
        <v>1426.749995723161</v>
      </c>
    </row>
    <row r="27" spans="1:6" ht="14.4" customHeight="1" x14ac:dyDescent="0.3">
      <c r="A27" s="690" t="s">
        <v>2155</v>
      </c>
      <c r="B27" s="665"/>
      <c r="C27" s="678">
        <v>0</v>
      </c>
      <c r="D27" s="665">
        <v>466.31862877392888</v>
      </c>
      <c r="E27" s="678">
        <v>1</v>
      </c>
      <c r="F27" s="666">
        <v>466.31862877392888</v>
      </c>
    </row>
    <row r="28" spans="1:6" ht="14.4" customHeight="1" x14ac:dyDescent="0.3">
      <c r="A28" s="690" t="s">
        <v>2156</v>
      </c>
      <c r="B28" s="665"/>
      <c r="C28" s="678">
        <v>0</v>
      </c>
      <c r="D28" s="665">
        <v>115.08000179331988</v>
      </c>
      <c r="E28" s="678">
        <v>1</v>
      </c>
      <c r="F28" s="666">
        <v>115.08000179331988</v>
      </c>
    </row>
    <row r="29" spans="1:6" ht="14.4" customHeight="1" x14ac:dyDescent="0.3">
      <c r="A29" s="690" t="s">
        <v>2157</v>
      </c>
      <c r="B29" s="665"/>
      <c r="C29" s="678">
        <v>0</v>
      </c>
      <c r="D29" s="665">
        <v>17679.956999999999</v>
      </c>
      <c r="E29" s="678">
        <v>1</v>
      </c>
      <c r="F29" s="666">
        <v>17679.956999999999</v>
      </c>
    </row>
    <row r="30" spans="1:6" ht="14.4" customHeight="1" x14ac:dyDescent="0.3">
      <c r="A30" s="690" t="s">
        <v>2158</v>
      </c>
      <c r="B30" s="665"/>
      <c r="C30" s="678">
        <v>0</v>
      </c>
      <c r="D30" s="665">
        <v>310.47000000000003</v>
      </c>
      <c r="E30" s="678">
        <v>1</v>
      </c>
      <c r="F30" s="666">
        <v>310.47000000000003</v>
      </c>
    </row>
    <row r="31" spans="1:6" ht="14.4" customHeight="1" x14ac:dyDescent="0.3">
      <c r="A31" s="690" t="s">
        <v>2159</v>
      </c>
      <c r="B31" s="665"/>
      <c r="C31" s="678">
        <v>0</v>
      </c>
      <c r="D31" s="665">
        <v>140.21990968346586</v>
      </c>
      <c r="E31" s="678">
        <v>1</v>
      </c>
      <c r="F31" s="666">
        <v>140.21990968346586</v>
      </c>
    </row>
    <row r="32" spans="1:6" ht="14.4" customHeight="1" x14ac:dyDescent="0.3">
      <c r="A32" s="690" t="s">
        <v>2160</v>
      </c>
      <c r="B32" s="665"/>
      <c r="C32" s="678">
        <v>0</v>
      </c>
      <c r="D32" s="665">
        <v>180.15984270072457</v>
      </c>
      <c r="E32" s="678">
        <v>1</v>
      </c>
      <c r="F32" s="666">
        <v>180.15984270072457</v>
      </c>
    </row>
    <row r="33" spans="1:6" ht="14.4" customHeight="1" x14ac:dyDescent="0.3">
      <c r="A33" s="690" t="s">
        <v>2161</v>
      </c>
      <c r="B33" s="665"/>
      <c r="C33" s="678">
        <v>0</v>
      </c>
      <c r="D33" s="665">
        <v>3011.0085476397558</v>
      </c>
      <c r="E33" s="678">
        <v>1</v>
      </c>
      <c r="F33" s="666">
        <v>3011.0085476397558</v>
      </c>
    </row>
    <row r="34" spans="1:6" ht="14.4" customHeight="1" x14ac:dyDescent="0.3">
      <c r="A34" s="690" t="s">
        <v>2162</v>
      </c>
      <c r="B34" s="665"/>
      <c r="C34" s="678">
        <v>0</v>
      </c>
      <c r="D34" s="665">
        <v>383.00002601638943</v>
      </c>
      <c r="E34" s="678">
        <v>1</v>
      </c>
      <c r="F34" s="666">
        <v>383.00002601638943</v>
      </c>
    </row>
    <row r="35" spans="1:6" ht="14.4" customHeight="1" x14ac:dyDescent="0.3">
      <c r="A35" s="690" t="s">
        <v>2163</v>
      </c>
      <c r="B35" s="665"/>
      <c r="C35" s="678">
        <v>0</v>
      </c>
      <c r="D35" s="665">
        <v>7107.9719290028297</v>
      </c>
      <c r="E35" s="678">
        <v>1</v>
      </c>
      <c r="F35" s="666">
        <v>7107.9719290028297</v>
      </c>
    </row>
    <row r="36" spans="1:6" ht="14.4" customHeight="1" x14ac:dyDescent="0.3">
      <c r="A36" s="690" t="s">
        <v>2164</v>
      </c>
      <c r="B36" s="665"/>
      <c r="C36" s="678">
        <v>0</v>
      </c>
      <c r="D36" s="665">
        <v>257.11011535827038</v>
      </c>
      <c r="E36" s="678">
        <v>1</v>
      </c>
      <c r="F36" s="666">
        <v>257.11011535827038</v>
      </c>
    </row>
    <row r="37" spans="1:6" ht="14.4" customHeight="1" x14ac:dyDescent="0.3">
      <c r="A37" s="690" t="s">
        <v>2165</v>
      </c>
      <c r="B37" s="665"/>
      <c r="C37" s="678">
        <v>0</v>
      </c>
      <c r="D37" s="665">
        <v>2275.5920000000001</v>
      </c>
      <c r="E37" s="678">
        <v>1</v>
      </c>
      <c r="F37" s="666">
        <v>2275.5920000000001</v>
      </c>
    </row>
    <row r="38" spans="1:6" ht="14.4" customHeight="1" x14ac:dyDescent="0.3">
      <c r="A38" s="690" t="s">
        <v>2166</v>
      </c>
      <c r="B38" s="665"/>
      <c r="C38" s="678">
        <v>0</v>
      </c>
      <c r="D38" s="665">
        <v>165.08953381608288</v>
      </c>
      <c r="E38" s="678">
        <v>1</v>
      </c>
      <c r="F38" s="666">
        <v>165.08953381608288</v>
      </c>
    </row>
    <row r="39" spans="1:6" ht="14.4" customHeight="1" x14ac:dyDescent="0.3">
      <c r="A39" s="690" t="s">
        <v>2167</v>
      </c>
      <c r="B39" s="665"/>
      <c r="C39" s="678">
        <v>0</v>
      </c>
      <c r="D39" s="665">
        <v>48.489427541521621</v>
      </c>
      <c r="E39" s="678">
        <v>1</v>
      </c>
      <c r="F39" s="666">
        <v>48.489427541521621</v>
      </c>
    </row>
    <row r="40" spans="1:6" ht="14.4" customHeight="1" x14ac:dyDescent="0.3">
      <c r="A40" s="690" t="s">
        <v>2168</v>
      </c>
      <c r="B40" s="665"/>
      <c r="C40" s="678">
        <v>0</v>
      </c>
      <c r="D40" s="665">
        <v>142.49959598275578</v>
      </c>
      <c r="E40" s="678">
        <v>1</v>
      </c>
      <c r="F40" s="666">
        <v>142.49959598275578</v>
      </c>
    </row>
    <row r="41" spans="1:6" ht="14.4" customHeight="1" x14ac:dyDescent="0.3">
      <c r="A41" s="690" t="s">
        <v>2169</v>
      </c>
      <c r="B41" s="665"/>
      <c r="C41" s="678">
        <v>0</v>
      </c>
      <c r="D41" s="665">
        <v>197.96966307745058</v>
      </c>
      <c r="E41" s="678">
        <v>1</v>
      </c>
      <c r="F41" s="666">
        <v>197.96966307745058</v>
      </c>
    </row>
    <row r="42" spans="1:6" ht="14.4" customHeight="1" x14ac:dyDescent="0.3">
      <c r="A42" s="690" t="s">
        <v>2170</v>
      </c>
      <c r="B42" s="665"/>
      <c r="C42" s="678">
        <v>0</v>
      </c>
      <c r="D42" s="665">
        <v>1224.962</v>
      </c>
      <c r="E42" s="678">
        <v>1</v>
      </c>
      <c r="F42" s="666">
        <v>1224.962</v>
      </c>
    </row>
    <row r="43" spans="1:6" ht="14.4" customHeight="1" x14ac:dyDescent="0.3">
      <c r="A43" s="690" t="s">
        <v>2171</v>
      </c>
      <c r="B43" s="665"/>
      <c r="C43" s="678">
        <v>0</v>
      </c>
      <c r="D43" s="665">
        <v>158.25999999999993</v>
      </c>
      <c r="E43" s="678">
        <v>1</v>
      </c>
      <c r="F43" s="666">
        <v>158.25999999999993</v>
      </c>
    </row>
    <row r="44" spans="1:6" ht="14.4" customHeight="1" x14ac:dyDescent="0.3">
      <c r="A44" s="690" t="s">
        <v>2172</v>
      </c>
      <c r="B44" s="665"/>
      <c r="C44" s="678">
        <v>0</v>
      </c>
      <c r="D44" s="665">
        <v>540.55699977156269</v>
      </c>
      <c r="E44" s="678">
        <v>1</v>
      </c>
      <c r="F44" s="666">
        <v>540.55699977156269</v>
      </c>
    </row>
    <row r="45" spans="1:6" ht="14.4" customHeight="1" x14ac:dyDescent="0.3">
      <c r="A45" s="690" t="s">
        <v>2173</v>
      </c>
      <c r="B45" s="665"/>
      <c r="C45" s="678">
        <v>0</v>
      </c>
      <c r="D45" s="665">
        <v>323.71999999999997</v>
      </c>
      <c r="E45" s="678">
        <v>1</v>
      </c>
      <c r="F45" s="666">
        <v>323.71999999999997</v>
      </c>
    </row>
    <row r="46" spans="1:6" ht="14.4" customHeight="1" x14ac:dyDescent="0.3">
      <c r="A46" s="690" t="s">
        <v>2174</v>
      </c>
      <c r="B46" s="665"/>
      <c r="C46" s="678">
        <v>0</v>
      </c>
      <c r="D46" s="665">
        <v>168.54000000000005</v>
      </c>
      <c r="E46" s="678">
        <v>1</v>
      </c>
      <c r="F46" s="666">
        <v>168.54000000000005</v>
      </c>
    </row>
    <row r="47" spans="1:6" ht="14.4" customHeight="1" x14ac:dyDescent="0.3">
      <c r="A47" s="690" t="s">
        <v>2175</v>
      </c>
      <c r="B47" s="665"/>
      <c r="C47" s="678">
        <v>0</v>
      </c>
      <c r="D47" s="665">
        <v>60.029999999999973</v>
      </c>
      <c r="E47" s="678">
        <v>1</v>
      </c>
      <c r="F47" s="666">
        <v>60.029999999999973</v>
      </c>
    </row>
    <row r="48" spans="1:6" ht="14.4" customHeight="1" x14ac:dyDescent="0.3">
      <c r="A48" s="690" t="s">
        <v>2176</v>
      </c>
      <c r="B48" s="665"/>
      <c r="C48" s="678"/>
      <c r="D48" s="665">
        <v>0</v>
      </c>
      <c r="E48" s="678"/>
      <c r="F48" s="666">
        <v>0</v>
      </c>
    </row>
    <row r="49" spans="1:6" ht="14.4" customHeight="1" x14ac:dyDescent="0.3">
      <c r="A49" s="690" t="s">
        <v>2177</v>
      </c>
      <c r="B49" s="665"/>
      <c r="C49" s="678">
        <v>0</v>
      </c>
      <c r="D49" s="665">
        <v>1498.59</v>
      </c>
      <c r="E49" s="678">
        <v>1</v>
      </c>
      <c r="F49" s="666">
        <v>1498.59</v>
      </c>
    </row>
    <row r="50" spans="1:6" ht="14.4" customHeight="1" x14ac:dyDescent="0.3">
      <c r="A50" s="690" t="s">
        <v>2178</v>
      </c>
      <c r="B50" s="665"/>
      <c r="C50" s="678">
        <v>0</v>
      </c>
      <c r="D50" s="665">
        <v>417.34800133292555</v>
      </c>
      <c r="E50" s="678">
        <v>1</v>
      </c>
      <c r="F50" s="666">
        <v>417.34800133292555</v>
      </c>
    </row>
    <row r="51" spans="1:6" ht="14.4" customHeight="1" x14ac:dyDescent="0.3">
      <c r="A51" s="690" t="s">
        <v>2179</v>
      </c>
      <c r="B51" s="665"/>
      <c r="C51" s="678">
        <v>0</v>
      </c>
      <c r="D51" s="665">
        <v>1692.1000000000001</v>
      </c>
      <c r="E51" s="678">
        <v>1</v>
      </c>
      <c r="F51" s="666">
        <v>1692.1000000000001</v>
      </c>
    </row>
    <row r="52" spans="1:6" ht="14.4" customHeight="1" x14ac:dyDescent="0.3">
      <c r="A52" s="690" t="s">
        <v>2180</v>
      </c>
      <c r="B52" s="665"/>
      <c r="C52" s="678">
        <v>0</v>
      </c>
      <c r="D52" s="665">
        <v>296.14999999999992</v>
      </c>
      <c r="E52" s="678">
        <v>1</v>
      </c>
      <c r="F52" s="666">
        <v>296.14999999999992</v>
      </c>
    </row>
    <row r="53" spans="1:6" ht="14.4" customHeight="1" x14ac:dyDescent="0.3">
      <c r="A53" s="690" t="s">
        <v>2181</v>
      </c>
      <c r="B53" s="665"/>
      <c r="C53" s="678">
        <v>0</v>
      </c>
      <c r="D53" s="665">
        <v>1106.4683896856038</v>
      </c>
      <c r="E53" s="678">
        <v>1</v>
      </c>
      <c r="F53" s="666">
        <v>1106.4683896856038</v>
      </c>
    </row>
    <row r="54" spans="1:6" ht="14.4" customHeight="1" x14ac:dyDescent="0.3">
      <c r="A54" s="690" t="s">
        <v>2182</v>
      </c>
      <c r="B54" s="665"/>
      <c r="C54" s="678">
        <v>0</v>
      </c>
      <c r="D54" s="665">
        <v>645.87599999999998</v>
      </c>
      <c r="E54" s="678">
        <v>1</v>
      </c>
      <c r="F54" s="666">
        <v>645.87599999999998</v>
      </c>
    </row>
    <row r="55" spans="1:6" ht="14.4" customHeight="1" x14ac:dyDescent="0.3">
      <c r="A55" s="690" t="s">
        <v>2183</v>
      </c>
      <c r="B55" s="665"/>
      <c r="C55" s="678">
        <v>0</v>
      </c>
      <c r="D55" s="665">
        <v>240.26987237213061</v>
      </c>
      <c r="E55" s="678">
        <v>1</v>
      </c>
      <c r="F55" s="666">
        <v>240.26987237213061</v>
      </c>
    </row>
    <row r="56" spans="1:6" ht="14.4" customHeight="1" x14ac:dyDescent="0.3">
      <c r="A56" s="690" t="s">
        <v>2184</v>
      </c>
      <c r="B56" s="665"/>
      <c r="C56" s="678">
        <v>0</v>
      </c>
      <c r="D56" s="665">
        <v>35358.457882993847</v>
      </c>
      <c r="E56" s="678">
        <v>1</v>
      </c>
      <c r="F56" s="666">
        <v>35358.457882993847</v>
      </c>
    </row>
    <row r="57" spans="1:6" ht="14.4" customHeight="1" x14ac:dyDescent="0.3">
      <c r="A57" s="690" t="s">
        <v>2185</v>
      </c>
      <c r="B57" s="665"/>
      <c r="C57" s="678">
        <v>0</v>
      </c>
      <c r="D57" s="665">
        <v>316.41892180983439</v>
      </c>
      <c r="E57" s="678">
        <v>1</v>
      </c>
      <c r="F57" s="666">
        <v>316.41892180983439</v>
      </c>
    </row>
    <row r="58" spans="1:6" ht="14.4" customHeight="1" x14ac:dyDescent="0.3">
      <c r="A58" s="690" t="s">
        <v>2186</v>
      </c>
      <c r="B58" s="665"/>
      <c r="C58" s="678">
        <v>0</v>
      </c>
      <c r="D58" s="665">
        <v>98.42000000000003</v>
      </c>
      <c r="E58" s="678">
        <v>1</v>
      </c>
      <c r="F58" s="666">
        <v>98.42000000000003</v>
      </c>
    </row>
    <row r="59" spans="1:6" ht="14.4" customHeight="1" x14ac:dyDescent="0.3">
      <c r="A59" s="690" t="s">
        <v>2187</v>
      </c>
      <c r="B59" s="665"/>
      <c r="C59" s="678">
        <v>0</v>
      </c>
      <c r="D59" s="665">
        <v>13886.596466876446</v>
      </c>
      <c r="E59" s="678">
        <v>1</v>
      </c>
      <c r="F59" s="666">
        <v>13886.596466876446</v>
      </c>
    </row>
    <row r="60" spans="1:6" ht="14.4" customHeight="1" x14ac:dyDescent="0.3">
      <c r="A60" s="690" t="s">
        <v>2188</v>
      </c>
      <c r="B60" s="665"/>
      <c r="C60" s="678">
        <v>0</v>
      </c>
      <c r="D60" s="665">
        <v>983.36422891857774</v>
      </c>
      <c r="E60" s="678">
        <v>1</v>
      </c>
      <c r="F60" s="666">
        <v>983.36422891857774</v>
      </c>
    </row>
    <row r="61" spans="1:6" ht="14.4" customHeight="1" x14ac:dyDescent="0.3">
      <c r="A61" s="690" t="s">
        <v>2189</v>
      </c>
      <c r="B61" s="665"/>
      <c r="C61" s="678">
        <v>0</v>
      </c>
      <c r="D61" s="665">
        <v>79.210000000000008</v>
      </c>
      <c r="E61" s="678">
        <v>1</v>
      </c>
      <c r="F61" s="666">
        <v>79.210000000000008</v>
      </c>
    </row>
    <row r="62" spans="1:6" ht="14.4" customHeight="1" x14ac:dyDescent="0.3">
      <c r="A62" s="690" t="s">
        <v>2190</v>
      </c>
      <c r="B62" s="665"/>
      <c r="C62" s="678">
        <v>0</v>
      </c>
      <c r="D62" s="665">
        <v>1401.3269361091716</v>
      </c>
      <c r="E62" s="678">
        <v>1</v>
      </c>
      <c r="F62" s="666">
        <v>1401.3269361091716</v>
      </c>
    </row>
    <row r="63" spans="1:6" ht="14.4" customHeight="1" x14ac:dyDescent="0.3">
      <c r="A63" s="690" t="s">
        <v>2191</v>
      </c>
      <c r="B63" s="665"/>
      <c r="C63" s="678">
        <v>0</v>
      </c>
      <c r="D63" s="665">
        <v>241.65955997247701</v>
      </c>
      <c r="E63" s="678">
        <v>1</v>
      </c>
      <c r="F63" s="666">
        <v>241.65955997247701</v>
      </c>
    </row>
    <row r="64" spans="1:6" ht="14.4" customHeight="1" x14ac:dyDescent="0.3">
      <c r="A64" s="690" t="s">
        <v>2192</v>
      </c>
      <c r="B64" s="665"/>
      <c r="C64" s="678">
        <v>0</v>
      </c>
      <c r="D64" s="665">
        <v>445.54729270997615</v>
      </c>
      <c r="E64" s="678">
        <v>1</v>
      </c>
      <c r="F64" s="666">
        <v>445.54729270997615</v>
      </c>
    </row>
    <row r="65" spans="1:6" ht="14.4" customHeight="1" x14ac:dyDescent="0.3">
      <c r="A65" s="690" t="s">
        <v>2193</v>
      </c>
      <c r="B65" s="665"/>
      <c r="C65" s="678">
        <v>0</v>
      </c>
      <c r="D65" s="665">
        <v>238.78</v>
      </c>
      <c r="E65" s="678">
        <v>1</v>
      </c>
      <c r="F65" s="666">
        <v>238.78</v>
      </c>
    </row>
    <row r="66" spans="1:6" ht="14.4" customHeight="1" x14ac:dyDescent="0.3">
      <c r="A66" s="690" t="s">
        <v>2194</v>
      </c>
      <c r="B66" s="665"/>
      <c r="C66" s="678">
        <v>0</v>
      </c>
      <c r="D66" s="665">
        <v>9702</v>
      </c>
      <c r="E66" s="678">
        <v>1</v>
      </c>
      <c r="F66" s="666">
        <v>9702</v>
      </c>
    </row>
    <row r="67" spans="1:6" ht="14.4" customHeight="1" x14ac:dyDescent="0.3">
      <c r="A67" s="690" t="s">
        <v>2195</v>
      </c>
      <c r="B67" s="665"/>
      <c r="C67" s="678">
        <v>0</v>
      </c>
      <c r="D67" s="665">
        <v>141.27000000000001</v>
      </c>
      <c r="E67" s="678">
        <v>1</v>
      </c>
      <c r="F67" s="666">
        <v>141.27000000000001</v>
      </c>
    </row>
    <row r="68" spans="1:6" ht="14.4" customHeight="1" x14ac:dyDescent="0.3">
      <c r="A68" s="690" t="s">
        <v>2196</v>
      </c>
      <c r="B68" s="665"/>
      <c r="C68" s="678">
        <v>0</v>
      </c>
      <c r="D68" s="665">
        <v>63.810000000000045</v>
      </c>
      <c r="E68" s="678">
        <v>1</v>
      </c>
      <c r="F68" s="666">
        <v>63.810000000000045</v>
      </c>
    </row>
    <row r="69" spans="1:6" ht="14.4" customHeight="1" x14ac:dyDescent="0.3">
      <c r="A69" s="690" t="s">
        <v>2197</v>
      </c>
      <c r="B69" s="665"/>
      <c r="C69" s="678">
        <v>0</v>
      </c>
      <c r="D69" s="665">
        <v>113.51000572194675</v>
      </c>
      <c r="E69" s="678">
        <v>1</v>
      </c>
      <c r="F69" s="666">
        <v>113.51000572194675</v>
      </c>
    </row>
    <row r="70" spans="1:6" ht="14.4" customHeight="1" x14ac:dyDescent="0.3">
      <c r="A70" s="690" t="s">
        <v>2198</v>
      </c>
      <c r="B70" s="665"/>
      <c r="C70" s="678">
        <v>0</v>
      </c>
      <c r="D70" s="665">
        <v>45.1</v>
      </c>
      <c r="E70" s="678">
        <v>1</v>
      </c>
      <c r="F70" s="666">
        <v>45.1</v>
      </c>
    </row>
    <row r="71" spans="1:6" ht="14.4" customHeight="1" x14ac:dyDescent="0.3">
      <c r="A71" s="690" t="s">
        <v>2199</v>
      </c>
      <c r="B71" s="665"/>
      <c r="C71" s="678">
        <v>0</v>
      </c>
      <c r="D71" s="665">
        <v>77.81</v>
      </c>
      <c r="E71" s="678">
        <v>1</v>
      </c>
      <c r="F71" s="666">
        <v>77.81</v>
      </c>
    </row>
    <row r="72" spans="1:6" ht="14.4" customHeight="1" x14ac:dyDescent="0.3">
      <c r="A72" s="690" t="s">
        <v>2200</v>
      </c>
      <c r="B72" s="665"/>
      <c r="C72" s="678">
        <v>0</v>
      </c>
      <c r="D72" s="665">
        <v>2455.1371316499535</v>
      </c>
      <c r="E72" s="678">
        <v>1</v>
      </c>
      <c r="F72" s="666">
        <v>2455.1371316499535</v>
      </c>
    </row>
    <row r="73" spans="1:6" ht="14.4" customHeight="1" x14ac:dyDescent="0.3">
      <c r="A73" s="690" t="s">
        <v>2201</v>
      </c>
      <c r="B73" s="665"/>
      <c r="C73" s="678">
        <v>0</v>
      </c>
      <c r="D73" s="665">
        <v>393.14773999770057</v>
      </c>
      <c r="E73" s="678">
        <v>1</v>
      </c>
      <c r="F73" s="666">
        <v>393.14773999770057</v>
      </c>
    </row>
    <row r="74" spans="1:6" ht="14.4" customHeight="1" x14ac:dyDescent="0.3">
      <c r="A74" s="690" t="s">
        <v>2202</v>
      </c>
      <c r="B74" s="665"/>
      <c r="C74" s="678">
        <v>0</v>
      </c>
      <c r="D74" s="665">
        <v>930.6</v>
      </c>
      <c r="E74" s="678">
        <v>1</v>
      </c>
      <c r="F74" s="666">
        <v>930.6</v>
      </c>
    </row>
    <row r="75" spans="1:6" ht="14.4" customHeight="1" x14ac:dyDescent="0.3">
      <c r="A75" s="690" t="s">
        <v>2203</v>
      </c>
      <c r="B75" s="665"/>
      <c r="C75" s="678">
        <v>0</v>
      </c>
      <c r="D75" s="665">
        <v>259.99002336228972</v>
      </c>
      <c r="E75" s="678">
        <v>1</v>
      </c>
      <c r="F75" s="666">
        <v>259.99002336228972</v>
      </c>
    </row>
    <row r="76" spans="1:6" ht="14.4" customHeight="1" x14ac:dyDescent="0.3">
      <c r="A76" s="690" t="s">
        <v>2204</v>
      </c>
      <c r="B76" s="665"/>
      <c r="C76" s="678">
        <v>0</v>
      </c>
      <c r="D76" s="665">
        <v>808.31902589866945</v>
      </c>
      <c r="E76" s="678">
        <v>1</v>
      </c>
      <c r="F76" s="666">
        <v>808.31902589866945</v>
      </c>
    </row>
    <row r="77" spans="1:6" ht="14.4" customHeight="1" x14ac:dyDescent="0.3">
      <c r="A77" s="690" t="s">
        <v>2205</v>
      </c>
      <c r="B77" s="665"/>
      <c r="C77" s="678">
        <v>0</v>
      </c>
      <c r="D77" s="665">
        <v>122699.95290146173</v>
      </c>
      <c r="E77" s="678">
        <v>1</v>
      </c>
      <c r="F77" s="666">
        <v>122699.95290146173</v>
      </c>
    </row>
    <row r="78" spans="1:6" ht="14.4" customHeight="1" thickBot="1" x14ac:dyDescent="0.35">
      <c r="A78" s="688" t="s">
        <v>2206</v>
      </c>
      <c r="B78" s="680"/>
      <c r="C78" s="681">
        <v>0</v>
      </c>
      <c r="D78" s="680">
        <v>6794.2342224805834</v>
      </c>
      <c r="E78" s="681">
        <v>1</v>
      </c>
      <c r="F78" s="682">
        <v>6794.2342224805834</v>
      </c>
    </row>
    <row r="79" spans="1:6" ht="14.4" customHeight="1" thickBot="1" x14ac:dyDescent="0.35">
      <c r="A79" s="683" t="s">
        <v>3</v>
      </c>
      <c r="B79" s="684">
        <v>61098.213927404511</v>
      </c>
      <c r="C79" s="685">
        <v>0.16385250412290514</v>
      </c>
      <c r="D79" s="684">
        <v>311787.2311529768</v>
      </c>
      <c r="E79" s="685">
        <v>0.83614749587709458</v>
      </c>
      <c r="F79" s="686">
        <v>372885.44508038141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217.29999999999998</v>
      </c>
      <c r="G3" s="47">
        <f>SUBTOTAL(9,G6:G1048576)</f>
        <v>61098.213927404504</v>
      </c>
      <c r="H3" s="48">
        <f>IF(M3=0,0,G3/M3)</f>
        <v>0.16385250412290506</v>
      </c>
      <c r="I3" s="47">
        <f>SUBTOTAL(9,I6:I1048576)</f>
        <v>2639.0000000000005</v>
      </c>
      <c r="J3" s="47">
        <f>SUBTOTAL(9,J6:J1048576)</f>
        <v>311787.23115297698</v>
      </c>
      <c r="K3" s="48">
        <f>IF(M3=0,0,J3/M3)</f>
        <v>0.8361474958770948</v>
      </c>
      <c r="L3" s="47">
        <f>SUBTOTAL(9,L6:L1048576)</f>
        <v>2856.3</v>
      </c>
      <c r="M3" s="49">
        <f>SUBTOTAL(9,M6:M1048576)</f>
        <v>372885.44508038153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575</v>
      </c>
      <c r="B6" s="656" t="s">
        <v>2207</v>
      </c>
      <c r="C6" s="656" t="s">
        <v>1360</v>
      </c>
      <c r="D6" s="656" t="s">
        <v>2208</v>
      </c>
      <c r="E6" s="656" t="s">
        <v>2209</v>
      </c>
      <c r="F6" s="659"/>
      <c r="G6" s="659"/>
      <c r="H6" s="677">
        <v>0</v>
      </c>
      <c r="I6" s="659">
        <v>1</v>
      </c>
      <c r="J6" s="659">
        <v>45.1</v>
      </c>
      <c r="K6" s="677">
        <v>1</v>
      </c>
      <c r="L6" s="659">
        <v>1</v>
      </c>
      <c r="M6" s="660">
        <v>45.1</v>
      </c>
    </row>
    <row r="7" spans="1:13" ht="14.4" customHeight="1" x14ac:dyDescent="0.3">
      <c r="A7" s="661" t="s">
        <v>575</v>
      </c>
      <c r="B7" s="662" t="s">
        <v>2210</v>
      </c>
      <c r="C7" s="662" t="s">
        <v>1374</v>
      </c>
      <c r="D7" s="662" t="s">
        <v>1375</v>
      </c>
      <c r="E7" s="662" t="s">
        <v>1376</v>
      </c>
      <c r="F7" s="665"/>
      <c r="G7" s="665"/>
      <c r="H7" s="678">
        <v>0</v>
      </c>
      <c r="I7" s="665">
        <v>1</v>
      </c>
      <c r="J7" s="665">
        <v>63.810000000000045</v>
      </c>
      <c r="K7" s="678">
        <v>1</v>
      </c>
      <c r="L7" s="665">
        <v>1</v>
      </c>
      <c r="M7" s="666">
        <v>63.810000000000045</v>
      </c>
    </row>
    <row r="8" spans="1:13" ht="14.4" customHeight="1" x14ac:dyDescent="0.3">
      <c r="A8" s="661" t="s">
        <v>575</v>
      </c>
      <c r="B8" s="662" t="s">
        <v>2211</v>
      </c>
      <c r="C8" s="662" t="s">
        <v>1412</v>
      </c>
      <c r="D8" s="662" t="s">
        <v>1320</v>
      </c>
      <c r="E8" s="662" t="s">
        <v>1413</v>
      </c>
      <c r="F8" s="665"/>
      <c r="G8" s="665"/>
      <c r="H8" s="678">
        <v>0</v>
      </c>
      <c r="I8" s="665">
        <v>5</v>
      </c>
      <c r="J8" s="665">
        <v>347.34999999999991</v>
      </c>
      <c r="K8" s="678">
        <v>1</v>
      </c>
      <c r="L8" s="665">
        <v>5</v>
      </c>
      <c r="M8" s="666">
        <v>347.34999999999991</v>
      </c>
    </row>
    <row r="9" spans="1:13" ht="14.4" customHeight="1" x14ac:dyDescent="0.3">
      <c r="A9" s="661" t="s">
        <v>575</v>
      </c>
      <c r="B9" s="662" t="s">
        <v>2211</v>
      </c>
      <c r="C9" s="662" t="s">
        <v>1319</v>
      </c>
      <c r="D9" s="662" t="s">
        <v>1320</v>
      </c>
      <c r="E9" s="662" t="s">
        <v>1321</v>
      </c>
      <c r="F9" s="665"/>
      <c r="G9" s="665"/>
      <c r="H9" s="678">
        <v>0</v>
      </c>
      <c r="I9" s="665">
        <v>1</v>
      </c>
      <c r="J9" s="665">
        <v>112.72934437557916</v>
      </c>
      <c r="K9" s="678">
        <v>1</v>
      </c>
      <c r="L9" s="665">
        <v>1</v>
      </c>
      <c r="M9" s="666">
        <v>112.72934437557916</v>
      </c>
    </row>
    <row r="10" spans="1:13" ht="14.4" customHeight="1" x14ac:dyDescent="0.3">
      <c r="A10" s="661" t="s">
        <v>575</v>
      </c>
      <c r="B10" s="662" t="s">
        <v>2212</v>
      </c>
      <c r="C10" s="662" t="s">
        <v>1437</v>
      </c>
      <c r="D10" s="662" t="s">
        <v>1438</v>
      </c>
      <c r="E10" s="662" t="s">
        <v>1439</v>
      </c>
      <c r="F10" s="665"/>
      <c r="G10" s="665"/>
      <c r="H10" s="678">
        <v>0</v>
      </c>
      <c r="I10" s="665">
        <v>1</v>
      </c>
      <c r="J10" s="665">
        <v>91.53</v>
      </c>
      <c r="K10" s="678">
        <v>1</v>
      </c>
      <c r="L10" s="665">
        <v>1</v>
      </c>
      <c r="M10" s="666">
        <v>91.53</v>
      </c>
    </row>
    <row r="11" spans="1:13" ht="14.4" customHeight="1" x14ac:dyDescent="0.3">
      <c r="A11" s="661" t="s">
        <v>575</v>
      </c>
      <c r="B11" s="662" t="s">
        <v>2213</v>
      </c>
      <c r="C11" s="662" t="s">
        <v>1391</v>
      </c>
      <c r="D11" s="662" t="s">
        <v>1392</v>
      </c>
      <c r="E11" s="662" t="s">
        <v>1192</v>
      </c>
      <c r="F11" s="665"/>
      <c r="G11" s="665"/>
      <c r="H11" s="678">
        <v>0</v>
      </c>
      <c r="I11" s="665">
        <v>1</v>
      </c>
      <c r="J11" s="665">
        <v>22.920000000000012</v>
      </c>
      <c r="K11" s="678">
        <v>1</v>
      </c>
      <c r="L11" s="665">
        <v>1</v>
      </c>
      <c r="M11" s="666">
        <v>22.920000000000012</v>
      </c>
    </row>
    <row r="12" spans="1:13" ht="14.4" customHeight="1" x14ac:dyDescent="0.3">
      <c r="A12" s="661" t="s">
        <v>575</v>
      </c>
      <c r="B12" s="662" t="s">
        <v>2214</v>
      </c>
      <c r="C12" s="662" t="s">
        <v>1443</v>
      </c>
      <c r="D12" s="662" t="s">
        <v>1335</v>
      </c>
      <c r="E12" s="662" t="s">
        <v>1444</v>
      </c>
      <c r="F12" s="665"/>
      <c r="G12" s="665"/>
      <c r="H12" s="678">
        <v>0</v>
      </c>
      <c r="I12" s="665">
        <v>10</v>
      </c>
      <c r="J12" s="665">
        <v>33000</v>
      </c>
      <c r="K12" s="678">
        <v>1</v>
      </c>
      <c r="L12" s="665">
        <v>10</v>
      </c>
      <c r="M12" s="666">
        <v>33000</v>
      </c>
    </row>
    <row r="13" spans="1:13" ht="14.4" customHeight="1" x14ac:dyDescent="0.3">
      <c r="A13" s="661" t="s">
        <v>575</v>
      </c>
      <c r="B13" s="662" t="s">
        <v>2214</v>
      </c>
      <c r="C13" s="662" t="s">
        <v>1334</v>
      </c>
      <c r="D13" s="662" t="s">
        <v>1335</v>
      </c>
      <c r="E13" s="662" t="s">
        <v>1444</v>
      </c>
      <c r="F13" s="665"/>
      <c r="G13" s="665"/>
      <c r="H13" s="678">
        <v>0</v>
      </c>
      <c r="I13" s="665">
        <v>17</v>
      </c>
      <c r="J13" s="665">
        <v>56399.952901461729</v>
      </c>
      <c r="K13" s="678">
        <v>1</v>
      </c>
      <c r="L13" s="665">
        <v>17</v>
      </c>
      <c r="M13" s="666">
        <v>56399.952901461729</v>
      </c>
    </row>
    <row r="14" spans="1:13" ht="14.4" customHeight="1" x14ac:dyDescent="0.3">
      <c r="A14" s="661" t="s">
        <v>575</v>
      </c>
      <c r="B14" s="662" t="s">
        <v>2215</v>
      </c>
      <c r="C14" s="662" t="s">
        <v>1330</v>
      </c>
      <c r="D14" s="662" t="s">
        <v>1331</v>
      </c>
      <c r="E14" s="662" t="s">
        <v>2216</v>
      </c>
      <c r="F14" s="665"/>
      <c r="G14" s="665"/>
      <c r="H14" s="678">
        <v>0</v>
      </c>
      <c r="I14" s="665">
        <v>1</v>
      </c>
      <c r="J14" s="665">
        <v>120.01999999999997</v>
      </c>
      <c r="K14" s="678">
        <v>1</v>
      </c>
      <c r="L14" s="665">
        <v>1</v>
      </c>
      <c r="M14" s="666">
        <v>120.01999999999997</v>
      </c>
    </row>
    <row r="15" spans="1:13" ht="14.4" customHeight="1" x14ac:dyDescent="0.3">
      <c r="A15" s="661" t="s">
        <v>575</v>
      </c>
      <c r="B15" s="662" t="s">
        <v>2217</v>
      </c>
      <c r="C15" s="662" t="s">
        <v>1296</v>
      </c>
      <c r="D15" s="662" t="s">
        <v>1297</v>
      </c>
      <c r="E15" s="662" t="s">
        <v>2218</v>
      </c>
      <c r="F15" s="665"/>
      <c r="G15" s="665"/>
      <c r="H15" s="678">
        <v>0</v>
      </c>
      <c r="I15" s="665">
        <v>1</v>
      </c>
      <c r="J15" s="665">
        <v>45.19</v>
      </c>
      <c r="K15" s="678">
        <v>1</v>
      </c>
      <c r="L15" s="665">
        <v>1</v>
      </c>
      <c r="M15" s="666">
        <v>45.19</v>
      </c>
    </row>
    <row r="16" spans="1:13" ht="14.4" customHeight="1" x14ac:dyDescent="0.3">
      <c r="A16" s="661" t="s">
        <v>575</v>
      </c>
      <c r="B16" s="662" t="s">
        <v>2219</v>
      </c>
      <c r="C16" s="662" t="s">
        <v>1404</v>
      </c>
      <c r="D16" s="662" t="s">
        <v>2220</v>
      </c>
      <c r="E16" s="662" t="s">
        <v>2221</v>
      </c>
      <c r="F16" s="665"/>
      <c r="G16" s="665"/>
      <c r="H16" s="678">
        <v>0</v>
      </c>
      <c r="I16" s="665">
        <v>1</v>
      </c>
      <c r="J16" s="665">
        <v>79.210000000000008</v>
      </c>
      <c r="K16" s="678">
        <v>1</v>
      </c>
      <c r="L16" s="665">
        <v>1</v>
      </c>
      <c r="M16" s="666">
        <v>79.210000000000008</v>
      </c>
    </row>
    <row r="17" spans="1:13" ht="14.4" customHeight="1" x14ac:dyDescent="0.3">
      <c r="A17" s="661" t="s">
        <v>575</v>
      </c>
      <c r="B17" s="662" t="s">
        <v>2222</v>
      </c>
      <c r="C17" s="662" t="s">
        <v>1326</v>
      </c>
      <c r="D17" s="662" t="s">
        <v>1327</v>
      </c>
      <c r="E17" s="662" t="s">
        <v>1328</v>
      </c>
      <c r="F17" s="665"/>
      <c r="G17" s="665"/>
      <c r="H17" s="678">
        <v>0</v>
      </c>
      <c r="I17" s="665">
        <v>3</v>
      </c>
      <c r="J17" s="665">
        <v>241.65955997247701</v>
      </c>
      <c r="K17" s="678">
        <v>1</v>
      </c>
      <c r="L17" s="665">
        <v>3</v>
      </c>
      <c r="M17" s="666">
        <v>241.65955997247701</v>
      </c>
    </row>
    <row r="18" spans="1:13" ht="14.4" customHeight="1" x14ac:dyDescent="0.3">
      <c r="A18" s="661" t="s">
        <v>575</v>
      </c>
      <c r="B18" s="662" t="s">
        <v>2223</v>
      </c>
      <c r="C18" s="662" t="s">
        <v>1323</v>
      </c>
      <c r="D18" s="662" t="s">
        <v>1324</v>
      </c>
      <c r="E18" s="662" t="s">
        <v>1050</v>
      </c>
      <c r="F18" s="665"/>
      <c r="G18" s="665"/>
      <c r="H18" s="678">
        <v>0</v>
      </c>
      <c r="I18" s="665">
        <v>1</v>
      </c>
      <c r="J18" s="665">
        <v>48.910000000000018</v>
      </c>
      <c r="K18" s="678">
        <v>1</v>
      </c>
      <c r="L18" s="665">
        <v>1</v>
      </c>
      <c r="M18" s="666">
        <v>48.910000000000018</v>
      </c>
    </row>
    <row r="19" spans="1:13" ht="14.4" customHeight="1" x14ac:dyDescent="0.3">
      <c r="A19" s="661" t="s">
        <v>575</v>
      </c>
      <c r="B19" s="662" t="s">
        <v>2224</v>
      </c>
      <c r="C19" s="662" t="s">
        <v>1397</v>
      </c>
      <c r="D19" s="662" t="s">
        <v>1398</v>
      </c>
      <c r="E19" s="662" t="s">
        <v>1399</v>
      </c>
      <c r="F19" s="665"/>
      <c r="G19" s="665"/>
      <c r="H19" s="678">
        <v>0</v>
      </c>
      <c r="I19" s="665">
        <v>1</v>
      </c>
      <c r="J19" s="665">
        <v>24.969891140773953</v>
      </c>
      <c r="K19" s="678">
        <v>1</v>
      </c>
      <c r="L19" s="665">
        <v>1</v>
      </c>
      <c r="M19" s="666">
        <v>24.969891140773953</v>
      </c>
    </row>
    <row r="20" spans="1:13" ht="14.4" customHeight="1" x14ac:dyDescent="0.3">
      <c r="A20" s="661" t="s">
        <v>575</v>
      </c>
      <c r="B20" s="662" t="s">
        <v>2225</v>
      </c>
      <c r="C20" s="662" t="s">
        <v>1382</v>
      </c>
      <c r="D20" s="662" t="s">
        <v>1383</v>
      </c>
      <c r="E20" s="662" t="s">
        <v>1050</v>
      </c>
      <c r="F20" s="665"/>
      <c r="G20" s="665"/>
      <c r="H20" s="678">
        <v>0</v>
      </c>
      <c r="I20" s="665">
        <v>2</v>
      </c>
      <c r="J20" s="665">
        <v>173.18</v>
      </c>
      <c r="K20" s="678">
        <v>1</v>
      </c>
      <c r="L20" s="665">
        <v>2</v>
      </c>
      <c r="M20" s="666">
        <v>173.18</v>
      </c>
    </row>
    <row r="21" spans="1:13" ht="14.4" customHeight="1" x14ac:dyDescent="0.3">
      <c r="A21" s="661" t="s">
        <v>575</v>
      </c>
      <c r="B21" s="662" t="s">
        <v>2226</v>
      </c>
      <c r="C21" s="662" t="s">
        <v>1338</v>
      </c>
      <c r="D21" s="662" t="s">
        <v>2227</v>
      </c>
      <c r="E21" s="662" t="s">
        <v>882</v>
      </c>
      <c r="F21" s="665"/>
      <c r="G21" s="665"/>
      <c r="H21" s="678">
        <v>0</v>
      </c>
      <c r="I21" s="665">
        <v>1</v>
      </c>
      <c r="J21" s="665">
        <v>36.26</v>
      </c>
      <c r="K21" s="678">
        <v>1</v>
      </c>
      <c r="L21" s="665">
        <v>1</v>
      </c>
      <c r="M21" s="666">
        <v>36.26</v>
      </c>
    </row>
    <row r="22" spans="1:13" ht="14.4" customHeight="1" x14ac:dyDescent="0.3">
      <c r="A22" s="661" t="s">
        <v>575</v>
      </c>
      <c r="B22" s="662" t="s">
        <v>2228</v>
      </c>
      <c r="C22" s="662" t="s">
        <v>1394</v>
      </c>
      <c r="D22" s="662" t="s">
        <v>1395</v>
      </c>
      <c r="E22" s="662" t="s">
        <v>998</v>
      </c>
      <c r="F22" s="665"/>
      <c r="G22" s="665"/>
      <c r="H22" s="678">
        <v>0</v>
      </c>
      <c r="I22" s="665">
        <v>1</v>
      </c>
      <c r="J22" s="665">
        <v>191.83002601638941</v>
      </c>
      <c r="K22" s="678">
        <v>1</v>
      </c>
      <c r="L22" s="665">
        <v>1</v>
      </c>
      <c r="M22" s="666">
        <v>191.83002601638941</v>
      </c>
    </row>
    <row r="23" spans="1:13" ht="14.4" customHeight="1" x14ac:dyDescent="0.3">
      <c r="A23" s="661" t="s">
        <v>575</v>
      </c>
      <c r="B23" s="662" t="s">
        <v>2229</v>
      </c>
      <c r="C23" s="662" t="s">
        <v>1431</v>
      </c>
      <c r="D23" s="662" t="s">
        <v>1432</v>
      </c>
      <c r="E23" s="662" t="s">
        <v>1433</v>
      </c>
      <c r="F23" s="665"/>
      <c r="G23" s="665"/>
      <c r="H23" s="678">
        <v>0</v>
      </c>
      <c r="I23" s="665">
        <v>1</v>
      </c>
      <c r="J23" s="665">
        <v>135.85</v>
      </c>
      <c r="K23" s="678">
        <v>1</v>
      </c>
      <c r="L23" s="665">
        <v>1</v>
      </c>
      <c r="M23" s="666">
        <v>135.85</v>
      </c>
    </row>
    <row r="24" spans="1:13" ht="14.4" customHeight="1" x14ac:dyDescent="0.3">
      <c r="A24" s="661" t="s">
        <v>575</v>
      </c>
      <c r="B24" s="662" t="s">
        <v>2230</v>
      </c>
      <c r="C24" s="662" t="s">
        <v>1378</v>
      </c>
      <c r="D24" s="662" t="s">
        <v>1379</v>
      </c>
      <c r="E24" s="662" t="s">
        <v>2231</v>
      </c>
      <c r="F24" s="665"/>
      <c r="G24" s="665"/>
      <c r="H24" s="678">
        <v>0</v>
      </c>
      <c r="I24" s="665">
        <v>3</v>
      </c>
      <c r="J24" s="665">
        <v>123.79944535174999</v>
      </c>
      <c r="K24" s="678">
        <v>1</v>
      </c>
      <c r="L24" s="665">
        <v>3</v>
      </c>
      <c r="M24" s="666">
        <v>123.79944535174999</v>
      </c>
    </row>
    <row r="25" spans="1:13" ht="14.4" customHeight="1" x14ac:dyDescent="0.3">
      <c r="A25" s="661" t="s">
        <v>575</v>
      </c>
      <c r="B25" s="662" t="s">
        <v>2232</v>
      </c>
      <c r="C25" s="662" t="s">
        <v>1304</v>
      </c>
      <c r="D25" s="662" t="s">
        <v>1305</v>
      </c>
      <c r="E25" s="662" t="s">
        <v>998</v>
      </c>
      <c r="F25" s="665"/>
      <c r="G25" s="665"/>
      <c r="H25" s="678">
        <v>0</v>
      </c>
      <c r="I25" s="665">
        <v>1</v>
      </c>
      <c r="J25" s="665">
        <v>47.5</v>
      </c>
      <c r="K25" s="678">
        <v>1</v>
      </c>
      <c r="L25" s="665">
        <v>1</v>
      </c>
      <c r="M25" s="666">
        <v>47.5</v>
      </c>
    </row>
    <row r="26" spans="1:13" ht="14.4" customHeight="1" x14ac:dyDescent="0.3">
      <c r="A26" s="661" t="s">
        <v>575</v>
      </c>
      <c r="B26" s="662" t="s">
        <v>2233</v>
      </c>
      <c r="C26" s="662" t="s">
        <v>1364</v>
      </c>
      <c r="D26" s="662" t="s">
        <v>1428</v>
      </c>
      <c r="E26" s="662" t="s">
        <v>1425</v>
      </c>
      <c r="F26" s="665"/>
      <c r="G26" s="665"/>
      <c r="H26" s="678">
        <v>0</v>
      </c>
      <c r="I26" s="665">
        <v>2</v>
      </c>
      <c r="J26" s="665">
        <v>88.42</v>
      </c>
      <c r="K26" s="678">
        <v>1</v>
      </c>
      <c r="L26" s="665">
        <v>2</v>
      </c>
      <c r="M26" s="666">
        <v>88.42</v>
      </c>
    </row>
    <row r="27" spans="1:13" ht="14.4" customHeight="1" x14ac:dyDescent="0.3">
      <c r="A27" s="661" t="s">
        <v>575</v>
      </c>
      <c r="B27" s="662" t="s">
        <v>2233</v>
      </c>
      <c r="C27" s="662" t="s">
        <v>1427</v>
      </c>
      <c r="D27" s="662" t="s">
        <v>1428</v>
      </c>
      <c r="E27" s="662" t="s">
        <v>2234</v>
      </c>
      <c r="F27" s="665"/>
      <c r="G27" s="665"/>
      <c r="H27" s="678">
        <v>0</v>
      </c>
      <c r="I27" s="665">
        <v>2</v>
      </c>
      <c r="J27" s="665">
        <v>312.11466666666666</v>
      </c>
      <c r="K27" s="678">
        <v>1</v>
      </c>
      <c r="L27" s="665">
        <v>2</v>
      </c>
      <c r="M27" s="666">
        <v>312.11466666666666</v>
      </c>
    </row>
    <row r="28" spans="1:13" ht="14.4" customHeight="1" x14ac:dyDescent="0.3">
      <c r="A28" s="661" t="s">
        <v>575</v>
      </c>
      <c r="B28" s="662" t="s">
        <v>2233</v>
      </c>
      <c r="C28" s="662" t="s">
        <v>1367</v>
      </c>
      <c r="D28" s="662" t="s">
        <v>1372</v>
      </c>
      <c r="E28" s="662" t="s">
        <v>860</v>
      </c>
      <c r="F28" s="665"/>
      <c r="G28" s="665"/>
      <c r="H28" s="678">
        <v>0</v>
      </c>
      <c r="I28" s="665">
        <v>4</v>
      </c>
      <c r="J28" s="665">
        <v>369.86</v>
      </c>
      <c r="K28" s="678">
        <v>1</v>
      </c>
      <c r="L28" s="665">
        <v>4</v>
      </c>
      <c r="M28" s="666">
        <v>369.86</v>
      </c>
    </row>
    <row r="29" spans="1:13" ht="14.4" customHeight="1" x14ac:dyDescent="0.3">
      <c r="A29" s="661" t="s">
        <v>575</v>
      </c>
      <c r="B29" s="662" t="s">
        <v>2233</v>
      </c>
      <c r="C29" s="662" t="s">
        <v>1371</v>
      </c>
      <c r="D29" s="662" t="s">
        <v>1372</v>
      </c>
      <c r="E29" s="662" t="s">
        <v>2235</v>
      </c>
      <c r="F29" s="665"/>
      <c r="G29" s="665"/>
      <c r="H29" s="678">
        <v>0</v>
      </c>
      <c r="I29" s="665">
        <v>1</v>
      </c>
      <c r="J29" s="665">
        <v>298.50999999999993</v>
      </c>
      <c r="K29" s="678">
        <v>1</v>
      </c>
      <c r="L29" s="665">
        <v>1</v>
      </c>
      <c r="M29" s="666">
        <v>298.50999999999993</v>
      </c>
    </row>
    <row r="30" spans="1:13" ht="14.4" customHeight="1" x14ac:dyDescent="0.3">
      <c r="A30" s="661" t="s">
        <v>575</v>
      </c>
      <c r="B30" s="662" t="s">
        <v>2236</v>
      </c>
      <c r="C30" s="662" t="s">
        <v>1423</v>
      </c>
      <c r="D30" s="662" t="s">
        <v>1424</v>
      </c>
      <c r="E30" s="662" t="s">
        <v>1425</v>
      </c>
      <c r="F30" s="665"/>
      <c r="G30" s="665"/>
      <c r="H30" s="678">
        <v>0</v>
      </c>
      <c r="I30" s="665">
        <v>1</v>
      </c>
      <c r="J30" s="665">
        <v>88.249999999999972</v>
      </c>
      <c r="K30" s="678">
        <v>1</v>
      </c>
      <c r="L30" s="665">
        <v>1</v>
      </c>
      <c r="M30" s="666">
        <v>88.249999999999972</v>
      </c>
    </row>
    <row r="31" spans="1:13" ht="14.4" customHeight="1" x14ac:dyDescent="0.3">
      <c r="A31" s="661" t="s">
        <v>575</v>
      </c>
      <c r="B31" s="662" t="s">
        <v>2236</v>
      </c>
      <c r="C31" s="662" t="s">
        <v>1388</v>
      </c>
      <c r="D31" s="662" t="s">
        <v>1389</v>
      </c>
      <c r="E31" s="662" t="s">
        <v>860</v>
      </c>
      <c r="F31" s="665"/>
      <c r="G31" s="665"/>
      <c r="H31" s="678">
        <v>0</v>
      </c>
      <c r="I31" s="665">
        <v>1</v>
      </c>
      <c r="J31" s="665">
        <v>136.0378599349215</v>
      </c>
      <c r="K31" s="678">
        <v>1</v>
      </c>
      <c r="L31" s="665">
        <v>1</v>
      </c>
      <c r="M31" s="666">
        <v>136.0378599349215</v>
      </c>
    </row>
    <row r="32" spans="1:13" ht="14.4" customHeight="1" x14ac:dyDescent="0.3">
      <c r="A32" s="661" t="s">
        <v>575</v>
      </c>
      <c r="B32" s="662" t="s">
        <v>2237</v>
      </c>
      <c r="C32" s="662" t="s">
        <v>1300</v>
      </c>
      <c r="D32" s="662" t="s">
        <v>1301</v>
      </c>
      <c r="E32" s="662" t="s">
        <v>2238</v>
      </c>
      <c r="F32" s="665"/>
      <c r="G32" s="665"/>
      <c r="H32" s="678"/>
      <c r="I32" s="665">
        <v>0</v>
      </c>
      <c r="J32" s="665">
        <v>0</v>
      </c>
      <c r="K32" s="678"/>
      <c r="L32" s="665">
        <v>0</v>
      </c>
      <c r="M32" s="666">
        <v>0</v>
      </c>
    </row>
    <row r="33" spans="1:13" ht="14.4" customHeight="1" x14ac:dyDescent="0.3">
      <c r="A33" s="661" t="s">
        <v>575</v>
      </c>
      <c r="B33" s="662" t="s">
        <v>2239</v>
      </c>
      <c r="C33" s="662" t="s">
        <v>1288</v>
      </c>
      <c r="D33" s="662" t="s">
        <v>2240</v>
      </c>
      <c r="E33" s="662" t="s">
        <v>2241</v>
      </c>
      <c r="F33" s="665"/>
      <c r="G33" s="665"/>
      <c r="H33" s="678">
        <v>0</v>
      </c>
      <c r="I33" s="665">
        <v>12</v>
      </c>
      <c r="J33" s="665">
        <v>417.34800133292555</v>
      </c>
      <c r="K33" s="678">
        <v>1</v>
      </c>
      <c r="L33" s="665">
        <v>12</v>
      </c>
      <c r="M33" s="666">
        <v>417.34800133292555</v>
      </c>
    </row>
    <row r="34" spans="1:13" ht="14.4" customHeight="1" x14ac:dyDescent="0.3">
      <c r="A34" s="661" t="s">
        <v>575</v>
      </c>
      <c r="B34" s="662" t="s">
        <v>2242</v>
      </c>
      <c r="C34" s="662" t="s">
        <v>1415</v>
      </c>
      <c r="D34" s="662" t="s">
        <v>2243</v>
      </c>
      <c r="E34" s="662" t="s">
        <v>2244</v>
      </c>
      <c r="F34" s="665"/>
      <c r="G34" s="665"/>
      <c r="H34" s="678">
        <v>0</v>
      </c>
      <c r="I34" s="665">
        <v>1</v>
      </c>
      <c r="J34" s="665">
        <v>64.61</v>
      </c>
      <c r="K34" s="678">
        <v>1</v>
      </c>
      <c r="L34" s="665">
        <v>1</v>
      </c>
      <c r="M34" s="666">
        <v>64.61</v>
      </c>
    </row>
    <row r="35" spans="1:13" ht="14.4" customHeight="1" x14ac:dyDescent="0.3">
      <c r="A35" s="661" t="s">
        <v>575</v>
      </c>
      <c r="B35" s="662" t="s">
        <v>2245</v>
      </c>
      <c r="C35" s="662" t="s">
        <v>1561</v>
      </c>
      <c r="D35" s="662" t="s">
        <v>2246</v>
      </c>
      <c r="E35" s="662" t="s">
        <v>2247</v>
      </c>
      <c r="F35" s="665"/>
      <c r="G35" s="665"/>
      <c r="H35" s="678">
        <v>0</v>
      </c>
      <c r="I35" s="665">
        <v>2.8</v>
      </c>
      <c r="J35" s="665">
        <v>645.87599999999998</v>
      </c>
      <c r="K35" s="678">
        <v>1</v>
      </c>
      <c r="L35" s="665">
        <v>2.8</v>
      </c>
      <c r="M35" s="666">
        <v>645.87599999999998</v>
      </c>
    </row>
    <row r="36" spans="1:13" ht="14.4" customHeight="1" x14ac:dyDescent="0.3">
      <c r="A36" s="661" t="s">
        <v>575</v>
      </c>
      <c r="B36" s="662" t="s">
        <v>2248</v>
      </c>
      <c r="C36" s="662" t="s">
        <v>591</v>
      </c>
      <c r="D36" s="662" t="s">
        <v>2249</v>
      </c>
      <c r="E36" s="662" t="s">
        <v>2250</v>
      </c>
      <c r="F36" s="665">
        <v>6.2</v>
      </c>
      <c r="G36" s="665">
        <v>2978.9530000000004</v>
      </c>
      <c r="H36" s="678">
        <v>1</v>
      </c>
      <c r="I36" s="665"/>
      <c r="J36" s="665"/>
      <c r="K36" s="678">
        <v>0</v>
      </c>
      <c r="L36" s="665">
        <v>6.2</v>
      </c>
      <c r="M36" s="666">
        <v>2978.9530000000004</v>
      </c>
    </row>
    <row r="37" spans="1:13" ht="14.4" customHeight="1" x14ac:dyDescent="0.3">
      <c r="A37" s="661" t="s">
        <v>575</v>
      </c>
      <c r="B37" s="662" t="s">
        <v>2248</v>
      </c>
      <c r="C37" s="662" t="s">
        <v>1551</v>
      </c>
      <c r="D37" s="662" t="s">
        <v>1495</v>
      </c>
      <c r="E37" s="662" t="s">
        <v>1552</v>
      </c>
      <c r="F37" s="665"/>
      <c r="G37" s="665"/>
      <c r="H37" s="678">
        <v>0</v>
      </c>
      <c r="I37" s="665">
        <v>528</v>
      </c>
      <c r="J37" s="665">
        <v>11453.571321553154</v>
      </c>
      <c r="K37" s="678">
        <v>1</v>
      </c>
      <c r="L37" s="665">
        <v>528</v>
      </c>
      <c r="M37" s="666">
        <v>11453.571321553154</v>
      </c>
    </row>
    <row r="38" spans="1:13" ht="14.4" customHeight="1" x14ac:dyDescent="0.3">
      <c r="A38" s="661" t="s">
        <v>575</v>
      </c>
      <c r="B38" s="662" t="s">
        <v>2248</v>
      </c>
      <c r="C38" s="662" t="s">
        <v>1479</v>
      </c>
      <c r="D38" s="662" t="s">
        <v>1480</v>
      </c>
      <c r="E38" s="662" t="s">
        <v>1481</v>
      </c>
      <c r="F38" s="665">
        <v>9.5</v>
      </c>
      <c r="G38" s="665">
        <v>4317.2749999999996</v>
      </c>
      <c r="H38" s="678">
        <v>1</v>
      </c>
      <c r="I38" s="665"/>
      <c r="J38" s="665"/>
      <c r="K38" s="678">
        <v>0</v>
      </c>
      <c r="L38" s="665">
        <v>9.5</v>
      </c>
      <c r="M38" s="666">
        <v>4317.2749999999996</v>
      </c>
    </row>
    <row r="39" spans="1:13" ht="14.4" customHeight="1" x14ac:dyDescent="0.3">
      <c r="A39" s="661" t="s">
        <v>575</v>
      </c>
      <c r="B39" s="662" t="s">
        <v>2251</v>
      </c>
      <c r="C39" s="662" t="s">
        <v>1440</v>
      </c>
      <c r="D39" s="662" t="s">
        <v>1441</v>
      </c>
      <c r="E39" s="662" t="s">
        <v>2252</v>
      </c>
      <c r="F39" s="665">
        <v>1</v>
      </c>
      <c r="G39" s="665">
        <v>176.72000000000003</v>
      </c>
      <c r="H39" s="678">
        <v>1</v>
      </c>
      <c r="I39" s="665"/>
      <c r="J39" s="665"/>
      <c r="K39" s="678">
        <v>0</v>
      </c>
      <c r="L39" s="665">
        <v>1</v>
      </c>
      <c r="M39" s="666">
        <v>176.72000000000003</v>
      </c>
    </row>
    <row r="40" spans="1:13" ht="14.4" customHeight="1" x14ac:dyDescent="0.3">
      <c r="A40" s="661" t="s">
        <v>575</v>
      </c>
      <c r="B40" s="662" t="s">
        <v>2251</v>
      </c>
      <c r="C40" s="662" t="s">
        <v>1547</v>
      </c>
      <c r="D40" s="662" t="s">
        <v>1441</v>
      </c>
      <c r="E40" s="662" t="s">
        <v>2253</v>
      </c>
      <c r="F40" s="665"/>
      <c r="G40" s="665"/>
      <c r="H40" s="678">
        <v>0</v>
      </c>
      <c r="I40" s="665">
        <v>18</v>
      </c>
      <c r="J40" s="665">
        <v>2073.6178048716756</v>
      </c>
      <c r="K40" s="678">
        <v>1</v>
      </c>
      <c r="L40" s="665">
        <v>18</v>
      </c>
      <c r="M40" s="666">
        <v>2073.6178048716756</v>
      </c>
    </row>
    <row r="41" spans="1:13" ht="14.4" customHeight="1" x14ac:dyDescent="0.3">
      <c r="A41" s="661" t="s">
        <v>575</v>
      </c>
      <c r="B41" s="662" t="s">
        <v>2251</v>
      </c>
      <c r="C41" s="662" t="s">
        <v>1565</v>
      </c>
      <c r="D41" s="662" t="s">
        <v>2254</v>
      </c>
      <c r="E41" s="662" t="s">
        <v>2255</v>
      </c>
      <c r="F41" s="665"/>
      <c r="G41" s="665"/>
      <c r="H41" s="678">
        <v>0</v>
      </c>
      <c r="I41" s="665">
        <v>58</v>
      </c>
      <c r="J41" s="665">
        <v>4451.4169169877659</v>
      </c>
      <c r="K41" s="678">
        <v>1</v>
      </c>
      <c r="L41" s="665">
        <v>58</v>
      </c>
      <c r="M41" s="666">
        <v>4451.4169169877659</v>
      </c>
    </row>
    <row r="42" spans="1:13" ht="14.4" customHeight="1" x14ac:dyDescent="0.3">
      <c r="A42" s="661" t="s">
        <v>575</v>
      </c>
      <c r="B42" s="662" t="s">
        <v>2251</v>
      </c>
      <c r="C42" s="662" t="s">
        <v>1569</v>
      </c>
      <c r="D42" s="662" t="s">
        <v>2256</v>
      </c>
      <c r="E42" s="662" t="s">
        <v>2252</v>
      </c>
      <c r="F42" s="665"/>
      <c r="G42" s="665"/>
      <c r="H42" s="678">
        <v>0</v>
      </c>
      <c r="I42" s="665">
        <v>8</v>
      </c>
      <c r="J42" s="665">
        <v>887.23672210566383</v>
      </c>
      <c r="K42" s="678">
        <v>1</v>
      </c>
      <c r="L42" s="665">
        <v>8</v>
      </c>
      <c r="M42" s="666">
        <v>887.23672210566383</v>
      </c>
    </row>
    <row r="43" spans="1:13" ht="14.4" customHeight="1" x14ac:dyDescent="0.3">
      <c r="A43" s="661" t="s">
        <v>575</v>
      </c>
      <c r="B43" s="662" t="s">
        <v>2257</v>
      </c>
      <c r="C43" s="662" t="s">
        <v>1598</v>
      </c>
      <c r="D43" s="662" t="s">
        <v>1599</v>
      </c>
      <c r="E43" s="662" t="s">
        <v>1600</v>
      </c>
      <c r="F43" s="665"/>
      <c r="G43" s="665"/>
      <c r="H43" s="678">
        <v>0</v>
      </c>
      <c r="I43" s="665">
        <v>15.399999999999999</v>
      </c>
      <c r="J43" s="665">
        <v>7114.8</v>
      </c>
      <c r="K43" s="678">
        <v>1</v>
      </c>
      <c r="L43" s="665">
        <v>15.399999999999999</v>
      </c>
      <c r="M43" s="666">
        <v>7114.8</v>
      </c>
    </row>
    <row r="44" spans="1:13" ht="14.4" customHeight="1" x14ac:dyDescent="0.3">
      <c r="A44" s="661" t="s">
        <v>575</v>
      </c>
      <c r="B44" s="662" t="s">
        <v>2258</v>
      </c>
      <c r="C44" s="662" t="s">
        <v>1476</v>
      </c>
      <c r="D44" s="662" t="s">
        <v>1477</v>
      </c>
      <c r="E44" s="662" t="s">
        <v>1478</v>
      </c>
      <c r="F44" s="665">
        <v>15.899999999999997</v>
      </c>
      <c r="G44" s="665">
        <v>3095.5714690588475</v>
      </c>
      <c r="H44" s="678">
        <v>1</v>
      </c>
      <c r="I44" s="665"/>
      <c r="J44" s="665"/>
      <c r="K44" s="678">
        <v>0</v>
      </c>
      <c r="L44" s="665">
        <v>15.899999999999997</v>
      </c>
      <c r="M44" s="666">
        <v>3095.5714690588475</v>
      </c>
    </row>
    <row r="45" spans="1:13" ht="14.4" customHeight="1" x14ac:dyDescent="0.3">
      <c r="A45" s="661" t="s">
        <v>575</v>
      </c>
      <c r="B45" s="662" t="s">
        <v>2258</v>
      </c>
      <c r="C45" s="662" t="s">
        <v>1557</v>
      </c>
      <c r="D45" s="662" t="s">
        <v>1558</v>
      </c>
      <c r="E45" s="662" t="s">
        <v>1555</v>
      </c>
      <c r="F45" s="665"/>
      <c r="G45" s="665"/>
      <c r="H45" s="678">
        <v>0</v>
      </c>
      <c r="I45" s="665">
        <v>61.5</v>
      </c>
      <c r="J45" s="665">
        <v>8813.3060420960046</v>
      </c>
      <c r="K45" s="678">
        <v>1</v>
      </c>
      <c r="L45" s="665">
        <v>61.5</v>
      </c>
      <c r="M45" s="666">
        <v>8813.3060420960046</v>
      </c>
    </row>
    <row r="46" spans="1:13" ht="14.4" customHeight="1" x14ac:dyDescent="0.3">
      <c r="A46" s="661" t="s">
        <v>575</v>
      </c>
      <c r="B46" s="662" t="s">
        <v>2259</v>
      </c>
      <c r="C46" s="662" t="s">
        <v>1607</v>
      </c>
      <c r="D46" s="662" t="s">
        <v>1608</v>
      </c>
      <c r="E46" s="662" t="s">
        <v>1481</v>
      </c>
      <c r="F46" s="665">
        <v>4.5</v>
      </c>
      <c r="G46" s="665">
        <v>1501.4368390230472</v>
      </c>
      <c r="H46" s="678">
        <v>0.59460564672994831</v>
      </c>
      <c r="I46" s="665">
        <v>4.6999999999999993</v>
      </c>
      <c r="J46" s="665">
        <v>1023.6600000000001</v>
      </c>
      <c r="K46" s="678">
        <v>0.40539435327005169</v>
      </c>
      <c r="L46" s="665">
        <v>9.1999999999999993</v>
      </c>
      <c r="M46" s="666">
        <v>2525.0968390230473</v>
      </c>
    </row>
    <row r="47" spans="1:13" ht="14.4" customHeight="1" x14ac:dyDescent="0.3">
      <c r="A47" s="661" t="s">
        <v>575</v>
      </c>
      <c r="B47" s="662" t="s">
        <v>2259</v>
      </c>
      <c r="C47" s="662" t="s">
        <v>1498</v>
      </c>
      <c r="D47" s="662" t="s">
        <v>1499</v>
      </c>
      <c r="E47" s="662" t="s">
        <v>2260</v>
      </c>
      <c r="F47" s="665"/>
      <c r="G47" s="665"/>
      <c r="H47" s="678">
        <v>0</v>
      </c>
      <c r="I47" s="665">
        <v>2</v>
      </c>
      <c r="J47" s="665">
        <v>256.14</v>
      </c>
      <c r="K47" s="678">
        <v>1</v>
      </c>
      <c r="L47" s="665">
        <v>2</v>
      </c>
      <c r="M47" s="666">
        <v>256.14</v>
      </c>
    </row>
    <row r="48" spans="1:13" ht="14.4" customHeight="1" x14ac:dyDescent="0.3">
      <c r="A48" s="661" t="s">
        <v>575</v>
      </c>
      <c r="B48" s="662" t="s">
        <v>2261</v>
      </c>
      <c r="C48" s="662" t="s">
        <v>1601</v>
      </c>
      <c r="D48" s="662" t="s">
        <v>1602</v>
      </c>
      <c r="E48" s="662" t="s">
        <v>1603</v>
      </c>
      <c r="F48" s="665"/>
      <c r="G48" s="665"/>
      <c r="H48" s="678">
        <v>0</v>
      </c>
      <c r="I48" s="665">
        <v>62</v>
      </c>
      <c r="J48" s="665">
        <v>1856.3520000000003</v>
      </c>
      <c r="K48" s="678">
        <v>1</v>
      </c>
      <c r="L48" s="665">
        <v>62</v>
      </c>
      <c r="M48" s="666">
        <v>1856.3520000000003</v>
      </c>
    </row>
    <row r="49" spans="1:13" ht="14.4" customHeight="1" x14ac:dyDescent="0.3">
      <c r="A49" s="661" t="s">
        <v>575</v>
      </c>
      <c r="B49" s="662" t="s">
        <v>2262</v>
      </c>
      <c r="C49" s="662" t="s">
        <v>1595</v>
      </c>
      <c r="D49" s="662" t="s">
        <v>1596</v>
      </c>
      <c r="E49" s="662" t="s">
        <v>2263</v>
      </c>
      <c r="F49" s="665"/>
      <c r="G49" s="665"/>
      <c r="H49" s="678">
        <v>0</v>
      </c>
      <c r="I49" s="665">
        <v>7.8000000000000007</v>
      </c>
      <c r="J49" s="665">
        <v>6022.1551667823369</v>
      </c>
      <c r="K49" s="678">
        <v>1</v>
      </c>
      <c r="L49" s="665">
        <v>7.8000000000000007</v>
      </c>
      <c r="M49" s="666">
        <v>6022.1551667823369</v>
      </c>
    </row>
    <row r="50" spans="1:13" ht="14.4" customHeight="1" x14ac:dyDescent="0.3">
      <c r="A50" s="661" t="s">
        <v>575</v>
      </c>
      <c r="B50" s="662" t="s">
        <v>2264</v>
      </c>
      <c r="C50" s="662" t="s">
        <v>1505</v>
      </c>
      <c r="D50" s="662" t="s">
        <v>1506</v>
      </c>
      <c r="E50" s="662" t="s">
        <v>1542</v>
      </c>
      <c r="F50" s="665"/>
      <c r="G50" s="665"/>
      <c r="H50" s="678">
        <v>0</v>
      </c>
      <c r="I50" s="665">
        <v>3</v>
      </c>
      <c r="J50" s="665">
        <v>449.06854763975633</v>
      </c>
      <c r="K50" s="678">
        <v>1</v>
      </c>
      <c r="L50" s="665">
        <v>3</v>
      </c>
      <c r="M50" s="666">
        <v>449.06854763975633</v>
      </c>
    </row>
    <row r="51" spans="1:13" ht="14.4" customHeight="1" x14ac:dyDescent="0.3">
      <c r="A51" s="661" t="s">
        <v>575</v>
      </c>
      <c r="B51" s="662" t="s">
        <v>2265</v>
      </c>
      <c r="C51" s="662" t="s">
        <v>1584</v>
      </c>
      <c r="D51" s="662" t="s">
        <v>1585</v>
      </c>
      <c r="E51" s="662" t="s">
        <v>1586</v>
      </c>
      <c r="F51" s="665"/>
      <c r="G51" s="665"/>
      <c r="H51" s="678">
        <v>0</v>
      </c>
      <c r="I51" s="665">
        <v>1</v>
      </c>
      <c r="J51" s="665">
        <v>60.029999999999973</v>
      </c>
      <c r="K51" s="678">
        <v>1</v>
      </c>
      <c r="L51" s="665">
        <v>1</v>
      </c>
      <c r="M51" s="666">
        <v>60.029999999999973</v>
      </c>
    </row>
    <row r="52" spans="1:13" ht="14.4" customHeight="1" x14ac:dyDescent="0.3">
      <c r="A52" s="661" t="s">
        <v>575</v>
      </c>
      <c r="B52" s="662" t="s">
        <v>2266</v>
      </c>
      <c r="C52" s="662" t="s">
        <v>1513</v>
      </c>
      <c r="D52" s="662" t="s">
        <v>1514</v>
      </c>
      <c r="E52" s="662" t="s">
        <v>1515</v>
      </c>
      <c r="F52" s="665"/>
      <c r="G52" s="665"/>
      <c r="H52" s="678">
        <v>0</v>
      </c>
      <c r="I52" s="665">
        <v>5</v>
      </c>
      <c r="J52" s="665">
        <v>522.09999999999991</v>
      </c>
      <c r="K52" s="678">
        <v>1</v>
      </c>
      <c r="L52" s="665">
        <v>5</v>
      </c>
      <c r="M52" s="666">
        <v>522.09999999999991</v>
      </c>
    </row>
    <row r="53" spans="1:13" ht="14.4" customHeight="1" x14ac:dyDescent="0.3">
      <c r="A53" s="661" t="s">
        <v>575</v>
      </c>
      <c r="B53" s="662" t="s">
        <v>2266</v>
      </c>
      <c r="C53" s="662" t="s">
        <v>1617</v>
      </c>
      <c r="D53" s="662" t="s">
        <v>2267</v>
      </c>
      <c r="E53" s="662" t="s">
        <v>2268</v>
      </c>
      <c r="F53" s="665">
        <v>4.0999999999999996</v>
      </c>
      <c r="G53" s="665">
        <v>2581.6040857933081</v>
      </c>
      <c r="H53" s="678">
        <v>0.61569071146919285</v>
      </c>
      <c r="I53" s="665">
        <v>5.8000000000000007</v>
      </c>
      <c r="J53" s="665">
        <v>1611.416919238507</v>
      </c>
      <c r="K53" s="678">
        <v>0.38430928853080726</v>
      </c>
      <c r="L53" s="665">
        <v>9.9</v>
      </c>
      <c r="M53" s="666">
        <v>4193.0210050318146</v>
      </c>
    </row>
    <row r="54" spans="1:13" ht="14.4" customHeight="1" x14ac:dyDescent="0.3">
      <c r="A54" s="661" t="s">
        <v>575</v>
      </c>
      <c r="B54" s="662" t="s">
        <v>2266</v>
      </c>
      <c r="C54" s="662" t="s">
        <v>1613</v>
      </c>
      <c r="D54" s="662" t="s">
        <v>2267</v>
      </c>
      <c r="E54" s="662" t="s">
        <v>2269</v>
      </c>
      <c r="F54" s="665">
        <v>10.5</v>
      </c>
      <c r="G54" s="665">
        <v>10802.517045201617</v>
      </c>
      <c r="H54" s="678">
        <v>0.58523211906721317</v>
      </c>
      <c r="I54" s="665">
        <v>29</v>
      </c>
      <c r="J54" s="665">
        <v>7655.9999999999991</v>
      </c>
      <c r="K54" s="678">
        <v>0.41476788093278677</v>
      </c>
      <c r="L54" s="665">
        <v>39.5</v>
      </c>
      <c r="M54" s="666">
        <v>18458.517045201617</v>
      </c>
    </row>
    <row r="55" spans="1:13" ht="14.4" customHeight="1" x14ac:dyDescent="0.3">
      <c r="A55" s="661" t="s">
        <v>575</v>
      </c>
      <c r="B55" s="662" t="s">
        <v>2266</v>
      </c>
      <c r="C55" s="662" t="s">
        <v>1469</v>
      </c>
      <c r="D55" s="662" t="s">
        <v>2270</v>
      </c>
      <c r="E55" s="662" t="s">
        <v>2271</v>
      </c>
      <c r="F55" s="665">
        <v>57</v>
      </c>
      <c r="G55" s="665">
        <v>4830.1814125473556</v>
      </c>
      <c r="H55" s="678">
        <v>0.81959423197412873</v>
      </c>
      <c r="I55" s="665">
        <v>12</v>
      </c>
      <c r="J55" s="665">
        <v>1063.1999999999998</v>
      </c>
      <c r="K55" s="678">
        <v>0.18040576802587127</v>
      </c>
      <c r="L55" s="665">
        <v>69</v>
      </c>
      <c r="M55" s="666">
        <v>5893.3814125473555</v>
      </c>
    </row>
    <row r="56" spans="1:13" ht="14.4" customHeight="1" x14ac:dyDescent="0.3">
      <c r="A56" s="661" t="s">
        <v>575</v>
      </c>
      <c r="B56" s="662" t="s">
        <v>2272</v>
      </c>
      <c r="C56" s="662" t="s">
        <v>1543</v>
      </c>
      <c r="D56" s="662" t="s">
        <v>1544</v>
      </c>
      <c r="E56" s="662" t="s">
        <v>2273</v>
      </c>
      <c r="F56" s="665"/>
      <c r="G56" s="665"/>
      <c r="H56" s="678">
        <v>0</v>
      </c>
      <c r="I56" s="665">
        <v>7</v>
      </c>
      <c r="J56" s="665">
        <v>477.38791195187969</v>
      </c>
      <c r="K56" s="678">
        <v>1</v>
      </c>
      <c r="L56" s="665">
        <v>7</v>
      </c>
      <c r="M56" s="666">
        <v>477.38791195187969</v>
      </c>
    </row>
    <row r="57" spans="1:13" ht="14.4" customHeight="1" x14ac:dyDescent="0.3">
      <c r="A57" s="661" t="s">
        <v>575</v>
      </c>
      <c r="B57" s="662" t="s">
        <v>2274</v>
      </c>
      <c r="C57" s="662" t="s">
        <v>1591</v>
      </c>
      <c r="D57" s="662" t="s">
        <v>2275</v>
      </c>
      <c r="E57" s="662" t="s">
        <v>2276</v>
      </c>
      <c r="F57" s="665"/>
      <c r="G57" s="665"/>
      <c r="H57" s="678">
        <v>0</v>
      </c>
      <c r="I57" s="665">
        <v>36</v>
      </c>
      <c r="J57" s="665">
        <v>2781.363994538679</v>
      </c>
      <c r="K57" s="678">
        <v>1</v>
      </c>
      <c r="L57" s="665">
        <v>36</v>
      </c>
      <c r="M57" s="666">
        <v>2781.363994538679</v>
      </c>
    </row>
    <row r="58" spans="1:13" ht="14.4" customHeight="1" x14ac:dyDescent="0.3">
      <c r="A58" s="661" t="s">
        <v>575</v>
      </c>
      <c r="B58" s="662" t="s">
        <v>2277</v>
      </c>
      <c r="C58" s="662" t="s">
        <v>1573</v>
      </c>
      <c r="D58" s="662" t="s">
        <v>1574</v>
      </c>
      <c r="E58" s="662" t="s">
        <v>1641</v>
      </c>
      <c r="F58" s="665"/>
      <c r="G58" s="665"/>
      <c r="H58" s="678">
        <v>0</v>
      </c>
      <c r="I58" s="665">
        <v>26</v>
      </c>
      <c r="J58" s="665">
        <v>1073.02</v>
      </c>
      <c r="K58" s="678">
        <v>1</v>
      </c>
      <c r="L58" s="665">
        <v>26</v>
      </c>
      <c r="M58" s="666">
        <v>1073.02</v>
      </c>
    </row>
    <row r="59" spans="1:13" ht="14.4" customHeight="1" x14ac:dyDescent="0.3">
      <c r="A59" s="661" t="s">
        <v>575</v>
      </c>
      <c r="B59" s="662" t="s">
        <v>2278</v>
      </c>
      <c r="C59" s="662" t="s">
        <v>1538</v>
      </c>
      <c r="D59" s="662" t="s">
        <v>1539</v>
      </c>
      <c r="E59" s="662" t="s">
        <v>1540</v>
      </c>
      <c r="F59" s="665">
        <v>6.2</v>
      </c>
      <c r="G59" s="665">
        <v>3068.9954859285517</v>
      </c>
      <c r="H59" s="678">
        <v>1</v>
      </c>
      <c r="I59" s="665"/>
      <c r="J59" s="665"/>
      <c r="K59" s="678">
        <v>0</v>
      </c>
      <c r="L59" s="665">
        <v>6.2</v>
      </c>
      <c r="M59" s="666">
        <v>3068.9954859285517</v>
      </c>
    </row>
    <row r="60" spans="1:13" ht="14.4" customHeight="1" x14ac:dyDescent="0.3">
      <c r="A60" s="661" t="s">
        <v>575</v>
      </c>
      <c r="B60" s="662" t="s">
        <v>2279</v>
      </c>
      <c r="C60" s="662" t="s">
        <v>1609</v>
      </c>
      <c r="D60" s="662" t="s">
        <v>1610</v>
      </c>
      <c r="E60" s="662" t="s">
        <v>1611</v>
      </c>
      <c r="F60" s="665"/>
      <c r="G60" s="665"/>
      <c r="H60" s="678">
        <v>0</v>
      </c>
      <c r="I60" s="665">
        <v>16</v>
      </c>
      <c r="J60" s="665">
        <v>554.57599999999991</v>
      </c>
      <c r="K60" s="678">
        <v>1</v>
      </c>
      <c r="L60" s="665">
        <v>16</v>
      </c>
      <c r="M60" s="666">
        <v>554.57599999999991</v>
      </c>
    </row>
    <row r="61" spans="1:13" ht="14.4" customHeight="1" x14ac:dyDescent="0.3">
      <c r="A61" s="661" t="s">
        <v>575</v>
      </c>
      <c r="B61" s="662" t="s">
        <v>2280</v>
      </c>
      <c r="C61" s="662" t="s">
        <v>1473</v>
      </c>
      <c r="D61" s="662" t="s">
        <v>2281</v>
      </c>
      <c r="E61" s="662" t="s">
        <v>2282</v>
      </c>
      <c r="F61" s="665">
        <v>1.5</v>
      </c>
      <c r="G61" s="665">
        <v>615.13599999999997</v>
      </c>
      <c r="H61" s="678">
        <v>1</v>
      </c>
      <c r="I61" s="665"/>
      <c r="J61" s="665"/>
      <c r="K61" s="678">
        <v>0</v>
      </c>
      <c r="L61" s="665">
        <v>1.5</v>
      </c>
      <c r="M61" s="666">
        <v>615.13599999999997</v>
      </c>
    </row>
    <row r="62" spans="1:13" ht="14.4" customHeight="1" x14ac:dyDescent="0.3">
      <c r="A62" s="661" t="s">
        <v>575</v>
      </c>
      <c r="B62" s="662" t="s">
        <v>2280</v>
      </c>
      <c r="C62" s="662" t="s">
        <v>1580</v>
      </c>
      <c r="D62" s="662" t="s">
        <v>2283</v>
      </c>
      <c r="E62" s="662" t="s">
        <v>2284</v>
      </c>
      <c r="F62" s="665"/>
      <c r="G62" s="665"/>
      <c r="H62" s="678">
        <v>0</v>
      </c>
      <c r="I62" s="665">
        <v>18</v>
      </c>
      <c r="J62" s="665">
        <v>520.02</v>
      </c>
      <c r="K62" s="678">
        <v>1</v>
      </c>
      <c r="L62" s="665">
        <v>18</v>
      </c>
      <c r="M62" s="666">
        <v>520.02</v>
      </c>
    </row>
    <row r="63" spans="1:13" ht="14.4" customHeight="1" x14ac:dyDescent="0.3">
      <c r="A63" s="661" t="s">
        <v>575</v>
      </c>
      <c r="B63" s="662" t="s">
        <v>2285</v>
      </c>
      <c r="C63" s="662" t="s">
        <v>1604</v>
      </c>
      <c r="D63" s="662" t="s">
        <v>1605</v>
      </c>
      <c r="E63" s="662" t="s">
        <v>1606</v>
      </c>
      <c r="F63" s="665"/>
      <c r="G63" s="665"/>
      <c r="H63" s="678">
        <v>0</v>
      </c>
      <c r="I63" s="665">
        <v>4.2</v>
      </c>
      <c r="J63" s="665">
        <v>17679.956999999999</v>
      </c>
      <c r="K63" s="678">
        <v>1</v>
      </c>
      <c r="L63" s="665">
        <v>4.2</v>
      </c>
      <c r="M63" s="666">
        <v>17679.956999999999</v>
      </c>
    </row>
    <row r="64" spans="1:13" ht="14.4" customHeight="1" x14ac:dyDescent="0.3">
      <c r="A64" s="661" t="s">
        <v>575</v>
      </c>
      <c r="B64" s="662" t="s">
        <v>2286</v>
      </c>
      <c r="C64" s="662" t="s">
        <v>1635</v>
      </c>
      <c r="D64" s="662" t="s">
        <v>1636</v>
      </c>
      <c r="E64" s="662" t="s">
        <v>1637</v>
      </c>
      <c r="F64" s="665"/>
      <c r="G64" s="665"/>
      <c r="H64" s="678">
        <v>0</v>
      </c>
      <c r="I64" s="665">
        <v>1.6</v>
      </c>
      <c r="J64" s="665">
        <v>255.20000000000002</v>
      </c>
      <c r="K64" s="678">
        <v>1</v>
      </c>
      <c r="L64" s="665">
        <v>1.6</v>
      </c>
      <c r="M64" s="666">
        <v>255.20000000000002</v>
      </c>
    </row>
    <row r="65" spans="1:13" ht="14.4" customHeight="1" x14ac:dyDescent="0.3">
      <c r="A65" s="661" t="s">
        <v>575</v>
      </c>
      <c r="B65" s="662" t="s">
        <v>2286</v>
      </c>
      <c r="C65" s="662" t="s">
        <v>1621</v>
      </c>
      <c r="D65" s="662" t="s">
        <v>2287</v>
      </c>
      <c r="E65" s="662" t="s">
        <v>1641</v>
      </c>
      <c r="F65" s="665">
        <v>22</v>
      </c>
      <c r="G65" s="665">
        <v>664.83999999999992</v>
      </c>
      <c r="H65" s="678">
        <v>1</v>
      </c>
      <c r="I65" s="665"/>
      <c r="J65" s="665"/>
      <c r="K65" s="678">
        <v>0</v>
      </c>
      <c r="L65" s="665">
        <v>22</v>
      </c>
      <c r="M65" s="666">
        <v>664.83999999999992</v>
      </c>
    </row>
    <row r="66" spans="1:13" ht="14.4" customHeight="1" x14ac:dyDescent="0.3">
      <c r="A66" s="661" t="s">
        <v>575</v>
      </c>
      <c r="B66" s="662" t="s">
        <v>2288</v>
      </c>
      <c r="C66" s="662" t="s">
        <v>1401</v>
      </c>
      <c r="D66" s="662" t="s">
        <v>1293</v>
      </c>
      <c r="E66" s="662" t="s">
        <v>2289</v>
      </c>
      <c r="F66" s="665"/>
      <c r="G66" s="665"/>
      <c r="H66" s="678">
        <v>0</v>
      </c>
      <c r="I66" s="665">
        <v>2</v>
      </c>
      <c r="J66" s="665">
        <v>117.48000000000005</v>
      </c>
      <c r="K66" s="678">
        <v>1</v>
      </c>
      <c r="L66" s="665">
        <v>2</v>
      </c>
      <c r="M66" s="666">
        <v>117.48000000000005</v>
      </c>
    </row>
    <row r="67" spans="1:13" ht="14.4" customHeight="1" x14ac:dyDescent="0.3">
      <c r="A67" s="661" t="s">
        <v>575</v>
      </c>
      <c r="B67" s="662" t="s">
        <v>2288</v>
      </c>
      <c r="C67" s="662" t="s">
        <v>1292</v>
      </c>
      <c r="D67" s="662" t="s">
        <v>1293</v>
      </c>
      <c r="E67" s="662" t="s">
        <v>2290</v>
      </c>
      <c r="F67" s="665"/>
      <c r="G67" s="665"/>
      <c r="H67" s="678">
        <v>0</v>
      </c>
      <c r="I67" s="665">
        <v>131</v>
      </c>
      <c r="J67" s="665">
        <v>13769.116466876447</v>
      </c>
      <c r="K67" s="678">
        <v>1</v>
      </c>
      <c r="L67" s="665">
        <v>131</v>
      </c>
      <c r="M67" s="666">
        <v>13769.116466876447</v>
      </c>
    </row>
    <row r="68" spans="1:13" ht="14.4" customHeight="1" x14ac:dyDescent="0.3">
      <c r="A68" s="661" t="s">
        <v>575</v>
      </c>
      <c r="B68" s="662" t="s">
        <v>2291</v>
      </c>
      <c r="C68" s="662" t="s">
        <v>588</v>
      </c>
      <c r="D68" s="662" t="s">
        <v>2292</v>
      </c>
      <c r="E68" s="662" t="s">
        <v>2293</v>
      </c>
      <c r="F68" s="665">
        <v>12</v>
      </c>
      <c r="G68" s="665">
        <v>3083.4000000000005</v>
      </c>
      <c r="H68" s="678">
        <v>1</v>
      </c>
      <c r="I68" s="665"/>
      <c r="J68" s="665"/>
      <c r="K68" s="678">
        <v>0</v>
      </c>
      <c r="L68" s="665">
        <v>12</v>
      </c>
      <c r="M68" s="666">
        <v>3083.4000000000005</v>
      </c>
    </row>
    <row r="69" spans="1:13" ht="14.4" customHeight="1" x14ac:dyDescent="0.3">
      <c r="A69" s="661" t="s">
        <v>575</v>
      </c>
      <c r="B69" s="662" t="s">
        <v>2294</v>
      </c>
      <c r="C69" s="662" t="s">
        <v>1307</v>
      </c>
      <c r="D69" s="662" t="s">
        <v>1308</v>
      </c>
      <c r="E69" s="662" t="s">
        <v>1309</v>
      </c>
      <c r="F69" s="665"/>
      <c r="G69" s="665"/>
      <c r="H69" s="678">
        <v>0</v>
      </c>
      <c r="I69" s="665">
        <v>3</v>
      </c>
      <c r="J69" s="665">
        <v>115.79990686208833</v>
      </c>
      <c r="K69" s="678">
        <v>1</v>
      </c>
      <c r="L69" s="665">
        <v>3</v>
      </c>
      <c r="M69" s="666">
        <v>115.79990686208833</v>
      </c>
    </row>
    <row r="70" spans="1:13" ht="14.4" customHeight="1" x14ac:dyDescent="0.3">
      <c r="A70" s="661" t="s">
        <v>575</v>
      </c>
      <c r="B70" s="662" t="s">
        <v>2294</v>
      </c>
      <c r="C70" s="662" t="s">
        <v>1311</v>
      </c>
      <c r="D70" s="662" t="s">
        <v>1312</v>
      </c>
      <c r="E70" s="662" t="s">
        <v>1313</v>
      </c>
      <c r="F70" s="665"/>
      <c r="G70" s="665"/>
      <c r="H70" s="678">
        <v>0</v>
      </c>
      <c r="I70" s="665">
        <v>1</v>
      </c>
      <c r="J70" s="665">
        <v>58.799998394912514</v>
      </c>
      <c r="K70" s="678">
        <v>1</v>
      </c>
      <c r="L70" s="665">
        <v>1</v>
      </c>
      <c r="M70" s="666">
        <v>58.799998394912514</v>
      </c>
    </row>
    <row r="71" spans="1:13" ht="14.4" customHeight="1" x14ac:dyDescent="0.3">
      <c r="A71" s="661" t="s">
        <v>575</v>
      </c>
      <c r="B71" s="662" t="s">
        <v>2294</v>
      </c>
      <c r="C71" s="662" t="s">
        <v>1315</v>
      </c>
      <c r="D71" s="662" t="s">
        <v>1316</v>
      </c>
      <c r="E71" s="662" t="s">
        <v>1317</v>
      </c>
      <c r="F71" s="665"/>
      <c r="G71" s="665"/>
      <c r="H71" s="678">
        <v>0</v>
      </c>
      <c r="I71" s="665">
        <v>1</v>
      </c>
      <c r="J71" s="665">
        <v>56.31999846261008</v>
      </c>
      <c r="K71" s="678">
        <v>1</v>
      </c>
      <c r="L71" s="665">
        <v>1</v>
      </c>
      <c r="M71" s="666">
        <v>56.31999846261008</v>
      </c>
    </row>
    <row r="72" spans="1:13" ht="14.4" customHeight="1" x14ac:dyDescent="0.3">
      <c r="A72" s="661" t="s">
        <v>575</v>
      </c>
      <c r="B72" s="662" t="s">
        <v>2294</v>
      </c>
      <c r="C72" s="662" t="s">
        <v>1342</v>
      </c>
      <c r="D72" s="662" t="s">
        <v>1343</v>
      </c>
      <c r="E72" s="662" t="s">
        <v>2295</v>
      </c>
      <c r="F72" s="665"/>
      <c r="G72" s="665"/>
      <c r="H72" s="678">
        <v>0</v>
      </c>
      <c r="I72" s="665">
        <v>18</v>
      </c>
      <c r="J72" s="665">
        <v>596.80791105878961</v>
      </c>
      <c r="K72" s="678">
        <v>1</v>
      </c>
      <c r="L72" s="665">
        <v>18</v>
      </c>
      <c r="M72" s="666">
        <v>596.80791105878961</v>
      </c>
    </row>
    <row r="73" spans="1:13" ht="14.4" customHeight="1" x14ac:dyDescent="0.3">
      <c r="A73" s="661" t="s">
        <v>575</v>
      </c>
      <c r="B73" s="662" t="s">
        <v>2294</v>
      </c>
      <c r="C73" s="662" t="s">
        <v>1346</v>
      </c>
      <c r="D73" s="662" t="s">
        <v>1343</v>
      </c>
      <c r="E73" s="662" t="s">
        <v>2296</v>
      </c>
      <c r="F73" s="665"/>
      <c r="G73" s="665"/>
      <c r="H73" s="678">
        <v>0</v>
      </c>
      <c r="I73" s="665">
        <v>3</v>
      </c>
      <c r="J73" s="665">
        <v>276.54000000000002</v>
      </c>
      <c r="K73" s="678">
        <v>1</v>
      </c>
      <c r="L73" s="665">
        <v>3</v>
      </c>
      <c r="M73" s="666">
        <v>276.54000000000002</v>
      </c>
    </row>
    <row r="74" spans="1:13" ht="14.4" customHeight="1" x14ac:dyDescent="0.3">
      <c r="A74" s="661" t="s">
        <v>575</v>
      </c>
      <c r="B74" s="662" t="s">
        <v>2297</v>
      </c>
      <c r="C74" s="662" t="s">
        <v>1352</v>
      </c>
      <c r="D74" s="662" t="s">
        <v>2298</v>
      </c>
      <c r="E74" s="662" t="s">
        <v>2299</v>
      </c>
      <c r="F74" s="665"/>
      <c r="G74" s="665"/>
      <c r="H74" s="678">
        <v>0</v>
      </c>
      <c r="I74" s="665">
        <v>3</v>
      </c>
      <c r="J74" s="665">
        <v>983.36422891857774</v>
      </c>
      <c r="K74" s="678">
        <v>1</v>
      </c>
      <c r="L74" s="665">
        <v>3</v>
      </c>
      <c r="M74" s="666">
        <v>983.36422891857774</v>
      </c>
    </row>
    <row r="75" spans="1:13" ht="14.4" customHeight="1" x14ac:dyDescent="0.3">
      <c r="A75" s="661" t="s">
        <v>575</v>
      </c>
      <c r="B75" s="662" t="s">
        <v>2300</v>
      </c>
      <c r="C75" s="662" t="s">
        <v>1408</v>
      </c>
      <c r="D75" s="662" t="s">
        <v>1409</v>
      </c>
      <c r="E75" s="662" t="s">
        <v>2301</v>
      </c>
      <c r="F75" s="665"/>
      <c r="G75" s="665"/>
      <c r="H75" s="678">
        <v>0</v>
      </c>
      <c r="I75" s="665">
        <v>1</v>
      </c>
      <c r="J75" s="665">
        <v>238.78</v>
      </c>
      <c r="K75" s="678">
        <v>1</v>
      </c>
      <c r="L75" s="665">
        <v>1</v>
      </c>
      <c r="M75" s="666">
        <v>238.78</v>
      </c>
    </row>
    <row r="76" spans="1:13" ht="14.4" customHeight="1" x14ac:dyDescent="0.3">
      <c r="A76" s="661" t="s">
        <v>575</v>
      </c>
      <c r="B76" s="662" t="s">
        <v>2302</v>
      </c>
      <c r="C76" s="662" t="s">
        <v>1356</v>
      </c>
      <c r="D76" s="662" t="s">
        <v>2303</v>
      </c>
      <c r="E76" s="662" t="s">
        <v>2304</v>
      </c>
      <c r="F76" s="665"/>
      <c r="G76" s="665"/>
      <c r="H76" s="678">
        <v>0</v>
      </c>
      <c r="I76" s="665">
        <v>2</v>
      </c>
      <c r="J76" s="665">
        <v>94.18</v>
      </c>
      <c r="K76" s="678">
        <v>1</v>
      </c>
      <c r="L76" s="665">
        <v>2</v>
      </c>
      <c r="M76" s="666">
        <v>94.18</v>
      </c>
    </row>
    <row r="77" spans="1:13" ht="14.4" customHeight="1" x14ac:dyDescent="0.3">
      <c r="A77" s="661" t="s">
        <v>575</v>
      </c>
      <c r="B77" s="662" t="s">
        <v>2305</v>
      </c>
      <c r="C77" s="662" t="s">
        <v>1419</v>
      </c>
      <c r="D77" s="662" t="s">
        <v>1420</v>
      </c>
      <c r="E77" s="662" t="s">
        <v>1421</v>
      </c>
      <c r="F77" s="665"/>
      <c r="G77" s="665"/>
      <c r="H77" s="678">
        <v>0</v>
      </c>
      <c r="I77" s="665">
        <v>1</v>
      </c>
      <c r="J77" s="665">
        <v>77.81</v>
      </c>
      <c r="K77" s="678">
        <v>1</v>
      </c>
      <c r="L77" s="665">
        <v>1</v>
      </c>
      <c r="M77" s="666">
        <v>77.81</v>
      </c>
    </row>
    <row r="78" spans="1:13" ht="14.4" customHeight="1" x14ac:dyDescent="0.3">
      <c r="A78" s="661" t="s">
        <v>575</v>
      </c>
      <c r="B78" s="662" t="s">
        <v>2306</v>
      </c>
      <c r="C78" s="662" t="s">
        <v>1434</v>
      </c>
      <c r="D78" s="662" t="s">
        <v>1435</v>
      </c>
      <c r="E78" s="662" t="s">
        <v>1436</v>
      </c>
      <c r="F78" s="665"/>
      <c r="G78" s="665"/>
      <c r="H78" s="678">
        <v>0</v>
      </c>
      <c r="I78" s="665">
        <v>1</v>
      </c>
      <c r="J78" s="665">
        <v>393.14773999770057</v>
      </c>
      <c r="K78" s="678">
        <v>1</v>
      </c>
      <c r="L78" s="665">
        <v>1</v>
      </c>
      <c r="M78" s="666">
        <v>393.14773999770057</v>
      </c>
    </row>
    <row r="79" spans="1:13" ht="14.4" customHeight="1" x14ac:dyDescent="0.3">
      <c r="A79" s="661" t="s">
        <v>575</v>
      </c>
      <c r="B79" s="662" t="s">
        <v>2307</v>
      </c>
      <c r="C79" s="662" t="s">
        <v>1284</v>
      </c>
      <c r="D79" s="662" t="s">
        <v>1285</v>
      </c>
      <c r="E79" s="662" t="s">
        <v>2308</v>
      </c>
      <c r="F79" s="665"/>
      <c r="G79" s="665"/>
      <c r="H79" s="678">
        <v>0</v>
      </c>
      <c r="I79" s="665">
        <v>1</v>
      </c>
      <c r="J79" s="665">
        <v>103.88</v>
      </c>
      <c r="K79" s="678">
        <v>1</v>
      </c>
      <c r="L79" s="665">
        <v>1</v>
      </c>
      <c r="M79" s="666">
        <v>103.88</v>
      </c>
    </row>
    <row r="80" spans="1:13" ht="14.4" customHeight="1" x14ac:dyDescent="0.3">
      <c r="A80" s="661" t="s">
        <v>575</v>
      </c>
      <c r="B80" s="662" t="s">
        <v>2307</v>
      </c>
      <c r="C80" s="662" t="s">
        <v>1349</v>
      </c>
      <c r="D80" s="662" t="s">
        <v>1285</v>
      </c>
      <c r="E80" s="662" t="s">
        <v>1425</v>
      </c>
      <c r="F80" s="665"/>
      <c r="G80" s="665"/>
      <c r="H80" s="678">
        <v>0</v>
      </c>
      <c r="I80" s="665">
        <v>16</v>
      </c>
      <c r="J80" s="665">
        <v>1179.0699957231609</v>
      </c>
      <c r="K80" s="678">
        <v>1</v>
      </c>
      <c r="L80" s="665">
        <v>16</v>
      </c>
      <c r="M80" s="666">
        <v>1179.0699957231609</v>
      </c>
    </row>
    <row r="81" spans="1:13" ht="14.4" customHeight="1" x14ac:dyDescent="0.3">
      <c r="A81" s="661" t="s">
        <v>575</v>
      </c>
      <c r="B81" s="662" t="s">
        <v>2309</v>
      </c>
      <c r="C81" s="662" t="s">
        <v>1385</v>
      </c>
      <c r="D81" s="662" t="s">
        <v>1386</v>
      </c>
      <c r="E81" s="662" t="s">
        <v>1050</v>
      </c>
      <c r="F81" s="665"/>
      <c r="G81" s="665"/>
      <c r="H81" s="678">
        <v>0</v>
      </c>
      <c r="I81" s="665">
        <v>3</v>
      </c>
      <c r="J81" s="665">
        <v>259.99002336228972</v>
      </c>
      <c r="K81" s="678">
        <v>1</v>
      </c>
      <c r="L81" s="665">
        <v>3</v>
      </c>
      <c r="M81" s="666">
        <v>259.99002336228972</v>
      </c>
    </row>
    <row r="82" spans="1:13" ht="14.4" customHeight="1" x14ac:dyDescent="0.3">
      <c r="A82" s="661" t="s">
        <v>575</v>
      </c>
      <c r="B82" s="662" t="s">
        <v>2310</v>
      </c>
      <c r="C82" s="662" t="s">
        <v>1464</v>
      </c>
      <c r="D82" s="662" t="s">
        <v>1465</v>
      </c>
      <c r="E82" s="662" t="s">
        <v>1466</v>
      </c>
      <c r="F82" s="665"/>
      <c r="G82" s="665"/>
      <c r="H82" s="678">
        <v>0</v>
      </c>
      <c r="I82" s="665">
        <v>2</v>
      </c>
      <c r="J82" s="665">
        <v>323.71999999999997</v>
      </c>
      <c r="K82" s="678">
        <v>1</v>
      </c>
      <c r="L82" s="665">
        <v>2</v>
      </c>
      <c r="M82" s="666">
        <v>323.71999999999997</v>
      </c>
    </row>
    <row r="83" spans="1:13" ht="14.4" customHeight="1" x14ac:dyDescent="0.3">
      <c r="A83" s="661" t="s">
        <v>583</v>
      </c>
      <c r="B83" s="662" t="s">
        <v>2311</v>
      </c>
      <c r="C83" s="662" t="s">
        <v>2090</v>
      </c>
      <c r="D83" s="662" t="s">
        <v>2053</v>
      </c>
      <c r="E83" s="662" t="s">
        <v>2054</v>
      </c>
      <c r="F83" s="665"/>
      <c r="G83" s="665"/>
      <c r="H83" s="678">
        <v>0</v>
      </c>
      <c r="I83" s="665">
        <v>341</v>
      </c>
      <c r="J83" s="665">
        <v>23146.499760071216</v>
      </c>
      <c r="K83" s="678">
        <v>1</v>
      </c>
      <c r="L83" s="665">
        <v>341</v>
      </c>
      <c r="M83" s="666">
        <v>23146.499760071216</v>
      </c>
    </row>
    <row r="84" spans="1:13" ht="14.4" customHeight="1" x14ac:dyDescent="0.3">
      <c r="A84" s="661" t="s">
        <v>583</v>
      </c>
      <c r="B84" s="662" t="s">
        <v>2311</v>
      </c>
      <c r="C84" s="662" t="s">
        <v>2052</v>
      </c>
      <c r="D84" s="662" t="s">
        <v>2053</v>
      </c>
      <c r="E84" s="662" t="s">
        <v>2054</v>
      </c>
      <c r="F84" s="665"/>
      <c r="G84" s="665"/>
      <c r="H84" s="678">
        <v>0</v>
      </c>
      <c r="I84" s="665">
        <v>180</v>
      </c>
      <c r="J84" s="665">
        <v>12211.958122922631</v>
      </c>
      <c r="K84" s="678">
        <v>1</v>
      </c>
      <c r="L84" s="665">
        <v>180</v>
      </c>
      <c r="M84" s="666">
        <v>12211.958122922631</v>
      </c>
    </row>
    <row r="85" spans="1:13" ht="14.4" customHeight="1" x14ac:dyDescent="0.3">
      <c r="A85" s="661" t="s">
        <v>583</v>
      </c>
      <c r="B85" s="662" t="s">
        <v>2211</v>
      </c>
      <c r="C85" s="662" t="s">
        <v>1319</v>
      </c>
      <c r="D85" s="662" t="s">
        <v>1320</v>
      </c>
      <c r="E85" s="662" t="s">
        <v>1321</v>
      </c>
      <c r="F85" s="665"/>
      <c r="G85" s="665"/>
      <c r="H85" s="678">
        <v>0</v>
      </c>
      <c r="I85" s="665">
        <v>3</v>
      </c>
      <c r="J85" s="665">
        <v>348.23968152309038</v>
      </c>
      <c r="K85" s="678">
        <v>1</v>
      </c>
      <c r="L85" s="665">
        <v>3</v>
      </c>
      <c r="M85" s="666">
        <v>348.23968152309038</v>
      </c>
    </row>
    <row r="86" spans="1:13" ht="14.4" customHeight="1" x14ac:dyDescent="0.3">
      <c r="A86" s="661" t="s">
        <v>583</v>
      </c>
      <c r="B86" s="662" t="s">
        <v>2312</v>
      </c>
      <c r="C86" s="662" t="s">
        <v>2048</v>
      </c>
      <c r="D86" s="662" t="s">
        <v>2049</v>
      </c>
      <c r="E86" s="662" t="s">
        <v>2313</v>
      </c>
      <c r="F86" s="665"/>
      <c r="G86" s="665"/>
      <c r="H86" s="678">
        <v>0</v>
      </c>
      <c r="I86" s="665">
        <v>1</v>
      </c>
      <c r="J86" s="665">
        <v>466.31862877392888</v>
      </c>
      <c r="K86" s="678">
        <v>1</v>
      </c>
      <c r="L86" s="665">
        <v>1</v>
      </c>
      <c r="M86" s="666">
        <v>466.31862877392888</v>
      </c>
    </row>
    <row r="87" spans="1:13" ht="14.4" customHeight="1" x14ac:dyDescent="0.3">
      <c r="A87" s="661" t="s">
        <v>583</v>
      </c>
      <c r="B87" s="662" t="s">
        <v>2314</v>
      </c>
      <c r="C87" s="662" t="s">
        <v>2063</v>
      </c>
      <c r="D87" s="662" t="s">
        <v>2315</v>
      </c>
      <c r="E87" s="662" t="s">
        <v>2316</v>
      </c>
      <c r="F87" s="665"/>
      <c r="G87" s="665"/>
      <c r="H87" s="678">
        <v>0</v>
      </c>
      <c r="I87" s="665">
        <v>1</v>
      </c>
      <c r="J87" s="665">
        <v>1498.59</v>
      </c>
      <c r="K87" s="678">
        <v>1</v>
      </c>
      <c r="L87" s="665">
        <v>1</v>
      </c>
      <c r="M87" s="666">
        <v>1498.59</v>
      </c>
    </row>
    <row r="88" spans="1:13" ht="14.4" customHeight="1" x14ac:dyDescent="0.3">
      <c r="A88" s="661" t="s">
        <v>583</v>
      </c>
      <c r="B88" s="662" t="s">
        <v>2212</v>
      </c>
      <c r="C88" s="662" t="s">
        <v>2010</v>
      </c>
      <c r="D88" s="662" t="s">
        <v>2011</v>
      </c>
      <c r="E88" s="662" t="s">
        <v>2317</v>
      </c>
      <c r="F88" s="665"/>
      <c r="G88" s="665"/>
      <c r="H88" s="678">
        <v>0</v>
      </c>
      <c r="I88" s="665">
        <v>1</v>
      </c>
      <c r="J88" s="665">
        <v>49.320015801629992</v>
      </c>
      <c r="K88" s="678">
        <v>1</v>
      </c>
      <c r="L88" s="665">
        <v>1</v>
      </c>
      <c r="M88" s="666">
        <v>49.320015801629992</v>
      </c>
    </row>
    <row r="89" spans="1:13" ht="14.4" customHeight="1" x14ac:dyDescent="0.3">
      <c r="A89" s="661" t="s">
        <v>583</v>
      </c>
      <c r="B89" s="662" t="s">
        <v>2212</v>
      </c>
      <c r="C89" s="662" t="s">
        <v>2014</v>
      </c>
      <c r="D89" s="662" t="s">
        <v>2015</v>
      </c>
      <c r="E89" s="662" t="s">
        <v>2318</v>
      </c>
      <c r="F89" s="665"/>
      <c r="G89" s="665"/>
      <c r="H89" s="678">
        <v>0</v>
      </c>
      <c r="I89" s="665">
        <v>1</v>
      </c>
      <c r="J89" s="665">
        <v>81.820000000000007</v>
      </c>
      <c r="K89" s="678">
        <v>1</v>
      </c>
      <c r="L89" s="665">
        <v>1</v>
      </c>
      <c r="M89" s="666">
        <v>81.820000000000007</v>
      </c>
    </row>
    <row r="90" spans="1:13" ht="14.4" customHeight="1" x14ac:dyDescent="0.3">
      <c r="A90" s="661" t="s">
        <v>583</v>
      </c>
      <c r="B90" s="662" t="s">
        <v>2213</v>
      </c>
      <c r="C90" s="662" t="s">
        <v>2032</v>
      </c>
      <c r="D90" s="662" t="s">
        <v>2033</v>
      </c>
      <c r="E90" s="662" t="s">
        <v>2034</v>
      </c>
      <c r="F90" s="665"/>
      <c r="G90" s="665"/>
      <c r="H90" s="678">
        <v>0</v>
      </c>
      <c r="I90" s="665">
        <v>1</v>
      </c>
      <c r="J90" s="665">
        <v>29.32</v>
      </c>
      <c r="K90" s="678">
        <v>1</v>
      </c>
      <c r="L90" s="665">
        <v>1</v>
      </c>
      <c r="M90" s="666">
        <v>29.32</v>
      </c>
    </row>
    <row r="91" spans="1:13" ht="14.4" customHeight="1" x14ac:dyDescent="0.3">
      <c r="A91" s="661" t="s">
        <v>583</v>
      </c>
      <c r="B91" s="662" t="s">
        <v>2214</v>
      </c>
      <c r="C91" s="662" t="s">
        <v>1443</v>
      </c>
      <c r="D91" s="662" t="s">
        <v>1335</v>
      </c>
      <c r="E91" s="662" t="s">
        <v>1444</v>
      </c>
      <c r="F91" s="665"/>
      <c r="G91" s="665"/>
      <c r="H91" s="678">
        <v>0</v>
      </c>
      <c r="I91" s="665">
        <v>5</v>
      </c>
      <c r="J91" s="665">
        <v>16500</v>
      </c>
      <c r="K91" s="678">
        <v>1</v>
      </c>
      <c r="L91" s="665">
        <v>5</v>
      </c>
      <c r="M91" s="666">
        <v>16500</v>
      </c>
    </row>
    <row r="92" spans="1:13" ht="14.4" customHeight="1" x14ac:dyDescent="0.3">
      <c r="A92" s="661" t="s">
        <v>583</v>
      </c>
      <c r="B92" s="662" t="s">
        <v>2214</v>
      </c>
      <c r="C92" s="662" t="s">
        <v>1334</v>
      </c>
      <c r="D92" s="662" t="s">
        <v>1335</v>
      </c>
      <c r="E92" s="662" t="s">
        <v>1444</v>
      </c>
      <c r="F92" s="665"/>
      <c r="G92" s="665"/>
      <c r="H92" s="678">
        <v>0</v>
      </c>
      <c r="I92" s="665">
        <v>5</v>
      </c>
      <c r="J92" s="665">
        <v>16799.999999999996</v>
      </c>
      <c r="K92" s="678">
        <v>1</v>
      </c>
      <c r="L92" s="665">
        <v>5</v>
      </c>
      <c r="M92" s="666">
        <v>16799.999999999996</v>
      </c>
    </row>
    <row r="93" spans="1:13" ht="14.4" customHeight="1" x14ac:dyDescent="0.3">
      <c r="A93" s="661" t="s">
        <v>583</v>
      </c>
      <c r="B93" s="662" t="s">
        <v>2319</v>
      </c>
      <c r="C93" s="662" t="s">
        <v>2087</v>
      </c>
      <c r="D93" s="662" t="s">
        <v>2088</v>
      </c>
      <c r="E93" s="662" t="s">
        <v>2089</v>
      </c>
      <c r="F93" s="665"/>
      <c r="G93" s="665"/>
      <c r="H93" s="678">
        <v>0</v>
      </c>
      <c r="I93" s="665">
        <v>2</v>
      </c>
      <c r="J93" s="665">
        <v>140.21990968346586</v>
      </c>
      <c r="K93" s="678">
        <v>1</v>
      </c>
      <c r="L93" s="665">
        <v>2</v>
      </c>
      <c r="M93" s="666">
        <v>140.21990968346586</v>
      </c>
    </row>
    <row r="94" spans="1:13" ht="14.4" customHeight="1" x14ac:dyDescent="0.3">
      <c r="A94" s="661" t="s">
        <v>583</v>
      </c>
      <c r="B94" s="662" t="s">
        <v>2215</v>
      </c>
      <c r="C94" s="662" t="s">
        <v>1330</v>
      </c>
      <c r="D94" s="662" t="s">
        <v>1331</v>
      </c>
      <c r="E94" s="662" t="s">
        <v>2216</v>
      </c>
      <c r="F94" s="665"/>
      <c r="G94" s="665"/>
      <c r="H94" s="678">
        <v>0</v>
      </c>
      <c r="I94" s="665">
        <v>1</v>
      </c>
      <c r="J94" s="665">
        <v>120.24987237213064</v>
      </c>
      <c r="K94" s="678">
        <v>1</v>
      </c>
      <c r="L94" s="665">
        <v>1</v>
      </c>
      <c r="M94" s="666">
        <v>120.24987237213064</v>
      </c>
    </row>
    <row r="95" spans="1:13" ht="14.4" customHeight="1" x14ac:dyDescent="0.3">
      <c r="A95" s="661" t="s">
        <v>583</v>
      </c>
      <c r="B95" s="662" t="s">
        <v>2217</v>
      </c>
      <c r="C95" s="662" t="s">
        <v>1296</v>
      </c>
      <c r="D95" s="662" t="s">
        <v>1297</v>
      </c>
      <c r="E95" s="662" t="s">
        <v>2218</v>
      </c>
      <c r="F95" s="665"/>
      <c r="G95" s="665"/>
      <c r="H95" s="678">
        <v>0</v>
      </c>
      <c r="I95" s="665">
        <v>6</v>
      </c>
      <c r="J95" s="665">
        <v>271.22892180983433</v>
      </c>
      <c r="K95" s="678">
        <v>1</v>
      </c>
      <c r="L95" s="665">
        <v>6</v>
      </c>
      <c r="M95" s="666">
        <v>271.22892180983433</v>
      </c>
    </row>
    <row r="96" spans="1:13" ht="14.4" customHeight="1" x14ac:dyDescent="0.3">
      <c r="A96" s="661" t="s">
        <v>583</v>
      </c>
      <c r="B96" s="662" t="s">
        <v>2223</v>
      </c>
      <c r="C96" s="662" t="s">
        <v>1323</v>
      </c>
      <c r="D96" s="662" t="s">
        <v>1324</v>
      </c>
      <c r="E96" s="662" t="s">
        <v>1050</v>
      </c>
      <c r="F96" s="665"/>
      <c r="G96" s="665"/>
      <c r="H96" s="678">
        <v>0</v>
      </c>
      <c r="I96" s="665">
        <v>1</v>
      </c>
      <c r="J96" s="665">
        <v>43.66</v>
      </c>
      <c r="K96" s="678">
        <v>1</v>
      </c>
      <c r="L96" s="665">
        <v>1</v>
      </c>
      <c r="M96" s="666">
        <v>43.66</v>
      </c>
    </row>
    <row r="97" spans="1:13" ht="14.4" customHeight="1" x14ac:dyDescent="0.3">
      <c r="A97" s="661" t="s">
        <v>583</v>
      </c>
      <c r="B97" s="662" t="s">
        <v>2223</v>
      </c>
      <c r="C97" s="662" t="s">
        <v>2007</v>
      </c>
      <c r="D97" s="662" t="s">
        <v>2008</v>
      </c>
      <c r="E97" s="662" t="s">
        <v>1425</v>
      </c>
      <c r="F97" s="665"/>
      <c r="G97" s="665"/>
      <c r="H97" s="678">
        <v>0</v>
      </c>
      <c r="I97" s="665">
        <v>2</v>
      </c>
      <c r="J97" s="665">
        <v>105.39966307745055</v>
      </c>
      <c r="K97" s="678">
        <v>1</v>
      </c>
      <c r="L97" s="665">
        <v>2</v>
      </c>
      <c r="M97" s="666">
        <v>105.39966307745055</v>
      </c>
    </row>
    <row r="98" spans="1:13" ht="14.4" customHeight="1" x14ac:dyDescent="0.3">
      <c r="A98" s="661" t="s">
        <v>583</v>
      </c>
      <c r="B98" s="662" t="s">
        <v>2224</v>
      </c>
      <c r="C98" s="662" t="s">
        <v>1397</v>
      </c>
      <c r="D98" s="662" t="s">
        <v>1398</v>
      </c>
      <c r="E98" s="662" t="s">
        <v>1399</v>
      </c>
      <c r="F98" s="665"/>
      <c r="G98" s="665"/>
      <c r="H98" s="678">
        <v>0</v>
      </c>
      <c r="I98" s="665">
        <v>1</v>
      </c>
      <c r="J98" s="665">
        <v>24.96978761451393</v>
      </c>
      <c r="K98" s="678">
        <v>1</v>
      </c>
      <c r="L98" s="665">
        <v>1</v>
      </c>
      <c r="M98" s="666">
        <v>24.96978761451393</v>
      </c>
    </row>
    <row r="99" spans="1:13" ht="14.4" customHeight="1" x14ac:dyDescent="0.3">
      <c r="A99" s="661" t="s">
        <v>583</v>
      </c>
      <c r="B99" s="662" t="s">
        <v>2224</v>
      </c>
      <c r="C99" s="662" t="s">
        <v>1666</v>
      </c>
      <c r="D99" s="662" t="s">
        <v>2320</v>
      </c>
      <c r="E99" s="662" t="s">
        <v>2321</v>
      </c>
      <c r="F99" s="665">
        <v>1</v>
      </c>
      <c r="G99" s="665">
        <v>35.649999999999991</v>
      </c>
      <c r="H99" s="678">
        <v>1</v>
      </c>
      <c r="I99" s="665"/>
      <c r="J99" s="665"/>
      <c r="K99" s="678">
        <v>0</v>
      </c>
      <c r="L99" s="665">
        <v>1</v>
      </c>
      <c r="M99" s="666">
        <v>35.649999999999991</v>
      </c>
    </row>
    <row r="100" spans="1:13" ht="14.4" customHeight="1" x14ac:dyDescent="0.3">
      <c r="A100" s="661" t="s">
        <v>583</v>
      </c>
      <c r="B100" s="662" t="s">
        <v>2322</v>
      </c>
      <c r="C100" s="662" t="s">
        <v>2084</v>
      </c>
      <c r="D100" s="662" t="s">
        <v>2323</v>
      </c>
      <c r="E100" s="662" t="s">
        <v>998</v>
      </c>
      <c r="F100" s="665"/>
      <c r="G100" s="665"/>
      <c r="H100" s="678">
        <v>0</v>
      </c>
      <c r="I100" s="665">
        <v>1</v>
      </c>
      <c r="J100" s="665">
        <v>115.08000179331988</v>
      </c>
      <c r="K100" s="678">
        <v>1</v>
      </c>
      <c r="L100" s="665">
        <v>1</v>
      </c>
      <c r="M100" s="666">
        <v>115.08000179331988</v>
      </c>
    </row>
    <row r="101" spans="1:13" ht="14.4" customHeight="1" x14ac:dyDescent="0.3">
      <c r="A101" s="661" t="s">
        <v>583</v>
      </c>
      <c r="B101" s="662" t="s">
        <v>2225</v>
      </c>
      <c r="C101" s="662" t="s">
        <v>1382</v>
      </c>
      <c r="D101" s="662" t="s">
        <v>1383</v>
      </c>
      <c r="E101" s="662" t="s">
        <v>1050</v>
      </c>
      <c r="F101" s="665"/>
      <c r="G101" s="665"/>
      <c r="H101" s="678">
        <v>0</v>
      </c>
      <c r="I101" s="665">
        <v>1</v>
      </c>
      <c r="J101" s="665">
        <v>84.44</v>
      </c>
      <c r="K101" s="678">
        <v>1</v>
      </c>
      <c r="L101" s="665">
        <v>1</v>
      </c>
      <c r="M101" s="666">
        <v>84.44</v>
      </c>
    </row>
    <row r="102" spans="1:13" ht="14.4" customHeight="1" x14ac:dyDescent="0.3">
      <c r="A102" s="661" t="s">
        <v>583</v>
      </c>
      <c r="B102" s="662" t="s">
        <v>2225</v>
      </c>
      <c r="C102" s="662" t="s">
        <v>2036</v>
      </c>
      <c r="D102" s="662" t="s">
        <v>2037</v>
      </c>
      <c r="E102" s="662" t="s">
        <v>2038</v>
      </c>
      <c r="F102" s="665"/>
      <c r="G102" s="665"/>
      <c r="H102" s="678">
        <v>0</v>
      </c>
      <c r="I102" s="665">
        <v>1</v>
      </c>
      <c r="J102" s="665">
        <v>52.85</v>
      </c>
      <c r="K102" s="678">
        <v>1</v>
      </c>
      <c r="L102" s="665">
        <v>1</v>
      </c>
      <c r="M102" s="666">
        <v>52.85</v>
      </c>
    </row>
    <row r="103" spans="1:13" ht="14.4" customHeight="1" x14ac:dyDescent="0.3">
      <c r="A103" s="661" t="s">
        <v>583</v>
      </c>
      <c r="B103" s="662" t="s">
        <v>2226</v>
      </c>
      <c r="C103" s="662" t="s">
        <v>2000</v>
      </c>
      <c r="D103" s="662" t="s">
        <v>2324</v>
      </c>
      <c r="E103" s="662" t="s">
        <v>1785</v>
      </c>
      <c r="F103" s="665"/>
      <c r="G103" s="665"/>
      <c r="H103" s="678">
        <v>0</v>
      </c>
      <c r="I103" s="665">
        <v>1</v>
      </c>
      <c r="J103" s="665">
        <v>75.8</v>
      </c>
      <c r="K103" s="678">
        <v>1</v>
      </c>
      <c r="L103" s="665">
        <v>1</v>
      </c>
      <c r="M103" s="666">
        <v>75.8</v>
      </c>
    </row>
    <row r="104" spans="1:13" ht="14.4" customHeight="1" x14ac:dyDescent="0.3">
      <c r="A104" s="661" t="s">
        <v>583</v>
      </c>
      <c r="B104" s="662" t="s">
        <v>2226</v>
      </c>
      <c r="C104" s="662" t="s">
        <v>1993</v>
      </c>
      <c r="D104" s="662" t="s">
        <v>1994</v>
      </c>
      <c r="E104" s="662" t="s">
        <v>1995</v>
      </c>
      <c r="F104" s="665"/>
      <c r="G104" s="665"/>
      <c r="H104" s="678">
        <v>0</v>
      </c>
      <c r="I104" s="665">
        <v>1</v>
      </c>
      <c r="J104" s="665">
        <v>7.7999128402661162</v>
      </c>
      <c r="K104" s="678">
        <v>1</v>
      </c>
      <c r="L104" s="665">
        <v>1</v>
      </c>
      <c r="M104" s="666">
        <v>7.7999128402661162</v>
      </c>
    </row>
    <row r="105" spans="1:13" ht="14.4" customHeight="1" x14ac:dyDescent="0.3">
      <c r="A105" s="661" t="s">
        <v>583</v>
      </c>
      <c r="B105" s="662" t="s">
        <v>2226</v>
      </c>
      <c r="C105" s="662" t="s">
        <v>1996</v>
      </c>
      <c r="D105" s="662" t="s">
        <v>1997</v>
      </c>
      <c r="E105" s="662" t="s">
        <v>1998</v>
      </c>
      <c r="F105" s="665"/>
      <c r="G105" s="665"/>
      <c r="H105" s="678">
        <v>0</v>
      </c>
      <c r="I105" s="665">
        <v>2</v>
      </c>
      <c r="J105" s="665">
        <v>24.119929860458488</v>
      </c>
      <c r="K105" s="678">
        <v>1</v>
      </c>
      <c r="L105" s="665">
        <v>2</v>
      </c>
      <c r="M105" s="666">
        <v>24.119929860458488</v>
      </c>
    </row>
    <row r="106" spans="1:13" ht="14.4" customHeight="1" x14ac:dyDescent="0.3">
      <c r="A106" s="661" t="s">
        <v>583</v>
      </c>
      <c r="B106" s="662" t="s">
        <v>2226</v>
      </c>
      <c r="C106" s="662" t="s">
        <v>1338</v>
      </c>
      <c r="D106" s="662" t="s">
        <v>2227</v>
      </c>
      <c r="E106" s="662" t="s">
        <v>882</v>
      </c>
      <c r="F106" s="665"/>
      <c r="G106" s="665"/>
      <c r="H106" s="678">
        <v>0</v>
      </c>
      <c r="I106" s="665">
        <v>1</v>
      </c>
      <c r="J106" s="665">
        <v>36.179999999999986</v>
      </c>
      <c r="K106" s="678">
        <v>1</v>
      </c>
      <c r="L106" s="665">
        <v>1</v>
      </c>
      <c r="M106" s="666">
        <v>36.179999999999986</v>
      </c>
    </row>
    <row r="107" spans="1:13" ht="14.4" customHeight="1" x14ac:dyDescent="0.3">
      <c r="A107" s="661" t="s">
        <v>583</v>
      </c>
      <c r="B107" s="662" t="s">
        <v>2228</v>
      </c>
      <c r="C107" s="662" t="s">
        <v>2029</v>
      </c>
      <c r="D107" s="662" t="s">
        <v>2325</v>
      </c>
      <c r="E107" s="662" t="s">
        <v>998</v>
      </c>
      <c r="F107" s="665"/>
      <c r="G107" s="665"/>
      <c r="H107" s="678">
        <v>0</v>
      </c>
      <c r="I107" s="665">
        <v>1</v>
      </c>
      <c r="J107" s="665">
        <v>118.12</v>
      </c>
      <c r="K107" s="678">
        <v>1</v>
      </c>
      <c r="L107" s="665">
        <v>1</v>
      </c>
      <c r="M107" s="666">
        <v>118.12</v>
      </c>
    </row>
    <row r="108" spans="1:13" ht="14.4" customHeight="1" x14ac:dyDescent="0.3">
      <c r="A108" s="661" t="s">
        <v>583</v>
      </c>
      <c r="B108" s="662" t="s">
        <v>2228</v>
      </c>
      <c r="C108" s="662" t="s">
        <v>2026</v>
      </c>
      <c r="D108" s="662" t="s">
        <v>2027</v>
      </c>
      <c r="E108" s="662" t="s">
        <v>1433</v>
      </c>
      <c r="F108" s="665"/>
      <c r="G108" s="665"/>
      <c r="H108" s="678">
        <v>0</v>
      </c>
      <c r="I108" s="665">
        <v>1</v>
      </c>
      <c r="J108" s="665">
        <v>73.05</v>
      </c>
      <c r="K108" s="678">
        <v>1</v>
      </c>
      <c r="L108" s="665">
        <v>1</v>
      </c>
      <c r="M108" s="666">
        <v>73.05</v>
      </c>
    </row>
    <row r="109" spans="1:13" ht="14.4" customHeight="1" x14ac:dyDescent="0.3">
      <c r="A109" s="661" t="s">
        <v>583</v>
      </c>
      <c r="B109" s="662" t="s">
        <v>2229</v>
      </c>
      <c r="C109" s="662" t="s">
        <v>2066</v>
      </c>
      <c r="D109" s="662" t="s">
        <v>2067</v>
      </c>
      <c r="E109" s="662" t="s">
        <v>1433</v>
      </c>
      <c r="F109" s="665"/>
      <c r="G109" s="665"/>
      <c r="H109" s="678">
        <v>0</v>
      </c>
      <c r="I109" s="665">
        <v>1</v>
      </c>
      <c r="J109" s="665">
        <v>121.26011535827038</v>
      </c>
      <c r="K109" s="678">
        <v>1</v>
      </c>
      <c r="L109" s="665">
        <v>1</v>
      </c>
      <c r="M109" s="666">
        <v>121.26011535827038</v>
      </c>
    </row>
    <row r="110" spans="1:13" ht="14.4" customHeight="1" x14ac:dyDescent="0.3">
      <c r="A110" s="661" t="s">
        <v>583</v>
      </c>
      <c r="B110" s="662" t="s">
        <v>2230</v>
      </c>
      <c r="C110" s="662" t="s">
        <v>1378</v>
      </c>
      <c r="D110" s="662" t="s">
        <v>1379</v>
      </c>
      <c r="E110" s="662" t="s">
        <v>2231</v>
      </c>
      <c r="F110" s="665"/>
      <c r="G110" s="665"/>
      <c r="H110" s="678">
        <v>0</v>
      </c>
      <c r="I110" s="665">
        <v>1</v>
      </c>
      <c r="J110" s="665">
        <v>41.290088464332875</v>
      </c>
      <c r="K110" s="678">
        <v>1</v>
      </c>
      <c r="L110" s="665">
        <v>1</v>
      </c>
      <c r="M110" s="666">
        <v>41.290088464332875</v>
      </c>
    </row>
    <row r="111" spans="1:13" ht="14.4" customHeight="1" x14ac:dyDescent="0.3">
      <c r="A111" s="661" t="s">
        <v>583</v>
      </c>
      <c r="B111" s="662" t="s">
        <v>2232</v>
      </c>
      <c r="C111" s="662" t="s">
        <v>1304</v>
      </c>
      <c r="D111" s="662" t="s">
        <v>1305</v>
      </c>
      <c r="E111" s="662" t="s">
        <v>998</v>
      </c>
      <c r="F111" s="665"/>
      <c r="G111" s="665"/>
      <c r="H111" s="678">
        <v>0</v>
      </c>
      <c r="I111" s="665">
        <v>2</v>
      </c>
      <c r="J111" s="665">
        <v>94.999595982755778</v>
      </c>
      <c r="K111" s="678">
        <v>1</v>
      </c>
      <c r="L111" s="665">
        <v>2</v>
      </c>
      <c r="M111" s="666">
        <v>94.999595982755778</v>
      </c>
    </row>
    <row r="112" spans="1:13" ht="14.4" customHeight="1" x14ac:dyDescent="0.3">
      <c r="A112" s="661" t="s">
        <v>583</v>
      </c>
      <c r="B112" s="662" t="s">
        <v>2233</v>
      </c>
      <c r="C112" s="662" t="s">
        <v>1427</v>
      </c>
      <c r="D112" s="662" t="s">
        <v>1428</v>
      </c>
      <c r="E112" s="662" t="s">
        <v>2234</v>
      </c>
      <c r="F112" s="665"/>
      <c r="G112" s="665"/>
      <c r="H112" s="678">
        <v>0</v>
      </c>
      <c r="I112" s="665">
        <v>1</v>
      </c>
      <c r="J112" s="665">
        <v>156.05733333333333</v>
      </c>
      <c r="K112" s="678">
        <v>1</v>
      </c>
      <c r="L112" s="665">
        <v>1</v>
      </c>
      <c r="M112" s="666">
        <v>156.05733333333333</v>
      </c>
    </row>
    <row r="113" spans="1:13" ht="14.4" customHeight="1" x14ac:dyDescent="0.3">
      <c r="A113" s="661" t="s">
        <v>583</v>
      </c>
      <c r="B113" s="662" t="s">
        <v>2236</v>
      </c>
      <c r="C113" s="662" t="s">
        <v>1423</v>
      </c>
      <c r="D113" s="662" t="s">
        <v>1424</v>
      </c>
      <c r="E113" s="662" t="s">
        <v>1425</v>
      </c>
      <c r="F113" s="665"/>
      <c r="G113" s="665"/>
      <c r="H113" s="678">
        <v>0</v>
      </c>
      <c r="I113" s="665">
        <v>2</v>
      </c>
      <c r="J113" s="665">
        <v>180.5100000000001</v>
      </c>
      <c r="K113" s="678">
        <v>1</v>
      </c>
      <c r="L113" s="665">
        <v>2</v>
      </c>
      <c r="M113" s="666">
        <v>180.5100000000001</v>
      </c>
    </row>
    <row r="114" spans="1:13" ht="14.4" customHeight="1" x14ac:dyDescent="0.3">
      <c r="A114" s="661" t="s">
        <v>583</v>
      </c>
      <c r="B114" s="662" t="s">
        <v>2236</v>
      </c>
      <c r="C114" s="662" t="s">
        <v>1388</v>
      </c>
      <c r="D114" s="662" t="s">
        <v>1389</v>
      </c>
      <c r="E114" s="662" t="s">
        <v>860</v>
      </c>
      <c r="F114" s="665"/>
      <c r="G114" s="665"/>
      <c r="H114" s="678">
        <v>0</v>
      </c>
      <c r="I114" s="665">
        <v>1</v>
      </c>
      <c r="J114" s="665">
        <v>135.75913983664105</v>
      </c>
      <c r="K114" s="678">
        <v>1</v>
      </c>
      <c r="L114" s="665">
        <v>1</v>
      </c>
      <c r="M114" s="666">
        <v>135.75913983664105</v>
      </c>
    </row>
    <row r="115" spans="1:13" ht="14.4" customHeight="1" x14ac:dyDescent="0.3">
      <c r="A115" s="661" t="s">
        <v>583</v>
      </c>
      <c r="B115" s="662" t="s">
        <v>2326</v>
      </c>
      <c r="C115" s="662" t="s">
        <v>2018</v>
      </c>
      <c r="D115" s="662" t="s">
        <v>2019</v>
      </c>
      <c r="E115" s="662" t="s">
        <v>2327</v>
      </c>
      <c r="F115" s="665"/>
      <c r="G115" s="665"/>
      <c r="H115" s="678">
        <v>0</v>
      </c>
      <c r="I115" s="665">
        <v>1</v>
      </c>
      <c r="J115" s="665">
        <v>168.54000000000005</v>
      </c>
      <c r="K115" s="678">
        <v>1</v>
      </c>
      <c r="L115" s="665">
        <v>1</v>
      </c>
      <c r="M115" s="666">
        <v>168.54000000000005</v>
      </c>
    </row>
    <row r="116" spans="1:13" ht="14.4" customHeight="1" x14ac:dyDescent="0.3">
      <c r="A116" s="661" t="s">
        <v>583</v>
      </c>
      <c r="B116" s="662" t="s">
        <v>2242</v>
      </c>
      <c r="C116" s="662" t="s">
        <v>2003</v>
      </c>
      <c r="D116" s="662" t="s">
        <v>2004</v>
      </c>
      <c r="E116" s="662" t="s">
        <v>2328</v>
      </c>
      <c r="F116" s="665"/>
      <c r="G116" s="665"/>
      <c r="H116" s="678">
        <v>0</v>
      </c>
      <c r="I116" s="665">
        <v>1</v>
      </c>
      <c r="J116" s="665">
        <v>59.359999999999992</v>
      </c>
      <c r="K116" s="678">
        <v>1</v>
      </c>
      <c r="L116" s="665">
        <v>1</v>
      </c>
      <c r="M116" s="666">
        <v>59.359999999999992</v>
      </c>
    </row>
    <row r="117" spans="1:13" ht="14.4" customHeight="1" x14ac:dyDescent="0.3">
      <c r="A117" s="661" t="s">
        <v>583</v>
      </c>
      <c r="B117" s="662" t="s">
        <v>2242</v>
      </c>
      <c r="C117" s="662" t="s">
        <v>1415</v>
      </c>
      <c r="D117" s="662" t="s">
        <v>2243</v>
      </c>
      <c r="E117" s="662" t="s">
        <v>2244</v>
      </c>
      <c r="F117" s="665"/>
      <c r="G117" s="665"/>
      <c r="H117" s="678">
        <v>0</v>
      </c>
      <c r="I117" s="665">
        <v>1</v>
      </c>
      <c r="J117" s="665">
        <v>64.609999999999985</v>
      </c>
      <c r="K117" s="678">
        <v>1</v>
      </c>
      <c r="L117" s="665">
        <v>1</v>
      </c>
      <c r="M117" s="666">
        <v>64.609999999999985</v>
      </c>
    </row>
    <row r="118" spans="1:13" ht="14.4" customHeight="1" x14ac:dyDescent="0.3">
      <c r="A118" s="661" t="s">
        <v>583</v>
      </c>
      <c r="B118" s="662" t="s">
        <v>2242</v>
      </c>
      <c r="C118" s="662" t="s">
        <v>2080</v>
      </c>
      <c r="D118" s="662" t="s">
        <v>2329</v>
      </c>
      <c r="E118" s="662" t="s">
        <v>2330</v>
      </c>
      <c r="F118" s="665"/>
      <c r="G118" s="665"/>
      <c r="H118" s="678">
        <v>0</v>
      </c>
      <c r="I118" s="665">
        <v>1</v>
      </c>
      <c r="J118" s="665">
        <v>107.56999999999995</v>
      </c>
      <c r="K118" s="678">
        <v>1</v>
      </c>
      <c r="L118" s="665">
        <v>1</v>
      </c>
      <c r="M118" s="666">
        <v>107.56999999999995</v>
      </c>
    </row>
    <row r="119" spans="1:13" ht="14.4" customHeight="1" x14ac:dyDescent="0.3">
      <c r="A119" s="661" t="s">
        <v>583</v>
      </c>
      <c r="B119" s="662" t="s">
        <v>2248</v>
      </c>
      <c r="C119" s="662" t="s">
        <v>591</v>
      </c>
      <c r="D119" s="662" t="s">
        <v>2249</v>
      </c>
      <c r="E119" s="662" t="s">
        <v>2250</v>
      </c>
      <c r="F119" s="665">
        <v>9.5</v>
      </c>
      <c r="G119" s="665">
        <v>5262.9050000000007</v>
      </c>
      <c r="H119" s="678">
        <v>1</v>
      </c>
      <c r="I119" s="665"/>
      <c r="J119" s="665"/>
      <c r="K119" s="678">
        <v>0</v>
      </c>
      <c r="L119" s="665">
        <v>9.5</v>
      </c>
      <c r="M119" s="666">
        <v>5262.9050000000007</v>
      </c>
    </row>
    <row r="120" spans="1:13" ht="14.4" customHeight="1" x14ac:dyDescent="0.3">
      <c r="A120" s="661" t="s">
        <v>583</v>
      </c>
      <c r="B120" s="662" t="s">
        <v>2248</v>
      </c>
      <c r="C120" s="662" t="s">
        <v>1551</v>
      </c>
      <c r="D120" s="662" t="s">
        <v>1495</v>
      </c>
      <c r="E120" s="662" t="s">
        <v>1552</v>
      </c>
      <c r="F120" s="665"/>
      <c r="G120" s="665"/>
      <c r="H120" s="678">
        <v>0</v>
      </c>
      <c r="I120" s="665">
        <v>562</v>
      </c>
      <c r="J120" s="665">
        <v>12571.747998239356</v>
      </c>
      <c r="K120" s="678">
        <v>1</v>
      </c>
      <c r="L120" s="665">
        <v>562</v>
      </c>
      <c r="M120" s="666">
        <v>12571.747998239356</v>
      </c>
    </row>
    <row r="121" spans="1:13" ht="14.4" customHeight="1" x14ac:dyDescent="0.3">
      <c r="A121" s="661" t="s">
        <v>583</v>
      </c>
      <c r="B121" s="662" t="s">
        <v>2248</v>
      </c>
      <c r="C121" s="662" t="s">
        <v>1479</v>
      </c>
      <c r="D121" s="662" t="s">
        <v>1480</v>
      </c>
      <c r="E121" s="662" t="s">
        <v>1481</v>
      </c>
      <c r="F121" s="665">
        <v>9.6000000000000014</v>
      </c>
      <c r="G121" s="665">
        <v>4362.7199999999993</v>
      </c>
      <c r="H121" s="678">
        <v>1</v>
      </c>
      <c r="I121" s="665"/>
      <c r="J121" s="665"/>
      <c r="K121" s="678">
        <v>0</v>
      </c>
      <c r="L121" s="665">
        <v>9.6000000000000014</v>
      </c>
      <c r="M121" s="666">
        <v>4362.7199999999993</v>
      </c>
    </row>
    <row r="122" spans="1:13" ht="14.4" customHeight="1" x14ac:dyDescent="0.3">
      <c r="A122" s="661" t="s">
        <v>583</v>
      </c>
      <c r="B122" s="662" t="s">
        <v>2251</v>
      </c>
      <c r="C122" s="662" t="s">
        <v>1547</v>
      </c>
      <c r="D122" s="662" t="s">
        <v>1441</v>
      </c>
      <c r="E122" s="662" t="s">
        <v>2253</v>
      </c>
      <c r="F122" s="665"/>
      <c r="G122" s="665"/>
      <c r="H122" s="678">
        <v>0</v>
      </c>
      <c r="I122" s="665">
        <v>4</v>
      </c>
      <c r="J122" s="665">
        <v>462.87999999999994</v>
      </c>
      <c r="K122" s="678">
        <v>1</v>
      </c>
      <c r="L122" s="665">
        <v>4</v>
      </c>
      <c r="M122" s="666">
        <v>462.87999999999994</v>
      </c>
    </row>
    <row r="123" spans="1:13" ht="14.4" customHeight="1" x14ac:dyDescent="0.3">
      <c r="A123" s="661" t="s">
        <v>583</v>
      </c>
      <c r="B123" s="662" t="s">
        <v>2251</v>
      </c>
      <c r="C123" s="662" t="s">
        <v>1565</v>
      </c>
      <c r="D123" s="662" t="s">
        <v>2254</v>
      </c>
      <c r="E123" s="662" t="s">
        <v>2255</v>
      </c>
      <c r="F123" s="665"/>
      <c r="G123" s="665"/>
      <c r="H123" s="678">
        <v>0</v>
      </c>
      <c r="I123" s="665">
        <v>32.400000000000006</v>
      </c>
      <c r="J123" s="665">
        <v>2478.9024739401793</v>
      </c>
      <c r="K123" s="678">
        <v>1</v>
      </c>
      <c r="L123" s="665">
        <v>32.400000000000006</v>
      </c>
      <c r="M123" s="666">
        <v>2478.9024739401793</v>
      </c>
    </row>
    <row r="124" spans="1:13" ht="14.4" customHeight="1" x14ac:dyDescent="0.3">
      <c r="A124" s="661" t="s">
        <v>583</v>
      </c>
      <c r="B124" s="662" t="s">
        <v>2251</v>
      </c>
      <c r="C124" s="662" t="s">
        <v>1569</v>
      </c>
      <c r="D124" s="662" t="s">
        <v>2256</v>
      </c>
      <c r="E124" s="662" t="s">
        <v>2252</v>
      </c>
      <c r="F124" s="665"/>
      <c r="G124" s="665"/>
      <c r="H124" s="678">
        <v>0</v>
      </c>
      <c r="I124" s="665">
        <v>3</v>
      </c>
      <c r="J124" s="665">
        <v>336.27000000000021</v>
      </c>
      <c r="K124" s="678">
        <v>1</v>
      </c>
      <c r="L124" s="665">
        <v>3</v>
      </c>
      <c r="M124" s="666">
        <v>336.27000000000021</v>
      </c>
    </row>
    <row r="125" spans="1:13" ht="14.4" customHeight="1" x14ac:dyDescent="0.3">
      <c r="A125" s="661" t="s">
        <v>583</v>
      </c>
      <c r="B125" s="662" t="s">
        <v>2257</v>
      </c>
      <c r="C125" s="662" t="s">
        <v>1598</v>
      </c>
      <c r="D125" s="662" t="s">
        <v>1599</v>
      </c>
      <c r="E125" s="662" t="s">
        <v>1600</v>
      </c>
      <c r="F125" s="665"/>
      <c r="G125" s="665"/>
      <c r="H125" s="678">
        <v>0</v>
      </c>
      <c r="I125" s="665">
        <v>5.6</v>
      </c>
      <c r="J125" s="665">
        <v>2587.1999999999998</v>
      </c>
      <c r="K125" s="678">
        <v>1</v>
      </c>
      <c r="L125" s="665">
        <v>5.6</v>
      </c>
      <c r="M125" s="666">
        <v>2587.1999999999998</v>
      </c>
    </row>
    <row r="126" spans="1:13" ht="14.4" customHeight="1" x14ac:dyDescent="0.3">
      <c r="A126" s="661" t="s">
        <v>583</v>
      </c>
      <c r="B126" s="662" t="s">
        <v>2258</v>
      </c>
      <c r="C126" s="662" t="s">
        <v>1476</v>
      </c>
      <c r="D126" s="662" t="s">
        <v>1477</v>
      </c>
      <c r="E126" s="662" t="s">
        <v>1478</v>
      </c>
      <c r="F126" s="665">
        <v>3.3</v>
      </c>
      <c r="G126" s="665">
        <v>642.47876129239773</v>
      </c>
      <c r="H126" s="678">
        <v>1</v>
      </c>
      <c r="I126" s="665"/>
      <c r="J126" s="665"/>
      <c r="K126" s="678">
        <v>0</v>
      </c>
      <c r="L126" s="665">
        <v>3.3</v>
      </c>
      <c r="M126" s="666">
        <v>642.47876129239773</v>
      </c>
    </row>
    <row r="127" spans="1:13" ht="14.4" customHeight="1" x14ac:dyDescent="0.3">
      <c r="A127" s="661" t="s">
        <v>583</v>
      </c>
      <c r="B127" s="662" t="s">
        <v>2258</v>
      </c>
      <c r="C127" s="662" t="s">
        <v>1557</v>
      </c>
      <c r="D127" s="662" t="s">
        <v>1558</v>
      </c>
      <c r="E127" s="662" t="s">
        <v>1555</v>
      </c>
      <c r="F127" s="665"/>
      <c r="G127" s="665"/>
      <c r="H127" s="678">
        <v>0</v>
      </c>
      <c r="I127" s="665">
        <v>15.900000000000002</v>
      </c>
      <c r="J127" s="665">
        <v>2242.2106597515544</v>
      </c>
      <c r="K127" s="678">
        <v>1</v>
      </c>
      <c r="L127" s="665">
        <v>15.900000000000002</v>
      </c>
      <c r="M127" s="666">
        <v>2242.2106597515544</v>
      </c>
    </row>
    <row r="128" spans="1:13" ht="14.4" customHeight="1" x14ac:dyDescent="0.3">
      <c r="A128" s="661" t="s">
        <v>583</v>
      </c>
      <c r="B128" s="662" t="s">
        <v>2259</v>
      </c>
      <c r="C128" s="662" t="s">
        <v>1607</v>
      </c>
      <c r="D128" s="662" t="s">
        <v>1608</v>
      </c>
      <c r="E128" s="662" t="s">
        <v>1481</v>
      </c>
      <c r="F128" s="665"/>
      <c r="G128" s="665"/>
      <c r="H128" s="678">
        <v>0</v>
      </c>
      <c r="I128" s="665">
        <v>2</v>
      </c>
      <c r="J128" s="665">
        <v>435.6</v>
      </c>
      <c r="K128" s="678">
        <v>1</v>
      </c>
      <c r="L128" s="665">
        <v>2</v>
      </c>
      <c r="M128" s="666">
        <v>435.6</v>
      </c>
    </row>
    <row r="129" spans="1:13" ht="14.4" customHeight="1" x14ac:dyDescent="0.3">
      <c r="A129" s="661" t="s">
        <v>583</v>
      </c>
      <c r="B129" s="662" t="s">
        <v>2261</v>
      </c>
      <c r="C129" s="662" t="s">
        <v>1601</v>
      </c>
      <c r="D129" s="662" t="s">
        <v>1602</v>
      </c>
      <c r="E129" s="662" t="s">
        <v>1603</v>
      </c>
      <c r="F129" s="665"/>
      <c r="G129" s="665"/>
      <c r="H129" s="678">
        <v>0</v>
      </c>
      <c r="I129" s="665">
        <v>20</v>
      </c>
      <c r="J129" s="665">
        <v>598.78513164995331</v>
      </c>
      <c r="K129" s="678">
        <v>1</v>
      </c>
      <c r="L129" s="665">
        <v>20</v>
      </c>
      <c r="M129" s="666">
        <v>598.78513164995331</v>
      </c>
    </row>
    <row r="130" spans="1:13" ht="14.4" customHeight="1" x14ac:dyDescent="0.3">
      <c r="A130" s="661" t="s">
        <v>583</v>
      </c>
      <c r="B130" s="662" t="s">
        <v>2331</v>
      </c>
      <c r="C130" s="662" t="s">
        <v>1576</v>
      </c>
      <c r="D130" s="662" t="s">
        <v>2332</v>
      </c>
      <c r="E130" s="662" t="s">
        <v>1578</v>
      </c>
      <c r="F130" s="665"/>
      <c r="G130" s="665"/>
      <c r="H130" s="678">
        <v>0</v>
      </c>
      <c r="I130" s="665">
        <v>1.8</v>
      </c>
      <c r="J130" s="665">
        <v>930.6</v>
      </c>
      <c r="K130" s="678">
        <v>1</v>
      </c>
      <c r="L130" s="665">
        <v>1.8</v>
      </c>
      <c r="M130" s="666">
        <v>930.6</v>
      </c>
    </row>
    <row r="131" spans="1:13" ht="14.4" customHeight="1" x14ac:dyDescent="0.3">
      <c r="A131" s="661" t="s">
        <v>583</v>
      </c>
      <c r="B131" s="662" t="s">
        <v>2333</v>
      </c>
      <c r="C131" s="662" t="s">
        <v>2107</v>
      </c>
      <c r="D131" s="662" t="s">
        <v>2334</v>
      </c>
      <c r="E131" s="662" t="s">
        <v>1478</v>
      </c>
      <c r="F131" s="665">
        <v>1.7999999999999996</v>
      </c>
      <c r="G131" s="665">
        <v>4991.6879999999992</v>
      </c>
      <c r="H131" s="678">
        <v>1</v>
      </c>
      <c r="I131" s="665"/>
      <c r="J131" s="665"/>
      <c r="K131" s="678">
        <v>0</v>
      </c>
      <c r="L131" s="665">
        <v>1.7999999999999996</v>
      </c>
      <c r="M131" s="666">
        <v>4991.6879999999992</v>
      </c>
    </row>
    <row r="132" spans="1:13" ht="14.4" customHeight="1" x14ac:dyDescent="0.3">
      <c r="A132" s="661" t="s">
        <v>583</v>
      </c>
      <c r="B132" s="662" t="s">
        <v>2262</v>
      </c>
      <c r="C132" s="662" t="s">
        <v>1595</v>
      </c>
      <c r="D132" s="662" t="s">
        <v>1596</v>
      </c>
      <c r="E132" s="662" t="s">
        <v>2263</v>
      </c>
      <c r="F132" s="665"/>
      <c r="G132" s="665"/>
      <c r="H132" s="678">
        <v>0</v>
      </c>
      <c r="I132" s="665">
        <v>1</v>
      </c>
      <c r="J132" s="665">
        <v>772.07905569824607</v>
      </c>
      <c r="K132" s="678">
        <v>1</v>
      </c>
      <c r="L132" s="665">
        <v>1</v>
      </c>
      <c r="M132" s="666">
        <v>772.07905569824607</v>
      </c>
    </row>
    <row r="133" spans="1:13" ht="14.4" customHeight="1" x14ac:dyDescent="0.3">
      <c r="A133" s="661" t="s">
        <v>583</v>
      </c>
      <c r="B133" s="662" t="s">
        <v>2264</v>
      </c>
      <c r="C133" s="662" t="s">
        <v>2119</v>
      </c>
      <c r="D133" s="662" t="s">
        <v>2120</v>
      </c>
      <c r="E133" s="662" t="s">
        <v>1611</v>
      </c>
      <c r="F133" s="665"/>
      <c r="G133" s="665"/>
      <c r="H133" s="678">
        <v>0</v>
      </c>
      <c r="I133" s="665">
        <v>18</v>
      </c>
      <c r="J133" s="665">
        <v>2561.9399999999996</v>
      </c>
      <c r="K133" s="678">
        <v>1</v>
      </c>
      <c r="L133" s="665">
        <v>18</v>
      </c>
      <c r="M133" s="666">
        <v>2561.9399999999996</v>
      </c>
    </row>
    <row r="134" spans="1:13" ht="14.4" customHeight="1" x14ac:dyDescent="0.3">
      <c r="A134" s="661" t="s">
        <v>583</v>
      </c>
      <c r="B134" s="662" t="s">
        <v>2266</v>
      </c>
      <c r="C134" s="662" t="s">
        <v>1617</v>
      </c>
      <c r="D134" s="662" t="s">
        <v>2267</v>
      </c>
      <c r="E134" s="662" t="s">
        <v>2268</v>
      </c>
      <c r="F134" s="665"/>
      <c r="G134" s="665"/>
      <c r="H134" s="678">
        <v>0</v>
      </c>
      <c r="I134" s="665">
        <v>1.8</v>
      </c>
      <c r="J134" s="665">
        <v>279.18</v>
      </c>
      <c r="K134" s="678">
        <v>1</v>
      </c>
      <c r="L134" s="665">
        <v>1.8</v>
      </c>
      <c r="M134" s="666">
        <v>279.18</v>
      </c>
    </row>
    <row r="135" spans="1:13" ht="14.4" customHeight="1" x14ac:dyDescent="0.3">
      <c r="A135" s="661" t="s">
        <v>583</v>
      </c>
      <c r="B135" s="662" t="s">
        <v>2266</v>
      </c>
      <c r="C135" s="662" t="s">
        <v>1613</v>
      </c>
      <c r="D135" s="662" t="s">
        <v>2267</v>
      </c>
      <c r="E135" s="662" t="s">
        <v>2269</v>
      </c>
      <c r="F135" s="665">
        <v>1.5</v>
      </c>
      <c r="G135" s="665">
        <v>1717.0745985655567</v>
      </c>
      <c r="H135" s="678">
        <v>0.33008765706098503</v>
      </c>
      <c r="I135" s="665">
        <v>13.2</v>
      </c>
      <c r="J135" s="665">
        <v>3484.8</v>
      </c>
      <c r="K135" s="678">
        <v>0.66991234293901503</v>
      </c>
      <c r="L135" s="665">
        <v>14.7</v>
      </c>
      <c r="M135" s="666">
        <v>5201.8745985655569</v>
      </c>
    </row>
    <row r="136" spans="1:13" ht="14.4" customHeight="1" x14ac:dyDescent="0.3">
      <c r="A136" s="661" t="s">
        <v>583</v>
      </c>
      <c r="B136" s="662" t="s">
        <v>2266</v>
      </c>
      <c r="C136" s="662" t="s">
        <v>1469</v>
      </c>
      <c r="D136" s="662" t="s">
        <v>2270</v>
      </c>
      <c r="E136" s="662" t="s">
        <v>2271</v>
      </c>
      <c r="F136" s="665">
        <v>6</v>
      </c>
      <c r="G136" s="665">
        <v>508.44</v>
      </c>
      <c r="H136" s="678">
        <v>1</v>
      </c>
      <c r="I136" s="665"/>
      <c r="J136" s="665"/>
      <c r="K136" s="678">
        <v>0</v>
      </c>
      <c r="L136" s="665">
        <v>6</v>
      </c>
      <c r="M136" s="666">
        <v>508.44</v>
      </c>
    </row>
    <row r="137" spans="1:13" ht="14.4" customHeight="1" x14ac:dyDescent="0.3">
      <c r="A137" s="661" t="s">
        <v>583</v>
      </c>
      <c r="B137" s="662" t="s">
        <v>2272</v>
      </c>
      <c r="C137" s="662" t="s">
        <v>2100</v>
      </c>
      <c r="D137" s="662" t="s">
        <v>2335</v>
      </c>
      <c r="E137" s="662" t="s">
        <v>2102</v>
      </c>
      <c r="F137" s="665">
        <v>3.2</v>
      </c>
      <c r="G137" s="665">
        <v>2110.1176575757572</v>
      </c>
      <c r="H137" s="678">
        <v>1</v>
      </c>
      <c r="I137" s="665"/>
      <c r="J137" s="665"/>
      <c r="K137" s="678">
        <v>0</v>
      </c>
      <c r="L137" s="665">
        <v>3.2</v>
      </c>
      <c r="M137" s="666">
        <v>2110.1176575757572</v>
      </c>
    </row>
    <row r="138" spans="1:13" ht="14.4" customHeight="1" x14ac:dyDescent="0.3">
      <c r="A138" s="661" t="s">
        <v>583</v>
      </c>
      <c r="B138" s="662" t="s">
        <v>2272</v>
      </c>
      <c r="C138" s="662" t="s">
        <v>1543</v>
      </c>
      <c r="D138" s="662" t="s">
        <v>1544</v>
      </c>
      <c r="E138" s="662" t="s">
        <v>2273</v>
      </c>
      <c r="F138" s="665"/>
      <c r="G138" s="665"/>
      <c r="H138" s="678">
        <v>0</v>
      </c>
      <c r="I138" s="665">
        <v>3.7</v>
      </c>
      <c r="J138" s="665">
        <v>252.34</v>
      </c>
      <c r="K138" s="678">
        <v>1</v>
      </c>
      <c r="L138" s="665">
        <v>3.7</v>
      </c>
      <c r="M138" s="666">
        <v>252.34</v>
      </c>
    </row>
    <row r="139" spans="1:13" ht="14.4" customHeight="1" x14ac:dyDescent="0.3">
      <c r="A139" s="661" t="s">
        <v>583</v>
      </c>
      <c r="B139" s="662" t="s">
        <v>2274</v>
      </c>
      <c r="C139" s="662" t="s">
        <v>1591</v>
      </c>
      <c r="D139" s="662" t="s">
        <v>2275</v>
      </c>
      <c r="E139" s="662" t="s">
        <v>2276</v>
      </c>
      <c r="F139" s="665"/>
      <c r="G139" s="665"/>
      <c r="H139" s="678">
        <v>0</v>
      </c>
      <c r="I139" s="665">
        <v>56</v>
      </c>
      <c r="J139" s="665">
        <v>4326.6079344641512</v>
      </c>
      <c r="K139" s="678">
        <v>1</v>
      </c>
      <c r="L139" s="665">
        <v>56</v>
      </c>
      <c r="M139" s="666">
        <v>4326.6079344641512</v>
      </c>
    </row>
    <row r="140" spans="1:13" ht="14.4" customHeight="1" x14ac:dyDescent="0.3">
      <c r="A140" s="661" t="s">
        <v>583</v>
      </c>
      <c r="B140" s="662" t="s">
        <v>2277</v>
      </c>
      <c r="C140" s="662" t="s">
        <v>1573</v>
      </c>
      <c r="D140" s="662" t="s">
        <v>1574</v>
      </c>
      <c r="E140" s="662" t="s">
        <v>1641</v>
      </c>
      <c r="F140" s="665"/>
      <c r="G140" s="665"/>
      <c r="H140" s="678">
        <v>0</v>
      </c>
      <c r="I140" s="665">
        <v>15</v>
      </c>
      <c r="J140" s="665">
        <v>619.08000000000015</v>
      </c>
      <c r="K140" s="678">
        <v>1</v>
      </c>
      <c r="L140" s="665">
        <v>15</v>
      </c>
      <c r="M140" s="666">
        <v>619.08000000000015</v>
      </c>
    </row>
    <row r="141" spans="1:13" ht="14.4" customHeight="1" x14ac:dyDescent="0.3">
      <c r="A141" s="661" t="s">
        <v>583</v>
      </c>
      <c r="B141" s="662" t="s">
        <v>2279</v>
      </c>
      <c r="C141" s="662" t="s">
        <v>2121</v>
      </c>
      <c r="D141" s="662" t="s">
        <v>2122</v>
      </c>
      <c r="E141" s="662" t="s">
        <v>1589</v>
      </c>
      <c r="F141" s="665"/>
      <c r="G141" s="665"/>
      <c r="H141" s="678">
        <v>0</v>
      </c>
      <c r="I141" s="665">
        <v>10</v>
      </c>
      <c r="J141" s="665">
        <v>551.89238968560392</v>
      </c>
      <c r="K141" s="678">
        <v>1</v>
      </c>
      <c r="L141" s="665">
        <v>10</v>
      </c>
      <c r="M141" s="666">
        <v>551.89238968560392</v>
      </c>
    </row>
    <row r="142" spans="1:13" ht="14.4" customHeight="1" x14ac:dyDescent="0.3">
      <c r="A142" s="661" t="s">
        <v>583</v>
      </c>
      <c r="B142" s="662" t="s">
        <v>2336</v>
      </c>
      <c r="C142" s="662" t="s">
        <v>2116</v>
      </c>
      <c r="D142" s="662" t="s">
        <v>2117</v>
      </c>
      <c r="E142" s="662" t="s">
        <v>2337</v>
      </c>
      <c r="F142" s="665"/>
      <c r="G142" s="665"/>
      <c r="H142" s="678">
        <v>0</v>
      </c>
      <c r="I142" s="665">
        <v>3.8</v>
      </c>
      <c r="J142" s="665">
        <v>2275.5920000000001</v>
      </c>
      <c r="K142" s="678">
        <v>1</v>
      </c>
      <c r="L142" s="665">
        <v>3.8</v>
      </c>
      <c r="M142" s="666">
        <v>2275.5920000000001</v>
      </c>
    </row>
    <row r="143" spans="1:13" ht="14.4" customHeight="1" x14ac:dyDescent="0.3">
      <c r="A143" s="661" t="s">
        <v>583</v>
      </c>
      <c r="B143" s="662" t="s">
        <v>2280</v>
      </c>
      <c r="C143" s="662" t="s">
        <v>1580</v>
      </c>
      <c r="D143" s="662" t="s">
        <v>2283</v>
      </c>
      <c r="E143" s="662" t="s">
        <v>2284</v>
      </c>
      <c r="F143" s="665"/>
      <c r="G143" s="665"/>
      <c r="H143" s="678">
        <v>0</v>
      </c>
      <c r="I143" s="665">
        <v>30</v>
      </c>
      <c r="J143" s="665">
        <v>866.69999999999993</v>
      </c>
      <c r="K143" s="678">
        <v>1</v>
      </c>
      <c r="L143" s="665">
        <v>30</v>
      </c>
      <c r="M143" s="666">
        <v>866.69999999999993</v>
      </c>
    </row>
    <row r="144" spans="1:13" ht="14.4" customHeight="1" x14ac:dyDescent="0.3">
      <c r="A144" s="661" t="s">
        <v>583</v>
      </c>
      <c r="B144" s="662" t="s">
        <v>2286</v>
      </c>
      <c r="C144" s="662" t="s">
        <v>1635</v>
      </c>
      <c r="D144" s="662" t="s">
        <v>1636</v>
      </c>
      <c r="E144" s="662" t="s">
        <v>1637</v>
      </c>
      <c r="F144" s="665"/>
      <c r="G144" s="665"/>
      <c r="H144" s="678">
        <v>0</v>
      </c>
      <c r="I144" s="665">
        <v>1</v>
      </c>
      <c r="J144" s="665">
        <v>159.5</v>
      </c>
      <c r="K144" s="678">
        <v>1</v>
      </c>
      <c r="L144" s="665">
        <v>1</v>
      </c>
      <c r="M144" s="666">
        <v>159.5</v>
      </c>
    </row>
    <row r="145" spans="1:13" ht="14.4" customHeight="1" x14ac:dyDescent="0.3">
      <c r="A145" s="661" t="s">
        <v>583</v>
      </c>
      <c r="B145" s="662" t="s">
        <v>2286</v>
      </c>
      <c r="C145" s="662" t="s">
        <v>1621</v>
      </c>
      <c r="D145" s="662" t="s">
        <v>2287</v>
      </c>
      <c r="E145" s="662" t="s">
        <v>1641</v>
      </c>
      <c r="F145" s="665">
        <v>12</v>
      </c>
      <c r="G145" s="665">
        <v>362.64</v>
      </c>
      <c r="H145" s="678">
        <v>0.37499999999999994</v>
      </c>
      <c r="I145" s="665">
        <v>20</v>
      </c>
      <c r="J145" s="665">
        <v>604.40000000000009</v>
      </c>
      <c r="K145" s="678">
        <v>0.625</v>
      </c>
      <c r="L145" s="665">
        <v>32</v>
      </c>
      <c r="M145" s="666">
        <v>967.04000000000008</v>
      </c>
    </row>
    <row r="146" spans="1:13" ht="14.4" customHeight="1" x14ac:dyDescent="0.3">
      <c r="A146" s="661" t="s">
        <v>583</v>
      </c>
      <c r="B146" s="662" t="s">
        <v>2338</v>
      </c>
      <c r="C146" s="662" t="s">
        <v>2040</v>
      </c>
      <c r="D146" s="662" t="s">
        <v>2041</v>
      </c>
      <c r="E146" s="662" t="s">
        <v>2339</v>
      </c>
      <c r="F146" s="665"/>
      <c r="G146" s="665"/>
      <c r="H146" s="678">
        <v>0</v>
      </c>
      <c r="I146" s="665">
        <v>1</v>
      </c>
      <c r="J146" s="665">
        <v>48.489427541521621</v>
      </c>
      <c r="K146" s="678">
        <v>1</v>
      </c>
      <c r="L146" s="665">
        <v>1</v>
      </c>
      <c r="M146" s="666">
        <v>48.489427541521621</v>
      </c>
    </row>
    <row r="147" spans="1:13" ht="14.4" customHeight="1" x14ac:dyDescent="0.3">
      <c r="A147" s="661" t="s">
        <v>583</v>
      </c>
      <c r="B147" s="662" t="s">
        <v>2291</v>
      </c>
      <c r="C147" s="662" t="s">
        <v>2076</v>
      </c>
      <c r="D147" s="662" t="s">
        <v>2340</v>
      </c>
      <c r="E147" s="662" t="s">
        <v>2078</v>
      </c>
      <c r="F147" s="665"/>
      <c r="G147" s="665"/>
      <c r="H147" s="678">
        <v>0</v>
      </c>
      <c r="I147" s="665">
        <v>10</v>
      </c>
      <c r="J147" s="665">
        <v>838.88999999999987</v>
      </c>
      <c r="K147" s="678">
        <v>1</v>
      </c>
      <c r="L147" s="665">
        <v>10</v>
      </c>
      <c r="M147" s="666">
        <v>838.88999999999987</v>
      </c>
    </row>
    <row r="148" spans="1:13" ht="14.4" customHeight="1" x14ac:dyDescent="0.3">
      <c r="A148" s="661" t="s">
        <v>583</v>
      </c>
      <c r="B148" s="662" t="s">
        <v>2291</v>
      </c>
      <c r="C148" s="662" t="s">
        <v>2072</v>
      </c>
      <c r="D148" s="662" t="s">
        <v>2073</v>
      </c>
      <c r="E148" s="662" t="s">
        <v>2074</v>
      </c>
      <c r="F148" s="665"/>
      <c r="G148" s="665"/>
      <c r="H148" s="678">
        <v>0</v>
      </c>
      <c r="I148" s="665">
        <v>2</v>
      </c>
      <c r="J148" s="665">
        <v>1382.9</v>
      </c>
      <c r="K148" s="678">
        <v>1</v>
      </c>
      <c r="L148" s="665">
        <v>2</v>
      </c>
      <c r="M148" s="666">
        <v>1382.9</v>
      </c>
    </row>
    <row r="149" spans="1:13" ht="14.4" customHeight="1" x14ac:dyDescent="0.3">
      <c r="A149" s="661" t="s">
        <v>583</v>
      </c>
      <c r="B149" s="662" t="s">
        <v>2291</v>
      </c>
      <c r="C149" s="662" t="s">
        <v>588</v>
      </c>
      <c r="D149" s="662" t="s">
        <v>2292</v>
      </c>
      <c r="E149" s="662" t="s">
        <v>2293</v>
      </c>
      <c r="F149" s="665">
        <v>10</v>
      </c>
      <c r="G149" s="665">
        <v>2493.9</v>
      </c>
      <c r="H149" s="678">
        <v>1</v>
      </c>
      <c r="I149" s="665"/>
      <c r="J149" s="665"/>
      <c r="K149" s="678">
        <v>0</v>
      </c>
      <c r="L149" s="665">
        <v>10</v>
      </c>
      <c r="M149" s="666">
        <v>2493.9</v>
      </c>
    </row>
    <row r="150" spans="1:13" ht="14.4" customHeight="1" x14ac:dyDescent="0.3">
      <c r="A150" s="661" t="s">
        <v>583</v>
      </c>
      <c r="B150" s="662" t="s">
        <v>2341</v>
      </c>
      <c r="C150" s="662" t="s">
        <v>1844</v>
      </c>
      <c r="D150" s="662" t="s">
        <v>1845</v>
      </c>
      <c r="E150" s="662" t="s">
        <v>1846</v>
      </c>
      <c r="F150" s="665"/>
      <c r="G150" s="665"/>
      <c r="H150" s="678">
        <v>0</v>
      </c>
      <c r="I150" s="665">
        <v>13</v>
      </c>
      <c r="J150" s="665">
        <v>3335.1689520518057</v>
      </c>
      <c r="K150" s="678">
        <v>1</v>
      </c>
      <c r="L150" s="665">
        <v>13</v>
      </c>
      <c r="M150" s="666">
        <v>3335.1689520518057</v>
      </c>
    </row>
    <row r="151" spans="1:13" ht="14.4" customHeight="1" x14ac:dyDescent="0.3">
      <c r="A151" s="661" t="s">
        <v>583</v>
      </c>
      <c r="B151" s="662" t="s">
        <v>2341</v>
      </c>
      <c r="C151" s="662" t="s">
        <v>1848</v>
      </c>
      <c r="D151" s="662" t="s">
        <v>1845</v>
      </c>
      <c r="E151" s="662" t="s">
        <v>1849</v>
      </c>
      <c r="F151" s="665"/>
      <c r="G151" s="665"/>
      <c r="H151" s="678">
        <v>0</v>
      </c>
      <c r="I151" s="665">
        <v>1</v>
      </c>
      <c r="J151" s="665">
        <v>851.3979153974326</v>
      </c>
      <c r="K151" s="678">
        <v>1</v>
      </c>
      <c r="L151" s="665">
        <v>1</v>
      </c>
      <c r="M151" s="666">
        <v>851.3979153974326</v>
      </c>
    </row>
    <row r="152" spans="1:13" ht="14.4" customHeight="1" x14ac:dyDescent="0.3">
      <c r="A152" s="661" t="s">
        <v>583</v>
      </c>
      <c r="B152" s="662" t="s">
        <v>2341</v>
      </c>
      <c r="C152" s="662" t="s">
        <v>1975</v>
      </c>
      <c r="D152" s="662" t="s">
        <v>2342</v>
      </c>
      <c r="E152" s="662" t="s">
        <v>1977</v>
      </c>
      <c r="F152" s="665">
        <v>4</v>
      </c>
      <c r="G152" s="665">
        <v>437</v>
      </c>
      <c r="H152" s="678">
        <v>1</v>
      </c>
      <c r="I152" s="665"/>
      <c r="J152" s="665"/>
      <c r="K152" s="678">
        <v>0</v>
      </c>
      <c r="L152" s="665">
        <v>4</v>
      </c>
      <c r="M152" s="666">
        <v>437</v>
      </c>
    </row>
    <row r="153" spans="1:13" ht="14.4" customHeight="1" x14ac:dyDescent="0.3">
      <c r="A153" s="661" t="s">
        <v>583</v>
      </c>
      <c r="B153" s="662" t="s">
        <v>2294</v>
      </c>
      <c r="C153" s="662" t="s">
        <v>1311</v>
      </c>
      <c r="D153" s="662" t="s">
        <v>1312</v>
      </c>
      <c r="E153" s="662" t="s">
        <v>1313</v>
      </c>
      <c r="F153" s="665"/>
      <c r="G153" s="665"/>
      <c r="H153" s="678">
        <v>0</v>
      </c>
      <c r="I153" s="665">
        <v>2</v>
      </c>
      <c r="J153" s="665">
        <v>117.33999591297585</v>
      </c>
      <c r="K153" s="678">
        <v>1</v>
      </c>
      <c r="L153" s="665">
        <v>2</v>
      </c>
      <c r="M153" s="666">
        <v>117.33999591297585</v>
      </c>
    </row>
    <row r="154" spans="1:13" ht="14.4" customHeight="1" x14ac:dyDescent="0.3">
      <c r="A154" s="661" t="s">
        <v>583</v>
      </c>
      <c r="B154" s="662" t="s">
        <v>2294</v>
      </c>
      <c r="C154" s="662" t="s">
        <v>1315</v>
      </c>
      <c r="D154" s="662" t="s">
        <v>1316</v>
      </c>
      <c r="E154" s="662" t="s">
        <v>1317</v>
      </c>
      <c r="F154" s="665"/>
      <c r="G154" s="665"/>
      <c r="H154" s="678">
        <v>0</v>
      </c>
      <c r="I154" s="665">
        <v>2</v>
      </c>
      <c r="J154" s="665">
        <v>112.4191601183485</v>
      </c>
      <c r="K154" s="678">
        <v>1</v>
      </c>
      <c r="L154" s="665">
        <v>2</v>
      </c>
      <c r="M154" s="666">
        <v>112.4191601183485</v>
      </c>
    </row>
    <row r="155" spans="1:13" ht="14.4" customHeight="1" x14ac:dyDescent="0.3">
      <c r="A155" s="661" t="s">
        <v>583</v>
      </c>
      <c r="B155" s="662" t="s">
        <v>2294</v>
      </c>
      <c r="C155" s="662" t="s">
        <v>1342</v>
      </c>
      <c r="D155" s="662" t="s">
        <v>1343</v>
      </c>
      <c r="E155" s="662" t="s">
        <v>2295</v>
      </c>
      <c r="F155" s="665"/>
      <c r="G155" s="665"/>
      <c r="H155" s="678">
        <v>0</v>
      </c>
      <c r="I155" s="665">
        <v>2</v>
      </c>
      <c r="J155" s="665">
        <v>67.299965299446711</v>
      </c>
      <c r="K155" s="678">
        <v>1</v>
      </c>
      <c r="L155" s="665">
        <v>2</v>
      </c>
      <c r="M155" s="666">
        <v>67.299965299446711</v>
      </c>
    </row>
    <row r="156" spans="1:13" ht="14.4" customHeight="1" x14ac:dyDescent="0.3">
      <c r="A156" s="661" t="s">
        <v>583</v>
      </c>
      <c r="B156" s="662" t="s">
        <v>2343</v>
      </c>
      <c r="C156" s="662" t="s">
        <v>2056</v>
      </c>
      <c r="D156" s="662" t="s">
        <v>2344</v>
      </c>
      <c r="E156" s="662" t="s">
        <v>2345</v>
      </c>
      <c r="F156" s="665"/>
      <c r="G156" s="665"/>
      <c r="H156" s="678">
        <v>0</v>
      </c>
      <c r="I156" s="665">
        <v>1</v>
      </c>
      <c r="J156" s="665">
        <v>98.42000000000003</v>
      </c>
      <c r="K156" s="678">
        <v>1</v>
      </c>
      <c r="L156" s="665">
        <v>1</v>
      </c>
      <c r="M156" s="666">
        <v>98.42000000000003</v>
      </c>
    </row>
    <row r="157" spans="1:13" ht="14.4" customHeight="1" x14ac:dyDescent="0.3">
      <c r="A157" s="661" t="s">
        <v>583</v>
      </c>
      <c r="B157" s="662" t="s">
        <v>2346</v>
      </c>
      <c r="C157" s="662" t="s">
        <v>1673</v>
      </c>
      <c r="D157" s="662" t="s">
        <v>1674</v>
      </c>
      <c r="E157" s="662" t="s">
        <v>1675</v>
      </c>
      <c r="F157" s="665">
        <v>1</v>
      </c>
      <c r="G157" s="665">
        <v>47.609572418064317</v>
      </c>
      <c r="H157" s="678">
        <v>1</v>
      </c>
      <c r="I157" s="665"/>
      <c r="J157" s="665"/>
      <c r="K157" s="678">
        <v>0</v>
      </c>
      <c r="L157" s="665">
        <v>1</v>
      </c>
      <c r="M157" s="666">
        <v>47.609572418064317</v>
      </c>
    </row>
    <row r="158" spans="1:13" ht="14.4" customHeight="1" x14ac:dyDescent="0.3">
      <c r="A158" s="661" t="s">
        <v>583</v>
      </c>
      <c r="B158" s="662" t="s">
        <v>2346</v>
      </c>
      <c r="C158" s="662" t="s">
        <v>1676</v>
      </c>
      <c r="D158" s="662" t="s">
        <v>1677</v>
      </c>
      <c r="E158" s="662" t="s">
        <v>1678</v>
      </c>
      <c r="F158" s="665">
        <v>1</v>
      </c>
      <c r="G158" s="665">
        <v>108.81999999999996</v>
      </c>
      <c r="H158" s="678">
        <v>1</v>
      </c>
      <c r="I158" s="665"/>
      <c r="J158" s="665"/>
      <c r="K158" s="678">
        <v>0</v>
      </c>
      <c r="L158" s="665">
        <v>1</v>
      </c>
      <c r="M158" s="666">
        <v>108.81999999999996</v>
      </c>
    </row>
    <row r="159" spans="1:13" ht="14.4" customHeight="1" x14ac:dyDescent="0.3">
      <c r="A159" s="661" t="s">
        <v>583</v>
      </c>
      <c r="B159" s="662" t="s">
        <v>2302</v>
      </c>
      <c r="C159" s="662" t="s">
        <v>1356</v>
      </c>
      <c r="D159" s="662" t="s">
        <v>2303</v>
      </c>
      <c r="E159" s="662" t="s">
        <v>2304</v>
      </c>
      <c r="F159" s="665"/>
      <c r="G159" s="665"/>
      <c r="H159" s="678">
        <v>0</v>
      </c>
      <c r="I159" s="665">
        <v>1</v>
      </c>
      <c r="J159" s="665">
        <v>47.09</v>
      </c>
      <c r="K159" s="678">
        <v>1</v>
      </c>
      <c r="L159" s="665">
        <v>1</v>
      </c>
      <c r="M159" s="666">
        <v>47.09</v>
      </c>
    </row>
    <row r="160" spans="1:13" ht="14.4" customHeight="1" x14ac:dyDescent="0.3">
      <c r="A160" s="661" t="s">
        <v>583</v>
      </c>
      <c r="B160" s="662" t="s">
        <v>2347</v>
      </c>
      <c r="C160" s="662" t="s">
        <v>2044</v>
      </c>
      <c r="D160" s="662" t="s">
        <v>2045</v>
      </c>
      <c r="E160" s="662" t="s">
        <v>1425</v>
      </c>
      <c r="F160" s="665"/>
      <c r="G160" s="665"/>
      <c r="H160" s="678">
        <v>0</v>
      </c>
      <c r="I160" s="665">
        <v>1</v>
      </c>
      <c r="J160" s="665">
        <v>49.559715106921132</v>
      </c>
      <c r="K160" s="678">
        <v>1</v>
      </c>
      <c r="L160" s="665">
        <v>1</v>
      </c>
      <c r="M160" s="666">
        <v>49.559715106921132</v>
      </c>
    </row>
    <row r="161" spans="1:13" ht="14.4" customHeight="1" x14ac:dyDescent="0.3">
      <c r="A161" s="661" t="s">
        <v>583</v>
      </c>
      <c r="B161" s="662" t="s">
        <v>2347</v>
      </c>
      <c r="C161" s="662" t="s">
        <v>2060</v>
      </c>
      <c r="D161" s="662" t="s">
        <v>2061</v>
      </c>
      <c r="E161" s="662" t="s">
        <v>860</v>
      </c>
      <c r="F161" s="665"/>
      <c r="G161" s="665"/>
      <c r="H161" s="678">
        <v>0</v>
      </c>
      <c r="I161" s="665">
        <v>4</v>
      </c>
      <c r="J161" s="665">
        <v>395.987577603055</v>
      </c>
      <c r="K161" s="678">
        <v>1</v>
      </c>
      <c r="L161" s="665">
        <v>4</v>
      </c>
      <c r="M161" s="666">
        <v>395.987577603055</v>
      </c>
    </row>
    <row r="162" spans="1:13" ht="14.4" customHeight="1" x14ac:dyDescent="0.3">
      <c r="A162" s="661" t="s">
        <v>583</v>
      </c>
      <c r="B162" s="662" t="s">
        <v>2348</v>
      </c>
      <c r="C162" s="662" t="s">
        <v>2069</v>
      </c>
      <c r="D162" s="662" t="s">
        <v>2070</v>
      </c>
      <c r="E162" s="662" t="s">
        <v>860</v>
      </c>
      <c r="F162" s="665"/>
      <c r="G162" s="665"/>
      <c r="H162" s="678">
        <v>0</v>
      </c>
      <c r="I162" s="665">
        <v>1</v>
      </c>
      <c r="J162" s="665">
        <v>113.51000572194675</v>
      </c>
      <c r="K162" s="678">
        <v>1</v>
      </c>
      <c r="L162" s="665">
        <v>1</v>
      </c>
      <c r="M162" s="666">
        <v>113.51000572194675</v>
      </c>
    </row>
    <row r="163" spans="1:13" ht="14.4" customHeight="1" x14ac:dyDescent="0.3">
      <c r="A163" s="661" t="s">
        <v>583</v>
      </c>
      <c r="B163" s="662" t="s">
        <v>2349</v>
      </c>
      <c r="C163" s="662" t="s">
        <v>1670</v>
      </c>
      <c r="D163" s="662" t="s">
        <v>1671</v>
      </c>
      <c r="E163" s="662" t="s">
        <v>1672</v>
      </c>
      <c r="F163" s="665">
        <v>3</v>
      </c>
      <c r="G163" s="665">
        <v>300.54000000000008</v>
      </c>
      <c r="H163" s="678">
        <v>1</v>
      </c>
      <c r="I163" s="665"/>
      <c r="J163" s="665"/>
      <c r="K163" s="678">
        <v>0</v>
      </c>
      <c r="L163" s="665">
        <v>3</v>
      </c>
      <c r="M163" s="666">
        <v>300.54000000000008</v>
      </c>
    </row>
    <row r="164" spans="1:13" ht="14.4" customHeight="1" x14ac:dyDescent="0.3">
      <c r="A164" s="661" t="s">
        <v>583</v>
      </c>
      <c r="B164" s="662" t="s">
        <v>2350</v>
      </c>
      <c r="C164" s="662" t="s">
        <v>2022</v>
      </c>
      <c r="D164" s="662" t="s">
        <v>2023</v>
      </c>
      <c r="E164" s="662" t="s">
        <v>2351</v>
      </c>
      <c r="F164" s="665"/>
      <c r="G164" s="665"/>
      <c r="H164" s="678">
        <v>0</v>
      </c>
      <c r="I164" s="665">
        <v>2</v>
      </c>
      <c r="J164" s="665">
        <v>158.25999999999993</v>
      </c>
      <c r="K164" s="678">
        <v>1</v>
      </c>
      <c r="L164" s="665">
        <v>2</v>
      </c>
      <c r="M164" s="666">
        <v>158.25999999999993</v>
      </c>
    </row>
    <row r="165" spans="1:13" ht="14.4" customHeight="1" thickBot="1" x14ac:dyDescent="0.35">
      <c r="A165" s="667" t="s">
        <v>583</v>
      </c>
      <c r="B165" s="668" t="s">
        <v>2307</v>
      </c>
      <c r="C165" s="668" t="s">
        <v>1349</v>
      </c>
      <c r="D165" s="668" t="s">
        <v>1285</v>
      </c>
      <c r="E165" s="668" t="s">
        <v>1425</v>
      </c>
      <c r="F165" s="671"/>
      <c r="G165" s="671"/>
      <c r="H165" s="679">
        <v>0</v>
      </c>
      <c r="I165" s="671">
        <v>2</v>
      </c>
      <c r="J165" s="671">
        <v>143.80000000000001</v>
      </c>
      <c r="K165" s="679">
        <v>1</v>
      </c>
      <c r="L165" s="671">
        <v>2</v>
      </c>
      <c r="M165" s="672">
        <v>143.80000000000001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946</v>
      </c>
      <c r="C3" s="459">
        <f>SUM(C6:C1048576)</f>
        <v>627</v>
      </c>
      <c r="D3" s="459">
        <f>SUM(D6:D1048576)</f>
        <v>592</v>
      </c>
      <c r="E3" s="460">
        <f>SUM(E6:E1048576)</f>
        <v>0</v>
      </c>
      <c r="F3" s="457">
        <f>IF(SUM($B3:$E3)=0,"",B3/SUM($B3:$E3))</f>
        <v>0.43695150115473441</v>
      </c>
      <c r="G3" s="455">
        <f t="shared" ref="G3:I3" si="0">IF(SUM($B3:$E3)=0,"",C3/SUM($B3:$E3))</f>
        <v>0.28960739030023097</v>
      </c>
      <c r="H3" s="455">
        <f t="shared" si="0"/>
        <v>0.27344110854503462</v>
      </c>
      <c r="I3" s="456">
        <f t="shared" si="0"/>
        <v>0</v>
      </c>
      <c r="J3" s="459">
        <f>SUM(J6:J1048576)</f>
        <v>206</v>
      </c>
      <c r="K3" s="459">
        <f>SUM(K6:K1048576)</f>
        <v>286</v>
      </c>
      <c r="L3" s="459">
        <f>SUM(L6:L1048576)</f>
        <v>592</v>
      </c>
      <c r="M3" s="460">
        <f>SUM(M6:M1048576)</f>
        <v>0</v>
      </c>
      <c r="N3" s="457">
        <f>IF(SUM($J3:$M3)=0,"",J3/SUM($J3:$M3))</f>
        <v>0.1900369003690037</v>
      </c>
      <c r="O3" s="455">
        <f t="shared" ref="O3:Q3" si="1">IF(SUM($J3:$M3)=0,"",K3/SUM($J3:$M3))</f>
        <v>0.26383763837638374</v>
      </c>
      <c r="P3" s="455">
        <f t="shared" si="1"/>
        <v>0.54612546125461259</v>
      </c>
      <c r="Q3" s="456">
        <f t="shared" si="1"/>
        <v>0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2353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2354</v>
      </c>
      <c r="B7" s="710">
        <v>480</v>
      </c>
      <c r="C7" s="665">
        <v>355</v>
      </c>
      <c r="D7" s="665">
        <v>435</v>
      </c>
      <c r="E7" s="666"/>
      <c r="F7" s="707">
        <v>0.37795275590551181</v>
      </c>
      <c r="G7" s="678">
        <v>0.27952755905511811</v>
      </c>
      <c r="H7" s="678">
        <v>0.34251968503937008</v>
      </c>
      <c r="I7" s="713">
        <v>0</v>
      </c>
      <c r="J7" s="710">
        <v>89</v>
      </c>
      <c r="K7" s="665">
        <v>166</v>
      </c>
      <c r="L7" s="665">
        <v>435</v>
      </c>
      <c r="M7" s="666"/>
      <c r="N7" s="707">
        <v>0.12898550724637681</v>
      </c>
      <c r="O7" s="678">
        <v>0.24057971014492754</v>
      </c>
      <c r="P7" s="678">
        <v>0.63043478260869568</v>
      </c>
      <c r="Q7" s="701">
        <v>0</v>
      </c>
    </row>
    <row r="8" spans="1:17" ht="14.4" customHeight="1" x14ac:dyDescent="0.3">
      <c r="A8" s="704" t="s">
        <v>2355</v>
      </c>
      <c r="B8" s="710">
        <v>97</v>
      </c>
      <c r="C8" s="665">
        <v>1</v>
      </c>
      <c r="D8" s="665"/>
      <c r="E8" s="666"/>
      <c r="F8" s="707">
        <v>0.98979591836734693</v>
      </c>
      <c r="G8" s="678">
        <v>1.020408163265306E-2</v>
      </c>
      <c r="H8" s="678">
        <v>0</v>
      </c>
      <c r="I8" s="713">
        <v>0</v>
      </c>
      <c r="J8" s="710">
        <v>30</v>
      </c>
      <c r="K8" s="665">
        <v>1</v>
      </c>
      <c r="L8" s="665"/>
      <c r="M8" s="666"/>
      <c r="N8" s="707">
        <v>0.967741935483871</v>
      </c>
      <c r="O8" s="678">
        <v>3.2258064516129031E-2</v>
      </c>
      <c r="P8" s="678">
        <v>0</v>
      </c>
      <c r="Q8" s="701">
        <v>0</v>
      </c>
    </row>
    <row r="9" spans="1:17" ht="14.4" customHeight="1" thickBot="1" x14ac:dyDescent="0.35">
      <c r="A9" s="705" t="s">
        <v>2356</v>
      </c>
      <c r="B9" s="711">
        <v>369</v>
      </c>
      <c r="C9" s="671">
        <v>271</v>
      </c>
      <c r="D9" s="671">
        <v>157</v>
      </c>
      <c r="E9" s="672"/>
      <c r="F9" s="708">
        <v>0.46298619824341281</v>
      </c>
      <c r="G9" s="679">
        <v>0.34002509410288584</v>
      </c>
      <c r="H9" s="679">
        <v>0.19698870765370138</v>
      </c>
      <c r="I9" s="714">
        <v>0</v>
      </c>
      <c r="J9" s="711">
        <v>87</v>
      </c>
      <c r="K9" s="671">
        <v>119</v>
      </c>
      <c r="L9" s="671">
        <v>157</v>
      </c>
      <c r="M9" s="672"/>
      <c r="N9" s="708">
        <v>0.23966942148760331</v>
      </c>
      <c r="O9" s="679">
        <v>0.32782369146005508</v>
      </c>
      <c r="P9" s="679">
        <v>0.43250688705234158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31</v>
      </c>
      <c r="B5" s="646" t="s">
        <v>570</v>
      </c>
      <c r="C5" s="649">
        <v>1752450.5199999998</v>
      </c>
      <c r="D5" s="649">
        <v>3951</v>
      </c>
      <c r="E5" s="649">
        <v>1434678.3599999996</v>
      </c>
      <c r="F5" s="715">
        <v>0.8186698246978179</v>
      </c>
      <c r="G5" s="649">
        <v>3159</v>
      </c>
      <c r="H5" s="715">
        <v>0.79954441913439633</v>
      </c>
      <c r="I5" s="649">
        <v>317772.16000000015</v>
      </c>
      <c r="J5" s="715">
        <v>0.1813301753021821</v>
      </c>
      <c r="K5" s="649">
        <v>792</v>
      </c>
      <c r="L5" s="715">
        <v>0.20045558086560364</v>
      </c>
      <c r="M5" s="649" t="s">
        <v>74</v>
      </c>
      <c r="N5" s="277"/>
    </row>
    <row r="6" spans="1:14" ht="14.4" customHeight="1" x14ac:dyDescent="0.3">
      <c r="A6" s="645">
        <v>31</v>
      </c>
      <c r="B6" s="646" t="s">
        <v>2357</v>
      </c>
      <c r="C6" s="649">
        <v>918200.88999999978</v>
      </c>
      <c r="D6" s="649">
        <v>1900</v>
      </c>
      <c r="E6" s="649">
        <v>732343.33999999962</v>
      </c>
      <c r="F6" s="715">
        <v>0.79758509055681681</v>
      </c>
      <c r="G6" s="649">
        <v>1270</v>
      </c>
      <c r="H6" s="715">
        <v>0.66842105263157892</v>
      </c>
      <c r="I6" s="649">
        <v>185857.55000000016</v>
      </c>
      <c r="J6" s="715">
        <v>0.20241490944318319</v>
      </c>
      <c r="K6" s="649">
        <v>630</v>
      </c>
      <c r="L6" s="715">
        <v>0.33157894736842103</v>
      </c>
      <c r="M6" s="649" t="s">
        <v>1</v>
      </c>
      <c r="N6" s="277"/>
    </row>
    <row r="7" spans="1:14" ht="14.4" customHeight="1" x14ac:dyDescent="0.3">
      <c r="A7" s="645">
        <v>31</v>
      </c>
      <c r="B7" s="646" t="s">
        <v>2358</v>
      </c>
      <c r="C7" s="649">
        <v>834249.63</v>
      </c>
      <c r="D7" s="649">
        <v>2051</v>
      </c>
      <c r="E7" s="649">
        <v>702335.02</v>
      </c>
      <c r="F7" s="715">
        <v>0.84187633382588378</v>
      </c>
      <c r="G7" s="649">
        <v>1889</v>
      </c>
      <c r="H7" s="715">
        <v>0.92101413944417354</v>
      </c>
      <c r="I7" s="649">
        <v>131914.60999999999</v>
      </c>
      <c r="J7" s="715">
        <v>0.15812366617411625</v>
      </c>
      <c r="K7" s="649">
        <v>162</v>
      </c>
      <c r="L7" s="715">
        <v>7.8985860555826432E-2</v>
      </c>
      <c r="M7" s="649" t="s">
        <v>1</v>
      </c>
      <c r="N7" s="277"/>
    </row>
    <row r="8" spans="1:14" ht="14.4" customHeight="1" x14ac:dyDescent="0.3">
      <c r="A8" s="645" t="s">
        <v>569</v>
      </c>
      <c r="B8" s="646" t="s">
        <v>3</v>
      </c>
      <c r="C8" s="649">
        <v>1752450.5199999998</v>
      </c>
      <c r="D8" s="649">
        <v>3951</v>
      </c>
      <c r="E8" s="649">
        <v>1434678.3599999996</v>
      </c>
      <c r="F8" s="715">
        <v>0.8186698246978179</v>
      </c>
      <c r="G8" s="649">
        <v>3159</v>
      </c>
      <c r="H8" s="715">
        <v>0.79954441913439633</v>
      </c>
      <c r="I8" s="649">
        <v>317772.16000000015</v>
      </c>
      <c r="J8" s="715">
        <v>0.1813301753021821</v>
      </c>
      <c r="K8" s="649">
        <v>792</v>
      </c>
      <c r="L8" s="715">
        <v>0.20045558086560364</v>
      </c>
      <c r="M8" s="649" t="s">
        <v>574</v>
      </c>
      <c r="N8" s="277"/>
    </row>
    <row r="10" spans="1:14" ht="14.4" customHeight="1" x14ac:dyDescent="0.3">
      <c r="A10" s="645">
        <v>31</v>
      </c>
      <c r="B10" s="646" t="s">
        <v>570</v>
      </c>
      <c r="C10" s="649" t="s">
        <v>571</v>
      </c>
      <c r="D10" s="649" t="s">
        <v>571</v>
      </c>
      <c r="E10" s="649" t="s">
        <v>571</v>
      </c>
      <c r="F10" s="715" t="s">
        <v>571</v>
      </c>
      <c r="G10" s="649" t="s">
        <v>571</v>
      </c>
      <c r="H10" s="715" t="s">
        <v>571</v>
      </c>
      <c r="I10" s="649" t="s">
        <v>571</v>
      </c>
      <c r="J10" s="715" t="s">
        <v>571</v>
      </c>
      <c r="K10" s="649" t="s">
        <v>571</v>
      </c>
      <c r="L10" s="715" t="s">
        <v>571</v>
      </c>
      <c r="M10" s="649" t="s">
        <v>74</v>
      </c>
      <c r="N10" s="277"/>
    </row>
    <row r="11" spans="1:14" ht="14.4" customHeight="1" x14ac:dyDescent="0.3">
      <c r="A11" s="645" t="s">
        <v>2359</v>
      </c>
      <c r="B11" s="646" t="s">
        <v>2357</v>
      </c>
      <c r="C11" s="649">
        <v>522520.95999999973</v>
      </c>
      <c r="D11" s="649">
        <v>1020</v>
      </c>
      <c r="E11" s="649">
        <v>387586.29999999987</v>
      </c>
      <c r="F11" s="715">
        <v>0.74176220605581078</v>
      </c>
      <c r="G11" s="649">
        <v>587</v>
      </c>
      <c r="H11" s="715">
        <v>0.57549019607843133</v>
      </c>
      <c r="I11" s="649">
        <v>134934.65999999989</v>
      </c>
      <c r="J11" s="715">
        <v>0.25823779394418928</v>
      </c>
      <c r="K11" s="649">
        <v>433</v>
      </c>
      <c r="L11" s="715">
        <v>0.42450980392156862</v>
      </c>
      <c r="M11" s="649" t="s">
        <v>1</v>
      </c>
      <c r="N11" s="277"/>
    </row>
    <row r="12" spans="1:14" ht="14.4" customHeight="1" x14ac:dyDescent="0.3">
      <c r="A12" s="645" t="s">
        <v>2359</v>
      </c>
      <c r="B12" s="646" t="s">
        <v>2358</v>
      </c>
      <c r="C12" s="649">
        <v>424255.77999999997</v>
      </c>
      <c r="D12" s="649">
        <v>1204</v>
      </c>
      <c r="E12" s="649">
        <v>389262.29</v>
      </c>
      <c r="F12" s="715">
        <v>0.91751794165302825</v>
      </c>
      <c r="G12" s="649">
        <v>1153</v>
      </c>
      <c r="H12" s="715">
        <v>0.95764119601328901</v>
      </c>
      <c r="I12" s="649">
        <v>34993.49</v>
      </c>
      <c r="J12" s="715">
        <v>8.2482058346971726E-2</v>
      </c>
      <c r="K12" s="649">
        <v>51</v>
      </c>
      <c r="L12" s="715">
        <v>4.2358803986710963E-2</v>
      </c>
      <c r="M12" s="649" t="s">
        <v>1</v>
      </c>
      <c r="N12" s="277"/>
    </row>
    <row r="13" spans="1:14" ht="14.4" customHeight="1" x14ac:dyDescent="0.3">
      <c r="A13" s="645" t="s">
        <v>2359</v>
      </c>
      <c r="B13" s="646" t="s">
        <v>2360</v>
      </c>
      <c r="C13" s="649">
        <v>946776.73999999976</v>
      </c>
      <c r="D13" s="649">
        <v>2224</v>
      </c>
      <c r="E13" s="649">
        <v>776848.58999999985</v>
      </c>
      <c r="F13" s="715">
        <v>0.8205193021535363</v>
      </c>
      <c r="G13" s="649">
        <v>1740</v>
      </c>
      <c r="H13" s="715">
        <v>0.78237410071942448</v>
      </c>
      <c r="I13" s="649">
        <v>169928.14999999988</v>
      </c>
      <c r="J13" s="715">
        <v>0.1794806978464637</v>
      </c>
      <c r="K13" s="649">
        <v>484</v>
      </c>
      <c r="L13" s="715">
        <v>0.21762589928057555</v>
      </c>
      <c r="M13" s="649" t="s">
        <v>578</v>
      </c>
      <c r="N13" s="277"/>
    </row>
    <row r="14" spans="1:14" ht="14.4" customHeight="1" x14ac:dyDescent="0.3">
      <c r="A14" s="645" t="s">
        <v>571</v>
      </c>
      <c r="B14" s="646" t="s">
        <v>571</v>
      </c>
      <c r="C14" s="649" t="s">
        <v>571</v>
      </c>
      <c r="D14" s="649" t="s">
        <v>571</v>
      </c>
      <c r="E14" s="649" t="s">
        <v>571</v>
      </c>
      <c r="F14" s="715" t="s">
        <v>571</v>
      </c>
      <c r="G14" s="649" t="s">
        <v>571</v>
      </c>
      <c r="H14" s="715" t="s">
        <v>571</v>
      </c>
      <c r="I14" s="649" t="s">
        <v>571</v>
      </c>
      <c r="J14" s="715" t="s">
        <v>571</v>
      </c>
      <c r="K14" s="649" t="s">
        <v>571</v>
      </c>
      <c r="L14" s="715" t="s">
        <v>571</v>
      </c>
      <c r="M14" s="649" t="s">
        <v>579</v>
      </c>
      <c r="N14" s="277"/>
    </row>
    <row r="15" spans="1:14" ht="14.4" customHeight="1" x14ac:dyDescent="0.3">
      <c r="A15" s="645" t="s">
        <v>2361</v>
      </c>
      <c r="B15" s="646" t="s">
        <v>2357</v>
      </c>
      <c r="C15" s="649">
        <v>395493.66000000027</v>
      </c>
      <c r="D15" s="649">
        <v>879</v>
      </c>
      <c r="E15" s="649">
        <v>344757.04000000027</v>
      </c>
      <c r="F15" s="715">
        <v>0.87171319004203518</v>
      </c>
      <c r="G15" s="649">
        <v>683</v>
      </c>
      <c r="H15" s="715">
        <v>0.77701934015927188</v>
      </c>
      <c r="I15" s="649">
        <v>50736.62</v>
      </c>
      <c r="J15" s="715">
        <v>0.12828680995796485</v>
      </c>
      <c r="K15" s="649">
        <v>196</v>
      </c>
      <c r="L15" s="715">
        <v>0.2229806598407281</v>
      </c>
      <c r="M15" s="649" t="s">
        <v>1</v>
      </c>
      <c r="N15" s="277"/>
    </row>
    <row r="16" spans="1:14" ht="14.4" customHeight="1" x14ac:dyDescent="0.3">
      <c r="A16" s="645" t="s">
        <v>2361</v>
      </c>
      <c r="B16" s="646" t="s">
        <v>2358</v>
      </c>
      <c r="C16" s="649">
        <v>391601.58000000007</v>
      </c>
      <c r="D16" s="649">
        <v>821</v>
      </c>
      <c r="E16" s="649">
        <v>300987.85000000009</v>
      </c>
      <c r="F16" s="715">
        <v>0.76860734320837021</v>
      </c>
      <c r="G16" s="649">
        <v>713</v>
      </c>
      <c r="H16" s="715">
        <v>0.86845310596833125</v>
      </c>
      <c r="I16" s="649">
        <v>90613.73000000001</v>
      </c>
      <c r="J16" s="715">
        <v>0.23139265679162987</v>
      </c>
      <c r="K16" s="649">
        <v>108</v>
      </c>
      <c r="L16" s="715">
        <v>0.13154689403166869</v>
      </c>
      <c r="M16" s="649" t="s">
        <v>1</v>
      </c>
      <c r="N16" s="277"/>
    </row>
    <row r="17" spans="1:14" ht="14.4" customHeight="1" x14ac:dyDescent="0.3">
      <c r="A17" s="645" t="s">
        <v>2361</v>
      </c>
      <c r="B17" s="646" t="s">
        <v>2362</v>
      </c>
      <c r="C17" s="649">
        <v>787095.24000000034</v>
      </c>
      <c r="D17" s="649">
        <v>1700</v>
      </c>
      <c r="E17" s="649">
        <v>645744.89000000036</v>
      </c>
      <c r="F17" s="715">
        <v>0.82041518889124532</v>
      </c>
      <c r="G17" s="649">
        <v>1396</v>
      </c>
      <c r="H17" s="715">
        <v>0.82117647058823529</v>
      </c>
      <c r="I17" s="649">
        <v>141350.35</v>
      </c>
      <c r="J17" s="715">
        <v>0.17958481110875471</v>
      </c>
      <c r="K17" s="649">
        <v>304</v>
      </c>
      <c r="L17" s="715">
        <v>0.17882352941176471</v>
      </c>
      <c r="M17" s="649" t="s">
        <v>578</v>
      </c>
      <c r="N17" s="277"/>
    </row>
    <row r="18" spans="1:14" ht="14.4" customHeight="1" x14ac:dyDescent="0.3">
      <c r="A18" s="645" t="s">
        <v>571</v>
      </c>
      <c r="B18" s="646" t="s">
        <v>571</v>
      </c>
      <c r="C18" s="649" t="s">
        <v>571</v>
      </c>
      <c r="D18" s="649" t="s">
        <v>571</v>
      </c>
      <c r="E18" s="649" t="s">
        <v>571</v>
      </c>
      <c r="F18" s="715" t="s">
        <v>571</v>
      </c>
      <c r="G18" s="649" t="s">
        <v>571</v>
      </c>
      <c r="H18" s="715" t="s">
        <v>571</v>
      </c>
      <c r="I18" s="649" t="s">
        <v>571</v>
      </c>
      <c r="J18" s="715" t="s">
        <v>571</v>
      </c>
      <c r="K18" s="649" t="s">
        <v>571</v>
      </c>
      <c r="L18" s="715" t="s">
        <v>571</v>
      </c>
      <c r="M18" s="649" t="s">
        <v>579</v>
      </c>
      <c r="N18" s="277"/>
    </row>
    <row r="19" spans="1:14" ht="14.4" customHeight="1" x14ac:dyDescent="0.3">
      <c r="A19" s="645" t="s">
        <v>2363</v>
      </c>
      <c r="B19" s="646" t="s">
        <v>2357</v>
      </c>
      <c r="C19" s="649">
        <v>186.27</v>
      </c>
      <c r="D19" s="649">
        <v>1</v>
      </c>
      <c r="E19" s="649" t="s">
        <v>571</v>
      </c>
      <c r="F19" s="715">
        <v>0</v>
      </c>
      <c r="G19" s="649" t="s">
        <v>571</v>
      </c>
      <c r="H19" s="715">
        <v>0</v>
      </c>
      <c r="I19" s="649">
        <v>186.27</v>
      </c>
      <c r="J19" s="715">
        <v>1</v>
      </c>
      <c r="K19" s="649">
        <v>1</v>
      </c>
      <c r="L19" s="715">
        <v>1</v>
      </c>
      <c r="M19" s="649" t="s">
        <v>1</v>
      </c>
      <c r="N19" s="277"/>
    </row>
    <row r="20" spans="1:14" ht="14.4" customHeight="1" x14ac:dyDescent="0.3">
      <c r="A20" s="645" t="s">
        <v>2363</v>
      </c>
      <c r="B20" s="646" t="s">
        <v>2358</v>
      </c>
      <c r="C20" s="649">
        <v>18392.269999999997</v>
      </c>
      <c r="D20" s="649">
        <v>26</v>
      </c>
      <c r="E20" s="649">
        <v>12084.88</v>
      </c>
      <c r="F20" s="715">
        <v>0.65706299439927762</v>
      </c>
      <c r="G20" s="649">
        <v>23</v>
      </c>
      <c r="H20" s="715">
        <v>0.88461538461538458</v>
      </c>
      <c r="I20" s="649">
        <v>6307.3899999999994</v>
      </c>
      <c r="J20" s="715">
        <v>0.34293700560072249</v>
      </c>
      <c r="K20" s="649">
        <v>3</v>
      </c>
      <c r="L20" s="715">
        <v>0.11538461538461539</v>
      </c>
      <c r="M20" s="649" t="s">
        <v>1</v>
      </c>
      <c r="N20" s="277"/>
    </row>
    <row r="21" spans="1:14" ht="14.4" customHeight="1" x14ac:dyDescent="0.3">
      <c r="A21" s="645" t="s">
        <v>2363</v>
      </c>
      <c r="B21" s="646" t="s">
        <v>2364</v>
      </c>
      <c r="C21" s="649">
        <v>18578.539999999997</v>
      </c>
      <c r="D21" s="649">
        <v>27</v>
      </c>
      <c r="E21" s="649">
        <v>12084.88</v>
      </c>
      <c r="F21" s="715">
        <v>0.65047522571741379</v>
      </c>
      <c r="G21" s="649">
        <v>23</v>
      </c>
      <c r="H21" s="715">
        <v>0.85185185185185186</v>
      </c>
      <c r="I21" s="649">
        <v>6493.66</v>
      </c>
      <c r="J21" s="715">
        <v>0.34952477428258627</v>
      </c>
      <c r="K21" s="649">
        <v>4</v>
      </c>
      <c r="L21" s="715">
        <v>0.14814814814814814</v>
      </c>
      <c r="M21" s="649" t="s">
        <v>578</v>
      </c>
      <c r="N21" s="277"/>
    </row>
    <row r="22" spans="1:14" ht="14.4" customHeight="1" x14ac:dyDescent="0.3">
      <c r="A22" s="645" t="s">
        <v>571</v>
      </c>
      <c r="B22" s="646" t="s">
        <v>571</v>
      </c>
      <c r="C22" s="649" t="s">
        <v>571</v>
      </c>
      <c r="D22" s="649" t="s">
        <v>571</v>
      </c>
      <c r="E22" s="649" t="s">
        <v>571</v>
      </c>
      <c r="F22" s="715" t="s">
        <v>571</v>
      </c>
      <c r="G22" s="649" t="s">
        <v>571</v>
      </c>
      <c r="H22" s="715" t="s">
        <v>571</v>
      </c>
      <c r="I22" s="649" t="s">
        <v>571</v>
      </c>
      <c r="J22" s="715" t="s">
        <v>571</v>
      </c>
      <c r="K22" s="649" t="s">
        <v>571</v>
      </c>
      <c r="L22" s="715" t="s">
        <v>571</v>
      </c>
      <c r="M22" s="649" t="s">
        <v>579</v>
      </c>
      <c r="N22" s="277"/>
    </row>
    <row r="23" spans="1:14" ht="14.4" customHeight="1" x14ac:dyDescent="0.3">
      <c r="A23" s="645" t="s">
        <v>569</v>
      </c>
      <c r="B23" s="646" t="s">
        <v>573</v>
      </c>
      <c r="C23" s="649">
        <v>1752450.52</v>
      </c>
      <c r="D23" s="649">
        <v>3951</v>
      </c>
      <c r="E23" s="649">
        <v>1434678.36</v>
      </c>
      <c r="F23" s="715">
        <v>0.81866982469781802</v>
      </c>
      <c r="G23" s="649">
        <v>3159</v>
      </c>
      <c r="H23" s="715">
        <v>0.79954441913439633</v>
      </c>
      <c r="I23" s="649">
        <v>317772.15999999992</v>
      </c>
      <c r="J23" s="715">
        <v>0.18133017530218196</v>
      </c>
      <c r="K23" s="649">
        <v>792</v>
      </c>
      <c r="L23" s="715">
        <v>0.20045558086560364</v>
      </c>
      <c r="M23" s="649" t="s">
        <v>574</v>
      </c>
      <c r="N23" s="277"/>
    </row>
    <row r="24" spans="1:14" ht="14.4" customHeight="1" x14ac:dyDescent="0.3">
      <c r="A24" s="716" t="s">
        <v>2365</v>
      </c>
    </row>
    <row r="25" spans="1:14" ht="14.4" customHeight="1" x14ac:dyDescent="0.3">
      <c r="A25" s="717" t="s">
        <v>2366</v>
      </c>
    </row>
    <row r="26" spans="1:14" ht="14.4" customHeight="1" x14ac:dyDescent="0.3">
      <c r="A26" s="716" t="s">
        <v>2367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2368</v>
      </c>
      <c r="B5" s="709">
        <v>12881.389999999998</v>
      </c>
      <c r="C5" s="656">
        <v>1</v>
      </c>
      <c r="D5" s="722">
        <v>26</v>
      </c>
      <c r="E5" s="725" t="s">
        <v>2368</v>
      </c>
      <c r="F5" s="709">
        <v>12734.079999999998</v>
      </c>
      <c r="G5" s="677">
        <v>0.98856412235015012</v>
      </c>
      <c r="H5" s="659">
        <v>24</v>
      </c>
      <c r="I5" s="700">
        <v>0.92307692307692313</v>
      </c>
      <c r="J5" s="728">
        <v>147.31</v>
      </c>
      <c r="K5" s="677">
        <v>1.1435877649849902E-2</v>
      </c>
      <c r="L5" s="659">
        <v>2</v>
      </c>
      <c r="M5" s="700">
        <v>7.6923076923076927E-2</v>
      </c>
    </row>
    <row r="6" spans="1:13" ht="14.4" customHeight="1" x14ac:dyDescent="0.3">
      <c r="A6" s="719" t="s">
        <v>2369</v>
      </c>
      <c r="B6" s="710">
        <v>35539.03</v>
      </c>
      <c r="C6" s="662">
        <v>1</v>
      </c>
      <c r="D6" s="723">
        <v>30</v>
      </c>
      <c r="E6" s="726" t="s">
        <v>2369</v>
      </c>
      <c r="F6" s="710">
        <v>29097.99</v>
      </c>
      <c r="G6" s="678">
        <v>0.81876151374981265</v>
      </c>
      <c r="H6" s="665">
        <v>23</v>
      </c>
      <c r="I6" s="701">
        <v>0.76666666666666672</v>
      </c>
      <c r="J6" s="729">
        <v>6441.04</v>
      </c>
      <c r="K6" s="678">
        <v>0.18123848625018749</v>
      </c>
      <c r="L6" s="665">
        <v>7</v>
      </c>
      <c r="M6" s="701">
        <v>0.23333333333333334</v>
      </c>
    </row>
    <row r="7" spans="1:13" ht="14.4" customHeight="1" x14ac:dyDescent="0.3">
      <c r="A7" s="719" t="s">
        <v>2370</v>
      </c>
      <c r="B7" s="710">
        <v>176612.09000000008</v>
      </c>
      <c r="C7" s="662">
        <v>1</v>
      </c>
      <c r="D7" s="723">
        <v>511</v>
      </c>
      <c r="E7" s="726" t="s">
        <v>2370</v>
      </c>
      <c r="F7" s="710">
        <v>141997.07000000007</v>
      </c>
      <c r="G7" s="678">
        <v>0.80400537698183627</v>
      </c>
      <c r="H7" s="665">
        <v>410</v>
      </c>
      <c r="I7" s="701">
        <v>0.80234833659491189</v>
      </c>
      <c r="J7" s="729">
        <v>34615.020000000004</v>
      </c>
      <c r="K7" s="678">
        <v>0.19599462301816364</v>
      </c>
      <c r="L7" s="665">
        <v>101</v>
      </c>
      <c r="M7" s="701">
        <v>0.19765166340508805</v>
      </c>
    </row>
    <row r="8" spans="1:13" ht="14.4" customHeight="1" x14ac:dyDescent="0.3">
      <c r="A8" s="719" t="s">
        <v>2371</v>
      </c>
      <c r="B8" s="710">
        <v>227373.44999999995</v>
      </c>
      <c r="C8" s="662">
        <v>1</v>
      </c>
      <c r="D8" s="723">
        <v>477</v>
      </c>
      <c r="E8" s="726" t="s">
        <v>2371</v>
      </c>
      <c r="F8" s="710">
        <v>167780.51999999996</v>
      </c>
      <c r="G8" s="678">
        <v>0.73790726225951175</v>
      </c>
      <c r="H8" s="665">
        <v>359</v>
      </c>
      <c r="I8" s="701">
        <v>0.75262054507337528</v>
      </c>
      <c r="J8" s="729">
        <v>59592.929999999993</v>
      </c>
      <c r="K8" s="678">
        <v>0.26209273774048819</v>
      </c>
      <c r="L8" s="665">
        <v>118</v>
      </c>
      <c r="M8" s="701">
        <v>0.24737945492662475</v>
      </c>
    </row>
    <row r="9" spans="1:13" ht="14.4" customHeight="1" x14ac:dyDescent="0.3">
      <c r="A9" s="719" t="s">
        <v>2372</v>
      </c>
      <c r="B9" s="710">
        <v>179495.38999999996</v>
      </c>
      <c r="C9" s="662">
        <v>1</v>
      </c>
      <c r="D9" s="723">
        <v>356</v>
      </c>
      <c r="E9" s="726" t="s">
        <v>2372</v>
      </c>
      <c r="F9" s="710">
        <v>141531.65999999995</v>
      </c>
      <c r="G9" s="678">
        <v>0.78849746503238871</v>
      </c>
      <c r="H9" s="665">
        <v>283</v>
      </c>
      <c r="I9" s="701">
        <v>0.7949438202247191</v>
      </c>
      <c r="J9" s="729">
        <v>37963.729999999996</v>
      </c>
      <c r="K9" s="678">
        <v>0.21150253496761118</v>
      </c>
      <c r="L9" s="665">
        <v>73</v>
      </c>
      <c r="M9" s="701">
        <v>0.2050561797752809</v>
      </c>
    </row>
    <row r="10" spans="1:13" ht="14.4" customHeight="1" x14ac:dyDescent="0.3">
      <c r="A10" s="719" t="s">
        <v>2373</v>
      </c>
      <c r="B10" s="710">
        <v>91166.219999999972</v>
      </c>
      <c r="C10" s="662">
        <v>1</v>
      </c>
      <c r="D10" s="723">
        <v>173</v>
      </c>
      <c r="E10" s="726" t="s">
        <v>2373</v>
      </c>
      <c r="F10" s="710">
        <v>79464.749999999971</v>
      </c>
      <c r="G10" s="678">
        <v>0.87164686656965695</v>
      </c>
      <c r="H10" s="665">
        <v>134</v>
      </c>
      <c r="I10" s="701">
        <v>0.77456647398843925</v>
      </c>
      <c r="J10" s="729">
        <v>11701.470000000001</v>
      </c>
      <c r="K10" s="678">
        <v>0.12835313343034299</v>
      </c>
      <c r="L10" s="665">
        <v>39</v>
      </c>
      <c r="M10" s="701">
        <v>0.22543352601156069</v>
      </c>
    </row>
    <row r="11" spans="1:13" ht="14.4" customHeight="1" x14ac:dyDescent="0.3">
      <c r="A11" s="719" t="s">
        <v>2374</v>
      </c>
      <c r="B11" s="710">
        <v>169862.06999999998</v>
      </c>
      <c r="C11" s="662">
        <v>1</v>
      </c>
      <c r="D11" s="723">
        <v>431</v>
      </c>
      <c r="E11" s="726" t="s">
        <v>2374</v>
      </c>
      <c r="F11" s="710">
        <v>142895.94999999998</v>
      </c>
      <c r="G11" s="678">
        <v>0.84124695995992516</v>
      </c>
      <c r="H11" s="665">
        <v>343</v>
      </c>
      <c r="I11" s="701">
        <v>0.79582366589327147</v>
      </c>
      <c r="J11" s="729">
        <v>26966.12</v>
      </c>
      <c r="K11" s="678">
        <v>0.15875304004007487</v>
      </c>
      <c r="L11" s="665">
        <v>88</v>
      </c>
      <c r="M11" s="701">
        <v>0.20417633410672853</v>
      </c>
    </row>
    <row r="12" spans="1:13" ht="14.4" customHeight="1" x14ac:dyDescent="0.3">
      <c r="A12" s="719" t="s">
        <v>2375</v>
      </c>
      <c r="B12" s="710">
        <v>62854.969999999994</v>
      </c>
      <c r="C12" s="662">
        <v>1</v>
      </c>
      <c r="D12" s="723">
        <v>150</v>
      </c>
      <c r="E12" s="726" t="s">
        <v>2375</v>
      </c>
      <c r="F12" s="710">
        <v>60086.09</v>
      </c>
      <c r="G12" s="678">
        <v>0.95594811357001686</v>
      </c>
      <c r="H12" s="665">
        <v>138</v>
      </c>
      <c r="I12" s="701">
        <v>0.92</v>
      </c>
      <c r="J12" s="729">
        <v>2768.88</v>
      </c>
      <c r="K12" s="678">
        <v>4.4051886429983186E-2</v>
      </c>
      <c r="L12" s="665">
        <v>12</v>
      </c>
      <c r="M12" s="701">
        <v>0.08</v>
      </c>
    </row>
    <row r="13" spans="1:13" ht="14.4" customHeight="1" x14ac:dyDescent="0.3">
      <c r="A13" s="719" t="s">
        <v>2376</v>
      </c>
      <c r="B13" s="710">
        <v>162199.69999999998</v>
      </c>
      <c r="C13" s="662">
        <v>1</v>
      </c>
      <c r="D13" s="723">
        <v>417</v>
      </c>
      <c r="E13" s="726" t="s">
        <v>2376</v>
      </c>
      <c r="F13" s="710">
        <v>126324.24999999999</v>
      </c>
      <c r="G13" s="678">
        <v>0.77881925798876328</v>
      </c>
      <c r="H13" s="665">
        <v>323</v>
      </c>
      <c r="I13" s="701">
        <v>0.77458033573141483</v>
      </c>
      <c r="J13" s="729">
        <v>35875.450000000004</v>
      </c>
      <c r="K13" s="678">
        <v>0.2211807420112368</v>
      </c>
      <c r="L13" s="665">
        <v>94</v>
      </c>
      <c r="M13" s="701">
        <v>0.22541966426858512</v>
      </c>
    </row>
    <row r="14" spans="1:13" ht="14.4" customHeight="1" x14ac:dyDescent="0.3">
      <c r="A14" s="719" t="s">
        <v>2377</v>
      </c>
      <c r="B14" s="710">
        <v>61506.020000000004</v>
      </c>
      <c r="C14" s="662">
        <v>1</v>
      </c>
      <c r="D14" s="723">
        <v>118</v>
      </c>
      <c r="E14" s="726" t="s">
        <v>2377</v>
      </c>
      <c r="F14" s="710">
        <v>54058.97</v>
      </c>
      <c r="G14" s="678">
        <v>0.87892160799869667</v>
      </c>
      <c r="H14" s="665">
        <v>99</v>
      </c>
      <c r="I14" s="701">
        <v>0.83898305084745761</v>
      </c>
      <c r="J14" s="729">
        <v>7447.05</v>
      </c>
      <c r="K14" s="678">
        <v>0.12107839200130328</v>
      </c>
      <c r="L14" s="665">
        <v>19</v>
      </c>
      <c r="M14" s="701">
        <v>0.16101694915254236</v>
      </c>
    </row>
    <row r="15" spans="1:13" ht="14.4" customHeight="1" x14ac:dyDescent="0.3">
      <c r="A15" s="719" t="s">
        <v>2378</v>
      </c>
      <c r="B15" s="710">
        <v>34102.449999999997</v>
      </c>
      <c r="C15" s="662">
        <v>1</v>
      </c>
      <c r="D15" s="723">
        <v>87</v>
      </c>
      <c r="E15" s="726" t="s">
        <v>2378</v>
      </c>
      <c r="F15" s="710">
        <v>28783.39</v>
      </c>
      <c r="G15" s="678">
        <v>0.84402704204536627</v>
      </c>
      <c r="H15" s="665">
        <v>70</v>
      </c>
      <c r="I15" s="701">
        <v>0.8045977011494253</v>
      </c>
      <c r="J15" s="729">
        <v>5319.0599999999995</v>
      </c>
      <c r="K15" s="678">
        <v>0.15597295795463376</v>
      </c>
      <c r="L15" s="665">
        <v>17</v>
      </c>
      <c r="M15" s="701">
        <v>0.19540229885057472</v>
      </c>
    </row>
    <row r="16" spans="1:13" ht="14.4" customHeight="1" x14ac:dyDescent="0.3">
      <c r="A16" s="719" t="s">
        <v>2379</v>
      </c>
      <c r="B16" s="710">
        <v>147161.67999999996</v>
      </c>
      <c r="C16" s="662">
        <v>1</v>
      </c>
      <c r="D16" s="723">
        <v>301</v>
      </c>
      <c r="E16" s="726" t="s">
        <v>2379</v>
      </c>
      <c r="F16" s="710">
        <v>105826.51999999997</v>
      </c>
      <c r="G16" s="678">
        <v>0.7191173680539662</v>
      </c>
      <c r="H16" s="665">
        <v>220</v>
      </c>
      <c r="I16" s="701">
        <v>0.73089700996677742</v>
      </c>
      <c r="J16" s="729">
        <v>41335.159999999989</v>
      </c>
      <c r="K16" s="678">
        <v>0.28088263194603375</v>
      </c>
      <c r="L16" s="665">
        <v>81</v>
      </c>
      <c r="M16" s="701">
        <v>0.26910299003322258</v>
      </c>
    </row>
    <row r="17" spans="1:13" ht="14.4" customHeight="1" x14ac:dyDescent="0.3">
      <c r="A17" s="719" t="s">
        <v>2380</v>
      </c>
      <c r="B17" s="710">
        <v>37958.769999999997</v>
      </c>
      <c r="C17" s="662">
        <v>1</v>
      </c>
      <c r="D17" s="723">
        <v>67</v>
      </c>
      <c r="E17" s="726" t="s">
        <v>2380</v>
      </c>
      <c r="F17" s="710">
        <v>32177.779999999995</v>
      </c>
      <c r="G17" s="678">
        <v>0.84770344244557971</v>
      </c>
      <c r="H17" s="665">
        <v>59</v>
      </c>
      <c r="I17" s="701">
        <v>0.88059701492537312</v>
      </c>
      <c r="J17" s="729">
        <v>5780.99</v>
      </c>
      <c r="K17" s="678">
        <v>0.15229655755442023</v>
      </c>
      <c r="L17" s="665">
        <v>8</v>
      </c>
      <c r="M17" s="701">
        <v>0.11940298507462686</v>
      </c>
    </row>
    <row r="18" spans="1:13" ht="14.4" customHeight="1" x14ac:dyDescent="0.3">
      <c r="A18" s="719" t="s">
        <v>2381</v>
      </c>
      <c r="B18" s="710">
        <v>89643.859999999986</v>
      </c>
      <c r="C18" s="662">
        <v>1</v>
      </c>
      <c r="D18" s="723">
        <v>229</v>
      </c>
      <c r="E18" s="726" t="s">
        <v>2381</v>
      </c>
      <c r="F18" s="710">
        <v>79210.279999999984</v>
      </c>
      <c r="G18" s="678">
        <v>0.88361076821100737</v>
      </c>
      <c r="H18" s="665">
        <v>180</v>
      </c>
      <c r="I18" s="701">
        <v>0.78602620087336239</v>
      </c>
      <c r="J18" s="729">
        <v>10433.580000000002</v>
      </c>
      <c r="K18" s="678">
        <v>0.11638923178899262</v>
      </c>
      <c r="L18" s="665">
        <v>49</v>
      </c>
      <c r="M18" s="701">
        <v>0.21397379912663755</v>
      </c>
    </row>
    <row r="19" spans="1:13" ht="14.4" customHeight="1" x14ac:dyDescent="0.3">
      <c r="A19" s="719" t="s">
        <v>2382</v>
      </c>
      <c r="B19" s="710">
        <v>49468.220000000008</v>
      </c>
      <c r="C19" s="662">
        <v>1</v>
      </c>
      <c r="D19" s="723">
        <v>140</v>
      </c>
      <c r="E19" s="726" t="s">
        <v>2382</v>
      </c>
      <c r="F19" s="710">
        <v>42990.750000000007</v>
      </c>
      <c r="G19" s="678">
        <v>0.86905795276239983</v>
      </c>
      <c r="H19" s="665">
        <v>116</v>
      </c>
      <c r="I19" s="701">
        <v>0.82857142857142863</v>
      </c>
      <c r="J19" s="729">
        <v>6477.47</v>
      </c>
      <c r="K19" s="678">
        <v>0.1309420472376002</v>
      </c>
      <c r="L19" s="665">
        <v>24</v>
      </c>
      <c r="M19" s="701">
        <v>0.17142857142857143</v>
      </c>
    </row>
    <row r="20" spans="1:13" ht="14.4" customHeight="1" thickBot="1" x14ac:dyDescent="0.35">
      <c r="A20" s="720" t="s">
        <v>2383</v>
      </c>
      <c r="B20" s="711">
        <v>214625.2099999999</v>
      </c>
      <c r="C20" s="668">
        <v>1</v>
      </c>
      <c r="D20" s="724">
        <v>438</v>
      </c>
      <c r="E20" s="727" t="s">
        <v>2383</v>
      </c>
      <c r="F20" s="711">
        <v>189718.30999999991</v>
      </c>
      <c r="G20" s="679">
        <v>0.88395165693722555</v>
      </c>
      <c r="H20" s="671">
        <v>378</v>
      </c>
      <c r="I20" s="702">
        <v>0.86301369863013699</v>
      </c>
      <c r="J20" s="730">
        <v>24906.9</v>
      </c>
      <c r="K20" s="679">
        <v>0.11604834306277446</v>
      </c>
      <c r="L20" s="671">
        <v>60</v>
      </c>
      <c r="M20" s="702">
        <v>0.13698630136986301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3313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1752450.5200000028</v>
      </c>
      <c r="N3" s="70">
        <f>SUBTOTAL(9,N7:N1048576)</f>
        <v>6365</v>
      </c>
      <c r="O3" s="70">
        <f>SUBTOTAL(9,O7:O1048576)</f>
        <v>3951</v>
      </c>
      <c r="P3" s="70">
        <f>SUBTOTAL(9,P7:P1048576)</f>
        <v>1434678.3600000017</v>
      </c>
      <c r="Q3" s="71">
        <f>IF(M3=0,0,P3/M3)</f>
        <v>0.81866982469781768</v>
      </c>
      <c r="R3" s="70">
        <f>SUBTOTAL(9,R7:R1048576)</f>
        <v>5045</v>
      </c>
      <c r="S3" s="71">
        <f>IF(N3=0,0,R3/N3)</f>
        <v>0.79261586802827966</v>
      </c>
      <c r="T3" s="70">
        <f>SUBTOTAL(9,T7:T1048576)</f>
        <v>3159</v>
      </c>
      <c r="U3" s="72">
        <f>IF(O3=0,0,T3/O3)</f>
        <v>0.79954441913439633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31</v>
      </c>
      <c r="B7" s="737" t="s">
        <v>570</v>
      </c>
      <c r="C7" s="737" t="s">
        <v>2359</v>
      </c>
      <c r="D7" s="738" t="s">
        <v>3310</v>
      </c>
      <c r="E7" s="739" t="s">
        <v>2369</v>
      </c>
      <c r="F7" s="737" t="s">
        <v>2357</v>
      </c>
      <c r="G7" s="737" t="s">
        <v>2384</v>
      </c>
      <c r="H7" s="737" t="s">
        <v>571</v>
      </c>
      <c r="I7" s="737" t="s">
        <v>1502</v>
      </c>
      <c r="J7" s="737" t="s">
        <v>1503</v>
      </c>
      <c r="K7" s="737" t="s">
        <v>2260</v>
      </c>
      <c r="L7" s="740">
        <v>78.33</v>
      </c>
      <c r="M7" s="740">
        <v>156.66</v>
      </c>
      <c r="N7" s="737">
        <v>2</v>
      </c>
      <c r="O7" s="741"/>
      <c r="P7" s="740">
        <v>156.66</v>
      </c>
      <c r="Q7" s="742">
        <v>1</v>
      </c>
      <c r="R7" s="737">
        <v>2</v>
      </c>
      <c r="S7" s="742">
        <v>1</v>
      </c>
      <c r="T7" s="741"/>
      <c r="U7" s="235"/>
    </row>
    <row r="8" spans="1:21" ht="14.4" customHeight="1" x14ac:dyDescent="0.3">
      <c r="A8" s="661">
        <v>31</v>
      </c>
      <c r="B8" s="662" t="s">
        <v>570</v>
      </c>
      <c r="C8" s="662" t="s">
        <v>2359</v>
      </c>
      <c r="D8" s="743" t="s">
        <v>3310</v>
      </c>
      <c r="E8" s="744" t="s">
        <v>2369</v>
      </c>
      <c r="F8" s="662" t="s">
        <v>2357</v>
      </c>
      <c r="G8" s="662" t="s">
        <v>2385</v>
      </c>
      <c r="H8" s="662" t="s">
        <v>571</v>
      </c>
      <c r="I8" s="662" t="s">
        <v>2386</v>
      </c>
      <c r="J8" s="662" t="s">
        <v>2387</v>
      </c>
      <c r="K8" s="662" t="s">
        <v>2388</v>
      </c>
      <c r="L8" s="663">
        <v>114</v>
      </c>
      <c r="M8" s="663">
        <v>228</v>
      </c>
      <c r="N8" s="662">
        <v>2</v>
      </c>
      <c r="O8" s="745"/>
      <c r="P8" s="663">
        <v>228</v>
      </c>
      <c r="Q8" s="678">
        <v>1</v>
      </c>
      <c r="R8" s="662">
        <v>2</v>
      </c>
      <c r="S8" s="678">
        <v>1</v>
      </c>
      <c r="T8" s="745"/>
      <c r="U8" s="701"/>
    </row>
    <row r="9" spans="1:21" ht="14.4" customHeight="1" x14ac:dyDescent="0.3">
      <c r="A9" s="661">
        <v>31</v>
      </c>
      <c r="B9" s="662" t="s">
        <v>570</v>
      </c>
      <c r="C9" s="662" t="s">
        <v>2359</v>
      </c>
      <c r="D9" s="743" t="s">
        <v>3310</v>
      </c>
      <c r="E9" s="744" t="s">
        <v>2369</v>
      </c>
      <c r="F9" s="662" t="s">
        <v>2357</v>
      </c>
      <c r="G9" s="662" t="s">
        <v>2389</v>
      </c>
      <c r="H9" s="662" t="s">
        <v>571</v>
      </c>
      <c r="I9" s="662" t="s">
        <v>1513</v>
      </c>
      <c r="J9" s="662" t="s">
        <v>1514</v>
      </c>
      <c r="K9" s="662" t="s">
        <v>1515</v>
      </c>
      <c r="L9" s="663">
        <v>147.31</v>
      </c>
      <c r="M9" s="663">
        <v>147.31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31</v>
      </c>
      <c r="B10" s="662" t="s">
        <v>570</v>
      </c>
      <c r="C10" s="662" t="s">
        <v>2359</v>
      </c>
      <c r="D10" s="743" t="s">
        <v>3310</v>
      </c>
      <c r="E10" s="744" t="s">
        <v>2370</v>
      </c>
      <c r="F10" s="662" t="s">
        <v>2357</v>
      </c>
      <c r="G10" s="662" t="s">
        <v>2390</v>
      </c>
      <c r="H10" s="662" t="s">
        <v>571</v>
      </c>
      <c r="I10" s="662" t="s">
        <v>971</v>
      </c>
      <c r="J10" s="662" t="s">
        <v>2391</v>
      </c>
      <c r="K10" s="662" t="s">
        <v>2392</v>
      </c>
      <c r="L10" s="663">
        <v>0</v>
      </c>
      <c r="M10" s="663">
        <v>0</v>
      </c>
      <c r="N10" s="662">
        <v>2</v>
      </c>
      <c r="O10" s="745">
        <v>1.5</v>
      </c>
      <c r="P10" s="663">
        <v>0</v>
      </c>
      <c r="Q10" s="678"/>
      <c r="R10" s="662">
        <v>1</v>
      </c>
      <c r="S10" s="678">
        <v>0.5</v>
      </c>
      <c r="T10" s="745">
        <v>0.5</v>
      </c>
      <c r="U10" s="701">
        <v>0.33333333333333331</v>
      </c>
    </row>
    <row r="11" spans="1:21" ht="14.4" customHeight="1" x14ac:dyDescent="0.3">
      <c r="A11" s="661">
        <v>31</v>
      </c>
      <c r="B11" s="662" t="s">
        <v>570</v>
      </c>
      <c r="C11" s="662" t="s">
        <v>2359</v>
      </c>
      <c r="D11" s="743" t="s">
        <v>3310</v>
      </c>
      <c r="E11" s="744" t="s">
        <v>2370</v>
      </c>
      <c r="F11" s="662" t="s">
        <v>2357</v>
      </c>
      <c r="G11" s="662" t="s">
        <v>2393</v>
      </c>
      <c r="H11" s="662" t="s">
        <v>1282</v>
      </c>
      <c r="I11" s="662" t="s">
        <v>1547</v>
      </c>
      <c r="J11" s="662" t="s">
        <v>1441</v>
      </c>
      <c r="K11" s="662" t="s">
        <v>2253</v>
      </c>
      <c r="L11" s="663">
        <v>154.36000000000001</v>
      </c>
      <c r="M11" s="663">
        <v>617.44000000000005</v>
      </c>
      <c r="N11" s="662">
        <v>4</v>
      </c>
      <c r="O11" s="745">
        <v>2.5</v>
      </c>
      <c r="P11" s="663">
        <v>308.72000000000003</v>
      </c>
      <c r="Q11" s="678">
        <v>0.5</v>
      </c>
      <c r="R11" s="662">
        <v>2</v>
      </c>
      <c r="S11" s="678">
        <v>0.5</v>
      </c>
      <c r="T11" s="745">
        <v>1.5</v>
      </c>
      <c r="U11" s="701">
        <v>0.6</v>
      </c>
    </row>
    <row r="12" spans="1:21" ht="14.4" customHeight="1" x14ac:dyDescent="0.3">
      <c r="A12" s="661">
        <v>31</v>
      </c>
      <c r="B12" s="662" t="s">
        <v>570</v>
      </c>
      <c r="C12" s="662" t="s">
        <v>2359</v>
      </c>
      <c r="D12" s="743" t="s">
        <v>3310</v>
      </c>
      <c r="E12" s="744" t="s">
        <v>2370</v>
      </c>
      <c r="F12" s="662" t="s">
        <v>2357</v>
      </c>
      <c r="G12" s="662" t="s">
        <v>2393</v>
      </c>
      <c r="H12" s="662" t="s">
        <v>1282</v>
      </c>
      <c r="I12" s="662" t="s">
        <v>1569</v>
      </c>
      <c r="J12" s="662" t="s">
        <v>2256</v>
      </c>
      <c r="K12" s="662" t="s">
        <v>2252</v>
      </c>
      <c r="L12" s="663">
        <v>149.52000000000001</v>
      </c>
      <c r="M12" s="663">
        <v>299.04000000000002</v>
      </c>
      <c r="N12" s="662">
        <v>2</v>
      </c>
      <c r="O12" s="745">
        <v>1</v>
      </c>
      <c r="P12" s="663">
        <v>299.04000000000002</v>
      </c>
      <c r="Q12" s="678">
        <v>1</v>
      </c>
      <c r="R12" s="662">
        <v>2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31</v>
      </c>
      <c r="B13" s="662" t="s">
        <v>570</v>
      </c>
      <c r="C13" s="662" t="s">
        <v>2359</v>
      </c>
      <c r="D13" s="743" t="s">
        <v>3310</v>
      </c>
      <c r="E13" s="744" t="s">
        <v>2370</v>
      </c>
      <c r="F13" s="662" t="s">
        <v>2357</v>
      </c>
      <c r="G13" s="662" t="s">
        <v>2393</v>
      </c>
      <c r="H13" s="662" t="s">
        <v>571</v>
      </c>
      <c r="I13" s="662" t="s">
        <v>2394</v>
      </c>
      <c r="J13" s="662" t="s">
        <v>1145</v>
      </c>
      <c r="K13" s="662" t="s">
        <v>2395</v>
      </c>
      <c r="L13" s="663">
        <v>149.52000000000001</v>
      </c>
      <c r="M13" s="663">
        <v>149.52000000000001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31</v>
      </c>
      <c r="B14" s="662" t="s">
        <v>570</v>
      </c>
      <c r="C14" s="662" t="s">
        <v>2359</v>
      </c>
      <c r="D14" s="743" t="s">
        <v>3310</v>
      </c>
      <c r="E14" s="744" t="s">
        <v>2370</v>
      </c>
      <c r="F14" s="662" t="s">
        <v>2357</v>
      </c>
      <c r="G14" s="662" t="s">
        <v>2396</v>
      </c>
      <c r="H14" s="662" t="s">
        <v>1282</v>
      </c>
      <c r="I14" s="662" t="s">
        <v>1323</v>
      </c>
      <c r="J14" s="662" t="s">
        <v>1324</v>
      </c>
      <c r="K14" s="662" t="s">
        <v>1050</v>
      </c>
      <c r="L14" s="663">
        <v>35.11</v>
      </c>
      <c r="M14" s="663">
        <v>35.11</v>
      </c>
      <c r="N14" s="662">
        <v>1</v>
      </c>
      <c r="O14" s="745">
        <v>0.5</v>
      </c>
      <c r="P14" s="663">
        <v>35.11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31</v>
      </c>
      <c r="B15" s="662" t="s">
        <v>570</v>
      </c>
      <c r="C15" s="662" t="s">
        <v>2359</v>
      </c>
      <c r="D15" s="743" t="s">
        <v>3310</v>
      </c>
      <c r="E15" s="744" t="s">
        <v>2370</v>
      </c>
      <c r="F15" s="662" t="s">
        <v>2357</v>
      </c>
      <c r="G15" s="662" t="s">
        <v>2397</v>
      </c>
      <c r="H15" s="662" t="s">
        <v>571</v>
      </c>
      <c r="I15" s="662" t="s">
        <v>790</v>
      </c>
      <c r="J15" s="662" t="s">
        <v>2398</v>
      </c>
      <c r="K15" s="662" t="s">
        <v>2399</v>
      </c>
      <c r="L15" s="663">
        <v>0</v>
      </c>
      <c r="M15" s="663">
        <v>0</v>
      </c>
      <c r="N15" s="662">
        <v>1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31</v>
      </c>
      <c r="B16" s="662" t="s">
        <v>570</v>
      </c>
      <c r="C16" s="662" t="s">
        <v>2359</v>
      </c>
      <c r="D16" s="743" t="s">
        <v>3310</v>
      </c>
      <c r="E16" s="744" t="s">
        <v>2370</v>
      </c>
      <c r="F16" s="662" t="s">
        <v>2357</v>
      </c>
      <c r="G16" s="662" t="s">
        <v>2384</v>
      </c>
      <c r="H16" s="662" t="s">
        <v>571</v>
      </c>
      <c r="I16" s="662" t="s">
        <v>2400</v>
      </c>
      <c r="J16" s="662" t="s">
        <v>2401</v>
      </c>
      <c r="K16" s="662" t="s">
        <v>2260</v>
      </c>
      <c r="L16" s="663">
        <v>66.819999999999993</v>
      </c>
      <c r="M16" s="663">
        <v>133.63999999999999</v>
      </c>
      <c r="N16" s="662">
        <v>2</v>
      </c>
      <c r="O16" s="745">
        <v>0.5</v>
      </c>
      <c r="P16" s="663">
        <v>133.63999999999999</v>
      </c>
      <c r="Q16" s="678">
        <v>1</v>
      </c>
      <c r="R16" s="662">
        <v>2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31</v>
      </c>
      <c r="B17" s="662" t="s">
        <v>570</v>
      </c>
      <c r="C17" s="662" t="s">
        <v>2359</v>
      </c>
      <c r="D17" s="743" t="s">
        <v>3310</v>
      </c>
      <c r="E17" s="744" t="s">
        <v>2370</v>
      </c>
      <c r="F17" s="662" t="s">
        <v>2357</v>
      </c>
      <c r="G17" s="662" t="s">
        <v>2402</v>
      </c>
      <c r="H17" s="662" t="s">
        <v>571</v>
      </c>
      <c r="I17" s="662" t="s">
        <v>2403</v>
      </c>
      <c r="J17" s="662" t="s">
        <v>2404</v>
      </c>
      <c r="K17" s="662" t="s">
        <v>2405</v>
      </c>
      <c r="L17" s="663">
        <v>0</v>
      </c>
      <c r="M17" s="663">
        <v>0</v>
      </c>
      <c r="N17" s="662">
        <v>1</v>
      </c>
      <c r="O17" s="745">
        <v>1</v>
      </c>
      <c r="P17" s="663"/>
      <c r="Q17" s="678"/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31</v>
      </c>
      <c r="B18" s="662" t="s">
        <v>570</v>
      </c>
      <c r="C18" s="662" t="s">
        <v>2359</v>
      </c>
      <c r="D18" s="743" t="s">
        <v>3310</v>
      </c>
      <c r="E18" s="744" t="s">
        <v>2370</v>
      </c>
      <c r="F18" s="662" t="s">
        <v>2357</v>
      </c>
      <c r="G18" s="662" t="s">
        <v>2406</v>
      </c>
      <c r="H18" s="662" t="s">
        <v>1282</v>
      </c>
      <c r="I18" s="662" t="s">
        <v>1352</v>
      </c>
      <c r="J18" s="662" t="s">
        <v>2298</v>
      </c>
      <c r="K18" s="662" t="s">
        <v>2299</v>
      </c>
      <c r="L18" s="663">
        <v>424.24</v>
      </c>
      <c r="M18" s="663">
        <v>424.24</v>
      </c>
      <c r="N18" s="662">
        <v>1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31</v>
      </c>
      <c r="B19" s="662" t="s">
        <v>570</v>
      </c>
      <c r="C19" s="662" t="s">
        <v>2359</v>
      </c>
      <c r="D19" s="743" t="s">
        <v>3310</v>
      </c>
      <c r="E19" s="744" t="s">
        <v>2370</v>
      </c>
      <c r="F19" s="662" t="s">
        <v>2357</v>
      </c>
      <c r="G19" s="662" t="s">
        <v>2407</v>
      </c>
      <c r="H19" s="662" t="s">
        <v>571</v>
      </c>
      <c r="I19" s="662" t="s">
        <v>766</v>
      </c>
      <c r="J19" s="662" t="s">
        <v>767</v>
      </c>
      <c r="K19" s="662" t="s">
        <v>2408</v>
      </c>
      <c r="L19" s="663">
        <v>156.77000000000001</v>
      </c>
      <c r="M19" s="663">
        <v>156.77000000000001</v>
      </c>
      <c r="N19" s="662">
        <v>1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31</v>
      </c>
      <c r="B20" s="662" t="s">
        <v>570</v>
      </c>
      <c r="C20" s="662" t="s">
        <v>2359</v>
      </c>
      <c r="D20" s="743" t="s">
        <v>3310</v>
      </c>
      <c r="E20" s="744" t="s">
        <v>2370</v>
      </c>
      <c r="F20" s="662" t="s">
        <v>2357</v>
      </c>
      <c r="G20" s="662" t="s">
        <v>2409</v>
      </c>
      <c r="H20" s="662" t="s">
        <v>571</v>
      </c>
      <c r="I20" s="662" t="s">
        <v>2410</v>
      </c>
      <c r="J20" s="662" t="s">
        <v>2411</v>
      </c>
      <c r="K20" s="662"/>
      <c r="L20" s="663">
        <v>170.52</v>
      </c>
      <c r="M20" s="663">
        <v>170.52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31</v>
      </c>
      <c r="B21" s="662" t="s">
        <v>570</v>
      </c>
      <c r="C21" s="662" t="s">
        <v>2359</v>
      </c>
      <c r="D21" s="743" t="s">
        <v>3310</v>
      </c>
      <c r="E21" s="744" t="s">
        <v>2370</v>
      </c>
      <c r="F21" s="662" t="s">
        <v>2357</v>
      </c>
      <c r="G21" s="662" t="s">
        <v>2412</v>
      </c>
      <c r="H21" s="662" t="s">
        <v>571</v>
      </c>
      <c r="I21" s="662" t="s">
        <v>858</v>
      </c>
      <c r="J21" s="662" t="s">
        <v>859</v>
      </c>
      <c r="K21" s="662" t="s">
        <v>2413</v>
      </c>
      <c r="L21" s="663">
        <v>0</v>
      </c>
      <c r="M21" s="663">
        <v>0</v>
      </c>
      <c r="N21" s="662">
        <v>4</v>
      </c>
      <c r="O21" s="745">
        <v>3</v>
      </c>
      <c r="P21" s="663">
        <v>0</v>
      </c>
      <c r="Q21" s="678"/>
      <c r="R21" s="662">
        <v>3</v>
      </c>
      <c r="S21" s="678">
        <v>0.75</v>
      </c>
      <c r="T21" s="745">
        <v>2.5</v>
      </c>
      <c r="U21" s="701">
        <v>0.83333333333333337</v>
      </c>
    </row>
    <row r="22" spans="1:21" ht="14.4" customHeight="1" x14ac:dyDescent="0.3">
      <c r="A22" s="661">
        <v>31</v>
      </c>
      <c r="B22" s="662" t="s">
        <v>570</v>
      </c>
      <c r="C22" s="662" t="s">
        <v>2359</v>
      </c>
      <c r="D22" s="743" t="s">
        <v>3310</v>
      </c>
      <c r="E22" s="744" t="s">
        <v>2370</v>
      </c>
      <c r="F22" s="662" t="s">
        <v>2357</v>
      </c>
      <c r="G22" s="662" t="s">
        <v>2389</v>
      </c>
      <c r="H22" s="662" t="s">
        <v>571</v>
      </c>
      <c r="I22" s="662" t="s">
        <v>1513</v>
      </c>
      <c r="J22" s="662" t="s">
        <v>1514</v>
      </c>
      <c r="K22" s="662" t="s">
        <v>1515</v>
      </c>
      <c r="L22" s="663">
        <v>147.31</v>
      </c>
      <c r="M22" s="663">
        <v>1031.17</v>
      </c>
      <c r="N22" s="662">
        <v>7</v>
      </c>
      <c r="O22" s="745">
        <v>2</v>
      </c>
      <c r="P22" s="663">
        <v>736.55</v>
      </c>
      <c r="Q22" s="678">
        <v>0.71428571428571419</v>
      </c>
      <c r="R22" s="662">
        <v>5</v>
      </c>
      <c r="S22" s="678">
        <v>0.7142857142857143</v>
      </c>
      <c r="T22" s="745">
        <v>1.5</v>
      </c>
      <c r="U22" s="701">
        <v>0.75</v>
      </c>
    </row>
    <row r="23" spans="1:21" ht="14.4" customHeight="1" x14ac:dyDescent="0.3">
      <c r="A23" s="661">
        <v>31</v>
      </c>
      <c r="B23" s="662" t="s">
        <v>570</v>
      </c>
      <c r="C23" s="662" t="s">
        <v>2359</v>
      </c>
      <c r="D23" s="743" t="s">
        <v>3310</v>
      </c>
      <c r="E23" s="744" t="s">
        <v>2370</v>
      </c>
      <c r="F23" s="662" t="s">
        <v>2357</v>
      </c>
      <c r="G23" s="662" t="s">
        <v>2414</v>
      </c>
      <c r="H23" s="662" t="s">
        <v>571</v>
      </c>
      <c r="I23" s="662" t="s">
        <v>2415</v>
      </c>
      <c r="J23" s="662" t="s">
        <v>2416</v>
      </c>
      <c r="K23" s="662" t="s">
        <v>2417</v>
      </c>
      <c r="L23" s="663">
        <v>10.55</v>
      </c>
      <c r="M23" s="663">
        <v>10.55</v>
      </c>
      <c r="N23" s="662">
        <v>1</v>
      </c>
      <c r="O23" s="745">
        <v>0.5</v>
      </c>
      <c r="P23" s="663">
        <v>10.55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31</v>
      </c>
      <c r="B24" s="662" t="s">
        <v>570</v>
      </c>
      <c r="C24" s="662" t="s">
        <v>2359</v>
      </c>
      <c r="D24" s="743" t="s">
        <v>3310</v>
      </c>
      <c r="E24" s="744" t="s">
        <v>2370</v>
      </c>
      <c r="F24" s="662" t="s">
        <v>2357</v>
      </c>
      <c r="G24" s="662" t="s">
        <v>2418</v>
      </c>
      <c r="H24" s="662" t="s">
        <v>571</v>
      </c>
      <c r="I24" s="662" t="s">
        <v>2419</v>
      </c>
      <c r="J24" s="662" t="s">
        <v>2420</v>
      </c>
      <c r="K24" s="662" t="s">
        <v>2421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31</v>
      </c>
      <c r="B25" s="662" t="s">
        <v>570</v>
      </c>
      <c r="C25" s="662" t="s">
        <v>2359</v>
      </c>
      <c r="D25" s="743" t="s">
        <v>3310</v>
      </c>
      <c r="E25" s="744" t="s">
        <v>2370</v>
      </c>
      <c r="F25" s="662" t="s">
        <v>2357</v>
      </c>
      <c r="G25" s="662" t="s">
        <v>2422</v>
      </c>
      <c r="H25" s="662" t="s">
        <v>1282</v>
      </c>
      <c r="I25" s="662" t="s">
        <v>2423</v>
      </c>
      <c r="J25" s="662" t="s">
        <v>2424</v>
      </c>
      <c r="K25" s="662" t="s">
        <v>2425</v>
      </c>
      <c r="L25" s="663">
        <v>543.39</v>
      </c>
      <c r="M25" s="663">
        <v>25539.33</v>
      </c>
      <c r="N25" s="662">
        <v>47</v>
      </c>
      <c r="O25" s="745">
        <v>16</v>
      </c>
      <c r="P25" s="663">
        <v>19018.650000000001</v>
      </c>
      <c r="Q25" s="678">
        <v>0.74468085106382975</v>
      </c>
      <c r="R25" s="662">
        <v>35</v>
      </c>
      <c r="S25" s="678">
        <v>0.74468085106382975</v>
      </c>
      <c r="T25" s="745">
        <v>12.5</v>
      </c>
      <c r="U25" s="701">
        <v>0.78125</v>
      </c>
    </row>
    <row r="26" spans="1:21" ht="14.4" customHeight="1" x14ac:dyDescent="0.3">
      <c r="A26" s="661">
        <v>31</v>
      </c>
      <c r="B26" s="662" t="s">
        <v>570</v>
      </c>
      <c r="C26" s="662" t="s">
        <v>2359</v>
      </c>
      <c r="D26" s="743" t="s">
        <v>3310</v>
      </c>
      <c r="E26" s="744" t="s">
        <v>2370</v>
      </c>
      <c r="F26" s="662" t="s">
        <v>2357</v>
      </c>
      <c r="G26" s="662" t="s">
        <v>2422</v>
      </c>
      <c r="H26" s="662" t="s">
        <v>1282</v>
      </c>
      <c r="I26" s="662" t="s">
        <v>2426</v>
      </c>
      <c r="J26" s="662" t="s">
        <v>2424</v>
      </c>
      <c r="K26" s="662" t="s">
        <v>2427</v>
      </c>
      <c r="L26" s="663">
        <v>815.1</v>
      </c>
      <c r="M26" s="663">
        <v>22822.799999999999</v>
      </c>
      <c r="N26" s="662">
        <v>28</v>
      </c>
      <c r="O26" s="745">
        <v>5.5</v>
      </c>
      <c r="P26" s="663">
        <v>20377.5</v>
      </c>
      <c r="Q26" s="678">
        <v>0.8928571428571429</v>
      </c>
      <c r="R26" s="662">
        <v>25</v>
      </c>
      <c r="S26" s="678">
        <v>0.8928571428571429</v>
      </c>
      <c r="T26" s="745">
        <v>4.5</v>
      </c>
      <c r="U26" s="701">
        <v>0.81818181818181823</v>
      </c>
    </row>
    <row r="27" spans="1:21" ht="14.4" customHeight="1" x14ac:dyDescent="0.3">
      <c r="A27" s="661">
        <v>31</v>
      </c>
      <c r="B27" s="662" t="s">
        <v>570</v>
      </c>
      <c r="C27" s="662" t="s">
        <v>2359</v>
      </c>
      <c r="D27" s="743" t="s">
        <v>3310</v>
      </c>
      <c r="E27" s="744" t="s">
        <v>2370</v>
      </c>
      <c r="F27" s="662" t="s">
        <v>2357</v>
      </c>
      <c r="G27" s="662" t="s">
        <v>2422</v>
      </c>
      <c r="H27" s="662" t="s">
        <v>1282</v>
      </c>
      <c r="I27" s="662" t="s">
        <v>2428</v>
      </c>
      <c r="J27" s="662" t="s">
        <v>2424</v>
      </c>
      <c r="K27" s="662" t="s">
        <v>2429</v>
      </c>
      <c r="L27" s="663">
        <v>923.74</v>
      </c>
      <c r="M27" s="663">
        <v>923.74</v>
      </c>
      <c r="N27" s="662">
        <v>1</v>
      </c>
      <c r="O27" s="745">
        <v>0.5</v>
      </c>
      <c r="P27" s="663">
        <v>923.74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31</v>
      </c>
      <c r="B28" s="662" t="s">
        <v>570</v>
      </c>
      <c r="C28" s="662" t="s">
        <v>2359</v>
      </c>
      <c r="D28" s="743" t="s">
        <v>3310</v>
      </c>
      <c r="E28" s="744" t="s">
        <v>2370</v>
      </c>
      <c r="F28" s="662" t="s">
        <v>2357</v>
      </c>
      <c r="G28" s="662" t="s">
        <v>2422</v>
      </c>
      <c r="H28" s="662" t="s">
        <v>1282</v>
      </c>
      <c r="I28" s="662" t="s">
        <v>2430</v>
      </c>
      <c r="J28" s="662" t="s">
        <v>2424</v>
      </c>
      <c r="K28" s="662" t="s">
        <v>2431</v>
      </c>
      <c r="L28" s="663">
        <v>1154.68</v>
      </c>
      <c r="M28" s="663">
        <v>3464.04</v>
      </c>
      <c r="N28" s="662">
        <v>3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31</v>
      </c>
      <c r="B29" s="662" t="s">
        <v>570</v>
      </c>
      <c r="C29" s="662" t="s">
        <v>2359</v>
      </c>
      <c r="D29" s="743" t="s">
        <v>3310</v>
      </c>
      <c r="E29" s="744" t="s">
        <v>2370</v>
      </c>
      <c r="F29" s="662" t="s">
        <v>2357</v>
      </c>
      <c r="G29" s="662" t="s">
        <v>2432</v>
      </c>
      <c r="H29" s="662" t="s">
        <v>1282</v>
      </c>
      <c r="I29" s="662" t="s">
        <v>1401</v>
      </c>
      <c r="J29" s="662" t="s">
        <v>1293</v>
      </c>
      <c r="K29" s="662" t="s">
        <v>2289</v>
      </c>
      <c r="L29" s="663">
        <v>24.22</v>
      </c>
      <c r="M29" s="663">
        <v>581.28</v>
      </c>
      <c r="N29" s="662">
        <v>24</v>
      </c>
      <c r="O29" s="745">
        <v>17.5</v>
      </c>
      <c r="P29" s="663">
        <v>242.2</v>
      </c>
      <c r="Q29" s="678">
        <v>0.41666666666666669</v>
      </c>
      <c r="R29" s="662">
        <v>10</v>
      </c>
      <c r="S29" s="678">
        <v>0.41666666666666669</v>
      </c>
      <c r="T29" s="745">
        <v>7</v>
      </c>
      <c r="U29" s="701">
        <v>0.4</v>
      </c>
    </row>
    <row r="30" spans="1:21" ht="14.4" customHeight="1" x14ac:dyDescent="0.3">
      <c r="A30" s="661">
        <v>31</v>
      </c>
      <c r="B30" s="662" t="s">
        <v>570</v>
      </c>
      <c r="C30" s="662" t="s">
        <v>2359</v>
      </c>
      <c r="D30" s="743" t="s">
        <v>3310</v>
      </c>
      <c r="E30" s="744" t="s">
        <v>2370</v>
      </c>
      <c r="F30" s="662" t="s">
        <v>2357</v>
      </c>
      <c r="G30" s="662" t="s">
        <v>2433</v>
      </c>
      <c r="H30" s="662" t="s">
        <v>571</v>
      </c>
      <c r="I30" s="662" t="s">
        <v>740</v>
      </c>
      <c r="J30" s="662" t="s">
        <v>2434</v>
      </c>
      <c r="K30" s="662" t="s">
        <v>2435</v>
      </c>
      <c r="L30" s="663">
        <v>0</v>
      </c>
      <c r="M30" s="663">
        <v>0</v>
      </c>
      <c r="N30" s="662">
        <v>83</v>
      </c>
      <c r="O30" s="745">
        <v>67.5</v>
      </c>
      <c r="P30" s="663">
        <v>0</v>
      </c>
      <c r="Q30" s="678"/>
      <c r="R30" s="662">
        <v>48</v>
      </c>
      <c r="S30" s="678">
        <v>0.57831325301204817</v>
      </c>
      <c r="T30" s="745">
        <v>37.5</v>
      </c>
      <c r="U30" s="701">
        <v>0.55555555555555558</v>
      </c>
    </row>
    <row r="31" spans="1:21" ht="14.4" customHeight="1" x14ac:dyDescent="0.3">
      <c r="A31" s="661">
        <v>31</v>
      </c>
      <c r="B31" s="662" t="s">
        <v>570</v>
      </c>
      <c r="C31" s="662" t="s">
        <v>2359</v>
      </c>
      <c r="D31" s="743" t="s">
        <v>3310</v>
      </c>
      <c r="E31" s="744" t="s">
        <v>2370</v>
      </c>
      <c r="F31" s="662" t="s">
        <v>2357</v>
      </c>
      <c r="G31" s="662" t="s">
        <v>2436</v>
      </c>
      <c r="H31" s="662" t="s">
        <v>571</v>
      </c>
      <c r="I31" s="662" t="s">
        <v>2437</v>
      </c>
      <c r="J31" s="662" t="s">
        <v>2438</v>
      </c>
      <c r="K31" s="662" t="s">
        <v>2439</v>
      </c>
      <c r="L31" s="663">
        <v>657.67</v>
      </c>
      <c r="M31" s="663">
        <v>657.67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31</v>
      </c>
      <c r="B32" s="662" t="s">
        <v>570</v>
      </c>
      <c r="C32" s="662" t="s">
        <v>2359</v>
      </c>
      <c r="D32" s="743" t="s">
        <v>3310</v>
      </c>
      <c r="E32" s="744" t="s">
        <v>2370</v>
      </c>
      <c r="F32" s="662" t="s">
        <v>2357</v>
      </c>
      <c r="G32" s="662" t="s">
        <v>2440</v>
      </c>
      <c r="H32" s="662" t="s">
        <v>571</v>
      </c>
      <c r="I32" s="662" t="s">
        <v>1494</v>
      </c>
      <c r="J32" s="662" t="s">
        <v>1495</v>
      </c>
      <c r="K32" s="662" t="s">
        <v>2441</v>
      </c>
      <c r="L32" s="663">
        <v>186.27</v>
      </c>
      <c r="M32" s="663">
        <v>1117.6200000000001</v>
      </c>
      <c r="N32" s="662">
        <v>6</v>
      </c>
      <c r="O32" s="745">
        <v>3.5</v>
      </c>
      <c r="P32" s="663">
        <v>931.35</v>
      </c>
      <c r="Q32" s="678">
        <v>0.83333333333333326</v>
      </c>
      <c r="R32" s="662">
        <v>5</v>
      </c>
      <c r="S32" s="678">
        <v>0.83333333333333337</v>
      </c>
      <c r="T32" s="745">
        <v>3</v>
      </c>
      <c r="U32" s="701">
        <v>0.8571428571428571</v>
      </c>
    </row>
    <row r="33" spans="1:21" ht="14.4" customHeight="1" x14ac:dyDescent="0.3">
      <c r="A33" s="661">
        <v>31</v>
      </c>
      <c r="B33" s="662" t="s">
        <v>570</v>
      </c>
      <c r="C33" s="662" t="s">
        <v>2359</v>
      </c>
      <c r="D33" s="743" t="s">
        <v>3310</v>
      </c>
      <c r="E33" s="744" t="s">
        <v>2370</v>
      </c>
      <c r="F33" s="662" t="s">
        <v>2357</v>
      </c>
      <c r="G33" s="662" t="s">
        <v>2442</v>
      </c>
      <c r="H33" s="662" t="s">
        <v>571</v>
      </c>
      <c r="I33" s="662" t="s">
        <v>2443</v>
      </c>
      <c r="J33" s="662" t="s">
        <v>1711</v>
      </c>
      <c r="K33" s="662" t="s">
        <v>2444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31</v>
      </c>
      <c r="B34" s="662" t="s">
        <v>570</v>
      </c>
      <c r="C34" s="662" t="s">
        <v>2359</v>
      </c>
      <c r="D34" s="743" t="s">
        <v>3310</v>
      </c>
      <c r="E34" s="744" t="s">
        <v>2370</v>
      </c>
      <c r="F34" s="662" t="s">
        <v>2357</v>
      </c>
      <c r="G34" s="662" t="s">
        <v>2445</v>
      </c>
      <c r="H34" s="662" t="s">
        <v>1282</v>
      </c>
      <c r="I34" s="662" t="s">
        <v>1307</v>
      </c>
      <c r="J34" s="662" t="s">
        <v>1308</v>
      </c>
      <c r="K34" s="662" t="s">
        <v>1309</v>
      </c>
      <c r="L34" s="663">
        <v>31.32</v>
      </c>
      <c r="M34" s="663">
        <v>31.32</v>
      </c>
      <c r="N34" s="662">
        <v>1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31</v>
      </c>
      <c r="B35" s="662" t="s">
        <v>570</v>
      </c>
      <c r="C35" s="662" t="s">
        <v>2359</v>
      </c>
      <c r="D35" s="743" t="s">
        <v>3310</v>
      </c>
      <c r="E35" s="744" t="s">
        <v>2370</v>
      </c>
      <c r="F35" s="662" t="s">
        <v>2357</v>
      </c>
      <c r="G35" s="662" t="s">
        <v>2445</v>
      </c>
      <c r="H35" s="662" t="s">
        <v>571</v>
      </c>
      <c r="I35" s="662" t="s">
        <v>2446</v>
      </c>
      <c r="J35" s="662" t="s">
        <v>2447</v>
      </c>
      <c r="K35" s="662" t="s">
        <v>2448</v>
      </c>
      <c r="L35" s="663">
        <v>31.32</v>
      </c>
      <c r="M35" s="663">
        <v>62.64</v>
      </c>
      <c r="N35" s="662">
        <v>2</v>
      </c>
      <c r="O35" s="745">
        <v>1</v>
      </c>
      <c r="P35" s="663">
        <v>62.64</v>
      </c>
      <c r="Q35" s="678">
        <v>1</v>
      </c>
      <c r="R35" s="662">
        <v>2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31</v>
      </c>
      <c r="B36" s="662" t="s">
        <v>570</v>
      </c>
      <c r="C36" s="662" t="s">
        <v>2359</v>
      </c>
      <c r="D36" s="743" t="s">
        <v>3310</v>
      </c>
      <c r="E36" s="744" t="s">
        <v>2370</v>
      </c>
      <c r="F36" s="662" t="s">
        <v>2357</v>
      </c>
      <c r="G36" s="662" t="s">
        <v>2449</v>
      </c>
      <c r="H36" s="662" t="s">
        <v>571</v>
      </c>
      <c r="I36" s="662" t="s">
        <v>1004</v>
      </c>
      <c r="J36" s="662" t="s">
        <v>997</v>
      </c>
      <c r="K36" s="662" t="s">
        <v>2450</v>
      </c>
      <c r="L36" s="663">
        <v>50.14</v>
      </c>
      <c r="M36" s="663">
        <v>100.28</v>
      </c>
      <c r="N36" s="662">
        <v>2</v>
      </c>
      <c r="O36" s="745">
        <v>1.5</v>
      </c>
      <c r="P36" s="663">
        <v>50.14</v>
      </c>
      <c r="Q36" s="678">
        <v>0.5</v>
      </c>
      <c r="R36" s="662">
        <v>1</v>
      </c>
      <c r="S36" s="678">
        <v>0.5</v>
      </c>
      <c r="T36" s="745">
        <v>1</v>
      </c>
      <c r="U36" s="701">
        <v>0.66666666666666663</v>
      </c>
    </row>
    <row r="37" spans="1:21" ht="14.4" customHeight="1" x14ac:dyDescent="0.3">
      <c r="A37" s="661">
        <v>31</v>
      </c>
      <c r="B37" s="662" t="s">
        <v>570</v>
      </c>
      <c r="C37" s="662" t="s">
        <v>2359</v>
      </c>
      <c r="D37" s="743" t="s">
        <v>3310</v>
      </c>
      <c r="E37" s="744" t="s">
        <v>2370</v>
      </c>
      <c r="F37" s="662" t="s">
        <v>2357</v>
      </c>
      <c r="G37" s="662" t="s">
        <v>2449</v>
      </c>
      <c r="H37" s="662" t="s">
        <v>571</v>
      </c>
      <c r="I37" s="662" t="s">
        <v>996</v>
      </c>
      <c r="J37" s="662" t="s">
        <v>997</v>
      </c>
      <c r="K37" s="662" t="s">
        <v>2451</v>
      </c>
      <c r="L37" s="663">
        <v>75.22</v>
      </c>
      <c r="M37" s="663">
        <v>75.22</v>
      </c>
      <c r="N37" s="662">
        <v>1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31</v>
      </c>
      <c r="B38" s="662" t="s">
        <v>570</v>
      </c>
      <c r="C38" s="662" t="s">
        <v>2359</v>
      </c>
      <c r="D38" s="743" t="s">
        <v>3310</v>
      </c>
      <c r="E38" s="744" t="s">
        <v>2370</v>
      </c>
      <c r="F38" s="662" t="s">
        <v>2357</v>
      </c>
      <c r="G38" s="662" t="s">
        <v>2452</v>
      </c>
      <c r="H38" s="662" t="s">
        <v>571</v>
      </c>
      <c r="I38" s="662" t="s">
        <v>1947</v>
      </c>
      <c r="J38" s="662" t="s">
        <v>1948</v>
      </c>
      <c r="K38" s="662" t="s">
        <v>1949</v>
      </c>
      <c r="L38" s="663">
        <v>0</v>
      </c>
      <c r="M38" s="663">
        <v>0</v>
      </c>
      <c r="N38" s="662">
        <v>1</v>
      </c>
      <c r="O38" s="745">
        <v>1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31</v>
      </c>
      <c r="B39" s="662" t="s">
        <v>570</v>
      </c>
      <c r="C39" s="662" t="s">
        <v>2359</v>
      </c>
      <c r="D39" s="743" t="s">
        <v>3310</v>
      </c>
      <c r="E39" s="744" t="s">
        <v>2370</v>
      </c>
      <c r="F39" s="662" t="s">
        <v>2357</v>
      </c>
      <c r="G39" s="662" t="s">
        <v>2452</v>
      </c>
      <c r="H39" s="662" t="s">
        <v>571</v>
      </c>
      <c r="I39" s="662" t="s">
        <v>2453</v>
      </c>
      <c r="J39" s="662" t="s">
        <v>1948</v>
      </c>
      <c r="K39" s="662" t="s">
        <v>2454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31</v>
      </c>
      <c r="B40" s="662" t="s">
        <v>570</v>
      </c>
      <c r="C40" s="662" t="s">
        <v>2359</v>
      </c>
      <c r="D40" s="743" t="s">
        <v>3310</v>
      </c>
      <c r="E40" s="744" t="s">
        <v>2370</v>
      </c>
      <c r="F40" s="662" t="s">
        <v>2358</v>
      </c>
      <c r="G40" s="662" t="s">
        <v>2455</v>
      </c>
      <c r="H40" s="662" t="s">
        <v>571</v>
      </c>
      <c r="I40" s="662" t="s">
        <v>2456</v>
      </c>
      <c r="J40" s="662" t="s">
        <v>2457</v>
      </c>
      <c r="K40" s="662" t="s">
        <v>2458</v>
      </c>
      <c r="L40" s="663">
        <v>35.75</v>
      </c>
      <c r="M40" s="663">
        <v>4862</v>
      </c>
      <c r="N40" s="662">
        <v>136</v>
      </c>
      <c r="O40" s="745">
        <v>68</v>
      </c>
      <c r="P40" s="663">
        <v>4790.5</v>
      </c>
      <c r="Q40" s="678">
        <v>0.98529411764705888</v>
      </c>
      <c r="R40" s="662">
        <v>134</v>
      </c>
      <c r="S40" s="678">
        <v>0.98529411764705888</v>
      </c>
      <c r="T40" s="745">
        <v>67</v>
      </c>
      <c r="U40" s="701">
        <v>0.98529411764705888</v>
      </c>
    </row>
    <row r="41" spans="1:21" ht="14.4" customHeight="1" x14ac:dyDescent="0.3">
      <c r="A41" s="661">
        <v>31</v>
      </c>
      <c r="B41" s="662" t="s">
        <v>570</v>
      </c>
      <c r="C41" s="662" t="s">
        <v>2359</v>
      </c>
      <c r="D41" s="743" t="s">
        <v>3310</v>
      </c>
      <c r="E41" s="744" t="s">
        <v>2370</v>
      </c>
      <c r="F41" s="662" t="s">
        <v>2358</v>
      </c>
      <c r="G41" s="662" t="s">
        <v>2459</v>
      </c>
      <c r="H41" s="662" t="s">
        <v>571</v>
      </c>
      <c r="I41" s="662" t="s">
        <v>2460</v>
      </c>
      <c r="J41" s="662" t="s">
        <v>2461</v>
      </c>
      <c r="K41" s="662" t="s">
        <v>2462</v>
      </c>
      <c r="L41" s="663">
        <v>410</v>
      </c>
      <c r="M41" s="663">
        <v>27880</v>
      </c>
      <c r="N41" s="662">
        <v>68</v>
      </c>
      <c r="O41" s="745">
        <v>68</v>
      </c>
      <c r="P41" s="663">
        <v>27060</v>
      </c>
      <c r="Q41" s="678">
        <v>0.97058823529411764</v>
      </c>
      <c r="R41" s="662">
        <v>66</v>
      </c>
      <c r="S41" s="678">
        <v>0.97058823529411764</v>
      </c>
      <c r="T41" s="745">
        <v>66</v>
      </c>
      <c r="U41" s="701">
        <v>0.97058823529411764</v>
      </c>
    </row>
    <row r="42" spans="1:21" ht="14.4" customHeight="1" x14ac:dyDescent="0.3">
      <c r="A42" s="661">
        <v>31</v>
      </c>
      <c r="B42" s="662" t="s">
        <v>570</v>
      </c>
      <c r="C42" s="662" t="s">
        <v>2359</v>
      </c>
      <c r="D42" s="743" t="s">
        <v>3310</v>
      </c>
      <c r="E42" s="744" t="s">
        <v>2370</v>
      </c>
      <c r="F42" s="662" t="s">
        <v>2358</v>
      </c>
      <c r="G42" s="662" t="s">
        <v>2463</v>
      </c>
      <c r="H42" s="662" t="s">
        <v>571</v>
      </c>
      <c r="I42" s="662" t="s">
        <v>2464</v>
      </c>
      <c r="J42" s="662" t="s">
        <v>2465</v>
      </c>
      <c r="K42" s="662" t="s">
        <v>2466</v>
      </c>
      <c r="L42" s="663">
        <v>3000</v>
      </c>
      <c r="M42" s="663">
        <v>6000</v>
      </c>
      <c r="N42" s="662">
        <v>2</v>
      </c>
      <c r="O42" s="745">
        <v>2</v>
      </c>
      <c r="P42" s="663">
        <v>6000</v>
      </c>
      <c r="Q42" s="678">
        <v>1</v>
      </c>
      <c r="R42" s="662">
        <v>2</v>
      </c>
      <c r="S42" s="678">
        <v>1</v>
      </c>
      <c r="T42" s="745">
        <v>2</v>
      </c>
      <c r="U42" s="701">
        <v>1</v>
      </c>
    </row>
    <row r="43" spans="1:21" ht="14.4" customHeight="1" x14ac:dyDescent="0.3">
      <c r="A43" s="661">
        <v>31</v>
      </c>
      <c r="B43" s="662" t="s">
        <v>570</v>
      </c>
      <c r="C43" s="662" t="s">
        <v>2359</v>
      </c>
      <c r="D43" s="743" t="s">
        <v>3310</v>
      </c>
      <c r="E43" s="744" t="s">
        <v>2370</v>
      </c>
      <c r="F43" s="662" t="s">
        <v>2358</v>
      </c>
      <c r="G43" s="662" t="s">
        <v>2463</v>
      </c>
      <c r="H43" s="662" t="s">
        <v>571</v>
      </c>
      <c r="I43" s="662" t="s">
        <v>2467</v>
      </c>
      <c r="J43" s="662" t="s">
        <v>2468</v>
      </c>
      <c r="K43" s="662" t="s">
        <v>2469</v>
      </c>
      <c r="L43" s="663">
        <v>199.5</v>
      </c>
      <c r="M43" s="663">
        <v>199.5</v>
      </c>
      <c r="N43" s="662">
        <v>1</v>
      </c>
      <c r="O43" s="745">
        <v>1</v>
      </c>
      <c r="P43" s="663">
        <v>199.5</v>
      </c>
      <c r="Q43" s="678">
        <v>1</v>
      </c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31</v>
      </c>
      <c r="B44" s="662" t="s">
        <v>570</v>
      </c>
      <c r="C44" s="662" t="s">
        <v>2359</v>
      </c>
      <c r="D44" s="743" t="s">
        <v>3310</v>
      </c>
      <c r="E44" s="744" t="s">
        <v>2370</v>
      </c>
      <c r="F44" s="662" t="s">
        <v>2358</v>
      </c>
      <c r="G44" s="662" t="s">
        <v>2463</v>
      </c>
      <c r="H44" s="662" t="s">
        <v>571</v>
      </c>
      <c r="I44" s="662" t="s">
        <v>2470</v>
      </c>
      <c r="J44" s="662" t="s">
        <v>2471</v>
      </c>
      <c r="K44" s="662" t="s">
        <v>2472</v>
      </c>
      <c r="L44" s="663">
        <v>492.18</v>
      </c>
      <c r="M44" s="663">
        <v>6398.3400000000011</v>
      </c>
      <c r="N44" s="662">
        <v>13</v>
      </c>
      <c r="O44" s="745">
        <v>13</v>
      </c>
      <c r="P44" s="663">
        <v>6398.3400000000011</v>
      </c>
      <c r="Q44" s="678">
        <v>1</v>
      </c>
      <c r="R44" s="662">
        <v>13</v>
      </c>
      <c r="S44" s="678">
        <v>1</v>
      </c>
      <c r="T44" s="745">
        <v>13</v>
      </c>
      <c r="U44" s="701">
        <v>1</v>
      </c>
    </row>
    <row r="45" spans="1:21" ht="14.4" customHeight="1" x14ac:dyDescent="0.3">
      <c r="A45" s="661">
        <v>31</v>
      </c>
      <c r="B45" s="662" t="s">
        <v>570</v>
      </c>
      <c r="C45" s="662" t="s">
        <v>2359</v>
      </c>
      <c r="D45" s="743" t="s">
        <v>3310</v>
      </c>
      <c r="E45" s="744" t="s">
        <v>2370</v>
      </c>
      <c r="F45" s="662" t="s">
        <v>2358</v>
      </c>
      <c r="G45" s="662" t="s">
        <v>2463</v>
      </c>
      <c r="H45" s="662" t="s">
        <v>571</v>
      </c>
      <c r="I45" s="662" t="s">
        <v>2473</v>
      </c>
      <c r="J45" s="662" t="s">
        <v>2474</v>
      </c>
      <c r="K45" s="662" t="s">
        <v>2475</v>
      </c>
      <c r="L45" s="663">
        <v>971.25</v>
      </c>
      <c r="M45" s="663">
        <v>3885</v>
      </c>
      <c r="N45" s="662">
        <v>4</v>
      </c>
      <c r="O45" s="745">
        <v>4</v>
      </c>
      <c r="P45" s="663">
        <v>3885</v>
      </c>
      <c r="Q45" s="678">
        <v>1</v>
      </c>
      <c r="R45" s="662">
        <v>4</v>
      </c>
      <c r="S45" s="678">
        <v>1</v>
      </c>
      <c r="T45" s="745">
        <v>4</v>
      </c>
      <c r="U45" s="701">
        <v>1</v>
      </c>
    </row>
    <row r="46" spans="1:21" ht="14.4" customHeight="1" x14ac:dyDescent="0.3">
      <c r="A46" s="661">
        <v>31</v>
      </c>
      <c r="B46" s="662" t="s">
        <v>570</v>
      </c>
      <c r="C46" s="662" t="s">
        <v>2359</v>
      </c>
      <c r="D46" s="743" t="s">
        <v>3310</v>
      </c>
      <c r="E46" s="744" t="s">
        <v>2370</v>
      </c>
      <c r="F46" s="662" t="s">
        <v>2358</v>
      </c>
      <c r="G46" s="662" t="s">
        <v>2463</v>
      </c>
      <c r="H46" s="662" t="s">
        <v>571</v>
      </c>
      <c r="I46" s="662" t="s">
        <v>2476</v>
      </c>
      <c r="J46" s="662" t="s">
        <v>2477</v>
      </c>
      <c r="K46" s="662" t="s">
        <v>2478</v>
      </c>
      <c r="L46" s="663">
        <v>349.12</v>
      </c>
      <c r="M46" s="663">
        <v>698.24</v>
      </c>
      <c r="N46" s="662">
        <v>2</v>
      </c>
      <c r="O46" s="745">
        <v>2</v>
      </c>
      <c r="P46" s="663">
        <v>698.24</v>
      </c>
      <c r="Q46" s="678">
        <v>1</v>
      </c>
      <c r="R46" s="662">
        <v>2</v>
      </c>
      <c r="S46" s="678">
        <v>1</v>
      </c>
      <c r="T46" s="745">
        <v>2</v>
      </c>
      <c r="U46" s="701">
        <v>1</v>
      </c>
    </row>
    <row r="47" spans="1:21" ht="14.4" customHeight="1" x14ac:dyDescent="0.3">
      <c r="A47" s="661">
        <v>31</v>
      </c>
      <c r="B47" s="662" t="s">
        <v>570</v>
      </c>
      <c r="C47" s="662" t="s">
        <v>2359</v>
      </c>
      <c r="D47" s="743" t="s">
        <v>3310</v>
      </c>
      <c r="E47" s="744" t="s">
        <v>2370</v>
      </c>
      <c r="F47" s="662" t="s">
        <v>2358</v>
      </c>
      <c r="G47" s="662" t="s">
        <v>2463</v>
      </c>
      <c r="H47" s="662" t="s">
        <v>571</v>
      </c>
      <c r="I47" s="662" t="s">
        <v>2479</v>
      </c>
      <c r="J47" s="662" t="s">
        <v>2480</v>
      </c>
      <c r="K47" s="662" t="s">
        <v>2481</v>
      </c>
      <c r="L47" s="663">
        <v>1978.94</v>
      </c>
      <c r="M47" s="663">
        <v>1978.94</v>
      </c>
      <c r="N47" s="662">
        <v>1</v>
      </c>
      <c r="O47" s="745">
        <v>1</v>
      </c>
      <c r="P47" s="663">
        <v>1978.94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31</v>
      </c>
      <c r="B48" s="662" t="s">
        <v>570</v>
      </c>
      <c r="C48" s="662" t="s">
        <v>2359</v>
      </c>
      <c r="D48" s="743" t="s">
        <v>3310</v>
      </c>
      <c r="E48" s="744" t="s">
        <v>2370</v>
      </c>
      <c r="F48" s="662" t="s">
        <v>2358</v>
      </c>
      <c r="G48" s="662" t="s">
        <v>2463</v>
      </c>
      <c r="H48" s="662" t="s">
        <v>571</v>
      </c>
      <c r="I48" s="662" t="s">
        <v>2482</v>
      </c>
      <c r="J48" s="662" t="s">
        <v>2483</v>
      </c>
      <c r="K48" s="662" t="s">
        <v>2484</v>
      </c>
      <c r="L48" s="663">
        <v>350</v>
      </c>
      <c r="M48" s="663">
        <v>350</v>
      </c>
      <c r="N48" s="662">
        <v>1</v>
      </c>
      <c r="O48" s="745">
        <v>1</v>
      </c>
      <c r="P48" s="663">
        <v>350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31</v>
      </c>
      <c r="B49" s="662" t="s">
        <v>570</v>
      </c>
      <c r="C49" s="662" t="s">
        <v>2359</v>
      </c>
      <c r="D49" s="743" t="s">
        <v>3310</v>
      </c>
      <c r="E49" s="744" t="s">
        <v>2370</v>
      </c>
      <c r="F49" s="662" t="s">
        <v>2358</v>
      </c>
      <c r="G49" s="662" t="s">
        <v>2463</v>
      </c>
      <c r="H49" s="662" t="s">
        <v>571</v>
      </c>
      <c r="I49" s="662" t="s">
        <v>2485</v>
      </c>
      <c r="J49" s="662" t="s">
        <v>2486</v>
      </c>
      <c r="K49" s="662" t="s">
        <v>2487</v>
      </c>
      <c r="L49" s="663">
        <v>855</v>
      </c>
      <c r="M49" s="663">
        <v>855</v>
      </c>
      <c r="N49" s="662">
        <v>1</v>
      </c>
      <c r="O49" s="745">
        <v>1</v>
      </c>
      <c r="P49" s="663">
        <v>855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31</v>
      </c>
      <c r="B50" s="662" t="s">
        <v>570</v>
      </c>
      <c r="C50" s="662" t="s">
        <v>2359</v>
      </c>
      <c r="D50" s="743" t="s">
        <v>3310</v>
      </c>
      <c r="E50" s="744" t="s">
        <v>2370</v>
      </c>
      <c r="F50" s="662" t="s">
        <v>2358</v>
      </c>
      <c r="G50" s="662" t="s">
        <v>2488</v>
      </c>
      <c r="H50" s="662" t="s">
        <v>571</v>
      </c>
      <c r="I50" s="662" t="s">
        <v>2489</v>
      </c>
      <c r="J50" s="662" t="s">
        <v>2490</v>
      </c>
      <c r="K50" s="662" t="s">
        <v>2491</v>
      </c>
      <c r="L50" s="663">
        <v>260</v>
      </c>
      <c r="M50" s="663">
        <v>2600</v>
      </c>
      <c r="N50" s="662">
        <v>10</v>
      </c>
      <c r="O50" s="745">
        <v>6</v>
      </c>
      <c r="P50" s="663">
        <v>2600</v>
      </c>
      <c r="Q50" s="678">
        <v>1</v>
      </c>
      <c r="R50" s="662">
        <v>10</v>
      </c>
      <c r="S50" s="678">
        <v>1</v>
      </c>
      <c r="T50" s="745">
        <v>6</v>
      </c>
      <c r="U50" s="701">
        <v>1</v>
      </c>
    </row>
    <row r="51" spans="1:21" ht="14.4" customHeight="1" x14ac:dyDescent="0.3">
      <c r="A51" s="661">
        <v>31</v>
      </c>
      <c r="B51" s="662" t="s">
        <v>570</v>
      </c>
      <c r="C51" s="662" t="s">
        <v>2359</v>
      </c>
      <c r="D51" s="743" t="s">
        <v>3310</v>
      </c>
      <c r="E51" s="744" t="s">
        <v>2370</v>
      </c>
      <c r="F51" s="662" t="s">
        <v>2358</v>
      </c>
      <c r="G51" s="662" t="s">
        <v>2488</v>
      </c>
      <c r="H51" s="662" t="s">
        <v>571</v>
      </c>
      <c r="I51" s="662" t="s">
        <v>2492</v>
      </c>
      <c r="J51" s="662" t="s">
        <v>2493</v>
      </c>
      <c r="K51" s="662" t="s">
        <v>2494</v>
      </c>
      <c r="L51" s="663">
        <v>200</v>
      </c>
      <c r="M51" s="663">
        <v>11600</v>
      </c>
      <c r="N51" s="662">
        <v>58</v>
      </c>
      <c r="O51" s="745">
        <v>24</v>
      </c>
      <c r="P51" s="663">
        <v>11200</v>
      </c>
      <c r="Q51" s="678">
        <v>0.96551724137931039</v>
      </c>
      <c r="R51" s="662">
        <v>56</v>
      </c>
      <c r="S51" s="678">
        <v>0.96551724137931039</v>
      </c>
      <c r="T51" s="745">
        <v>23</v>
      </c>
      <c r="U51" s="701">
        <v>0.95833333333333337</v>
      </c>
    </row>
    <row r="52" spans="1:21" ht="14.4" customHeight="1" x14ac:dyDescent="0.3">
      <c r="A52" s="661">
        <v>31</v>
      </c>
      <c r="B52" s="662" t="s">
        <v>570</v>
      </c>
      <c r="C52" s="662" t="s">
        <v>2359</v>
      </c>
      <c r="D52" s="743" t="s">
        <v>3310</v>
      </c>
      <c r="E52" s="744" t="s">
        <v>2371</v>
      </c>
      <c r="F52" s="662" t="s">
        <v>2357</v>
      </c>
      <c r="G52" s="662" t="s">
        <v>2495</v>
      </c>
      <c r="H52" s="662" t="s">
        <v>571</v>
      </c>
      <c r="I52" s="662" t="s">
        <v>2496</v>
      </c>
      <c r="J52" s="662" t="s">
        <v>2497</v>
      </c>
      <c r="K52" s="662" t="s">
        <v>882</v>
      </c>
      <c r="L52" s="663">
        <v>58.27</v>
      </c>
      <c r="M52" s="663">
        <v>116.54</v>
      </c>
      <c r="N52" s="662">
        <v>2</v>
      </c>
      <c r="O52" s="745">
        <v>0.5</v>
      </c>
      <c r="P52" s="663">
        <v>116.54</v>
      </c>
      <c r="Q52" s="678">
        <v>1</v>
      </c>
      <c r="R52" s="662">
        <v>2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31</v>
      </c>
      <c r="B53" s="662" t="s">
        <v>570</v>
      </c>
      <c r="C53" s="662" t="s">
        <v>2359</v>
      </c>
      <c r="D53" s="743" t="s">
        <v>3310</v>
      </c>
      <c r="E53" s="744" t="s">
        <v>2371</v>
      </c>
      <c r="F53" s="662" t="s">
        <v>2357</v>
      </c>
      <c r="G53" s="662" t="s">
        <v>2393</v>
      </c>
      <c r="H53" s="662" t="s">
        <v>571</v>
      </c>
      <c r="I53" s="662" t="s">
        <v>2498</v>
      </c>
      <c r="J53" s="662" t="s">
        <v>2499</v>
      </c>
      <c r="K53" s="662" t="s">
        <v>2500</v>
      </c>
      <c r="L53" s="663">
        <v>150.04</v>
      </c>
      <c r="M53" s="663">
        <v>150.04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31</v>
      </c>
      <c r="B54" s="662" t="s">
        <v>570</v>
      </c>
      <c r="C54" s="662" t="s">
        <v>2359</v>
      </c>
      <c r="D54" s="743" t="s">
        <v>3310</v>
      </c>
      <c r="E54" s="744" t="s">
        <v>2371</v>
      </c>
      <c r="F54" s="662" t="s">
        <v>2357</v>
      </c>
      <c r="G54" s="662" t="s">
        <v>2393</v>
      </c>
      <c r="H54" s="662" t="s">
        <v>571</v>
      </c>
      <c r="I54" s="662" t="s">
        <v>2498</v>
      </c>
      <c r="J54" s="662" t="s">
        <v>2499</v>
      </c>
      <c r="K54" s="662" t="s">
        <v>2500</v>
      </c>
      <c r="L54" s="663">
        <v>154.36000000000001</v>
      </c>
      <c r="M54" s="663">
        <v>308.72000000000003</v>
      </c>
      <c r="N54" s="662">
        <v>2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31</v>
      </c>
      <c r="B55" s="662" t="s">
        <v>570</v>
      </c>
      <c r="C55" s="662" t="s">
        <v>2359</v>
      </c>
      <c r="D55" s="743" t="s">
        <v>3310</v>
      </c>
      <c r="E55" s="744" t="s">
        <v>2371</v>
      </c>
      <c r="F55" s="662" t="s">
        <v>2357</v>
      </c>
      <c r="G55" s="662" t="s">
        <v>2393</v>
      </c>
      <c r="H55" s="662" t="s">
        <v>1282</v>
      </c>
      <c r="I55" s="662" t="s">
        <v>1547</v>
      </c>
      <c r="J55" s="662" t="s">
        <v>1441</v>
      </c>
      <c r="K55" s="662" t="s">
        <v>2253</v>
      </c>
      <c r="L55" s="663">
        <v>150.04</v>
      </c>
      <c r="M55" s="663">
        <v>150.04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31</v>
      </c>
      <c r="B56" s="662" t="s">
        <v>570</v>
      </c>
      <c r="C56" s="662" t="s">
        <v>2359</v>
      </c>
      <c r="D56" s="743" t="s">
        <v>3310</v>
      </c>
      <c r="E56" s="744" t="s">
        <v>2371</v>
      </c>
      <c r="F56" s="662" t="s">
        <v>2357</v>
      </c>
      <c r="G56" s="662" t="s">
        <v>2393</v>
      </c>
      <c r="H56" s="662" t="s">
        <v>1282</v>
      </c>
      <c r="I56" s="662" t="s">
        <v>1569</v>
      </c>
      <c r="J56" s="662" t="s">
        <v>2256</v>
      </c>
      <c r="K56" s="662" t="s">
        <v>2252</v>
      </c>
      <c r="L56" s="663">
        <v>145.02000000000001</v>
      </c>
      <c r="M56" s="663">
        <v>580.08000000000004</v>
      </c>
      <c r="N56" s="662">
        <v>4</v>
      </c>
      <c r="O56" s="745">
        <v>2</v>
      </c>
      <c r="P56" s="663">
        <v>145.02000000000001</v>
      </c>
      <c r="Q56" s="678">
        <v>0.25</v>
      </c>
      <c r="R56" s="662">
        <v>1</v>
      </c>
      <c r="S56" s="678">
        <v>0.25</v>
      </c>
      <c r="T56" s="745">
        <v>0.5</v>
      </c>
      <c r="U56" s="701">
        <v>0.25</v>
      </c>
    </row>
    <row r="57" spans="1:21" ht="14.4" customHeight="1" x14ac:dyDescent="0.3">
      <c r="A57" s="661">
        <v>31</v>
      </c>
      <c r="B57" s="662" t="s">
        <v>570</v>
      </c>
      <c r="C57" s="662" t="s">
        <v>2359</v>
      </c>
      <c r="D57" s="743" t="s">
        <v>3310</v>
      </c>
      <c r="E57" s="744" t="s">
        <v>2371</v>
      </c>
      <c r="F57" s="662" t="s">
        <v>2357</v>
      </c>
      <c r="G57" s="662" t="s">
        <v>2393</v>
      </c>
      <c r="H57" s="662" t="s">
        <v>571</v>
      </c>
      <c r="I57" s="662" t="s">
        <v>1144</v>
      </c>
      <c r="J57" s="662" t="s">
        <v>1145</v>
      </c>
      <c r="K57" s="662" t="s">
        <v>2501</v>
      </c>
      <c r="L57" s="663">
        <v>145.02000000000001</v>
      </c>
      <c r="M57" s="663">
        <v>290.04000000000002</v>
      </c>
      <c r="N57" s="662">
        <v>2</v>
      </c>
      <c r="O57" s="745">
        <v>1.5</v>
      </c>
      <c r="P57" s="663">
        <v>145.02000000000001</v>
      </c>
      <c r="Q57" s="678">
        <v>0.5</v>
      </c>
      <c r="R57" s="662">
        <v>1</v>
      </c>
      <c r="S57" s="678">
        <v>0.5</v>
      </c>
      <c r="T57" s="745">
        <v>0.5</v>
      </c>
      <c r="U57" s="701">
        <v>0.33333333333333331</v>
      </c>
    </row>
    <row r="58" spans="1:21" ht="14.4" customHeight="1" x14ac:dyDescent="0.3">
      <c r="A58" s="661">
        <v>31</v>
      </c>
      <c r="B58" s="662" t="s">
        <v>570</v>
      </c>
      <c r="C58" s="662" t="s">
        <v>2359</v>
      </c>
      <c r="D58" s="743" t="s">
        <v>3310</v>
      </c>
      <c r="E58" s="744" t="s">
        <v>2371</v>
      </c>
      <c r="F58" s="662" t="s">
        <v>2357</v>
      </c>
      <c r="G58" s="662" t="s">
        <v>2393</v>
      </c>
      <c r="H58" s="662" t="s">
        <v>571</v>
      </c>
      <c r="I58" s="662" t="s">
        <v>2502</v>
      </c>
      <c r="J58" s="662" t="s">
        <v>1441</v>
      </c>
      <c r="K58" s="662" t="s">
        <v>2253</v>
      </c>
      <c r="L58" s="663">
        <v>154.36000000000001</v>
      </c>
      <c r="M58" s="663">
        <v>154.36000000000001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31</v>
      </c>
      <c r="B59" s="662" t="s">
        <v>570</v>
      </c>
      <c r="C59" s="662" t="s">
        <v>2359</v>
      </c>
      <c r="D59" s="743" t="s">
        <v>3310</v>
      </c>
      <c r="E59" s="744" t="s">
        <v>2371</v>
      </c>
      <c r="F59" s="662" t="s">
        <v>2357</v>
      </c>
      <c r="G59" s="662" t="s">
        <v>2503</v>
      </c>
      <c r="H59" s="662" t="s">
        <v>571</v>
      </c>
      <c r="I59" s="662" t="s">
        <v>2504</v>
      </c>
      <c r="J59" s="662" t="s">
        <v>1029</v>
      </c>
      <c r="K59" s="662" t="s">
        <v>2505</v>
      </c>
      <c r="L59" s="663">
        <v>189.43</v>
      </c>
      <c r="M59" s="663">
        <v>189.43</v>
      </c>
      <c r="N59" s="662">
        <v>1</v>
      </c>
      <c r="O59" s="745">
        <v>1</v>
      </c>
      <c r="P59" s="663">
        <v>189.43</v>
      </c>
      <c r="Q59" s="678">
        <v>1</v>
      </c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31</v>
      </c>
      <c r="B60" s="662" t="s">
        <v>570</v>
      </c>
      <c r="C60" s="662" t="s">
        <v>2359</v>
      </c>
      <c r="D60" s="743" t="s">
        <v>3310</v>
      </c>
      <c r="E60" s="744" t="s">
        <v>2371</v>
      </c>
      <c r="F60" s="662" t="s">
        <v>2357</v>
      </c>
      <c r="G60" s="662" t="s">
        <v>2397</v>
      </c>
      <c r="H60" s="662" t="s">
        <v>571</v>
      </c>
      <c r="I60" s="662" t="s">
        <v>790</v>
      </c>
      <c r="J60" s="662" t="s">
        <v>2398</v>
      </c>
      <c r="K60" s="662" t="s">
        <v>2399</v>
      </c>
      <c r="L60" s="663">
        <v>0</v>
      </c>
      <c r="M60" s="663">
        <v>0</v>
      </c>
      <c r="N60" s="662">
        <v>3</v>
      </c>
      <c r="O60" s="745">
        <v>1</v>
      </c>
      <c r="P60" s="663">
        <v>0</v>
      </c>
      <c r="Q60" s="678"/>
      <c r="R60" s="662">
        <v>3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31</v>
      </c>
      <c r="B61" s="662" t="s">
        <v>570</v>
      </c>
      <c r="C61" s="662" t="s">
        <v>2359</v>
      </c>
      <c r="D61" s="743" t="s">
        <v>3310</v>
      </c>
      <c r="E61" s="744" t="s">
        <v>2371</v>
      </c>
      <c r="F61" s="662" t="s">
        <v>2357</v>
      </c>
      <c r="G61" s="662" t="s">
        <v>2506</v>
      </c>
      <c r="H61" s="662" t="s">
        <v>571</v>
      </c>
      <c r="I61" s="662" t="s">
        <v>1498</v>
      </c>
      <c r="J61" s="662" t="s">
        <v>1499</v>
      </c>
      <c r="K61" s="662" t="s">
        <v>2260</v>
      </c>
      <c r="L61" s="663">
        <v>170.52</v>
      </c>
      <c r="M61" s="663">
        <v>170.52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31</v>
      </c>
      <c r="B62" s="662" t="s">
        <v>570</v>
      </c>
      <c r="C62" s="662" t="s">
        <v>2359</v>
      </c>
      <c r="D62" s="743" t="s">
        <v>3310</v>
      </c>
      <c r="E62" s="744" t="s">
        <v>2371</v>
      </c>
      <c r="F62" s="662" t="s">
        <v>2357</v>
      </c>
      <c r="G62" s="662" t="s">
        <v>2406</v>
      </c>
      <c r="H62" s="662" t="s">
        <v>1282</v>
      </c>
      <c r="I62" s="662" t="s">
        <v>1352</v>
      </c>
      <c r="J62" s="662" t="s">
        <v>2298</v>
      </c>
      <c r="K62" s="662" t="s">
        <v>2299</v>
      </c>
      <c r="L62" s="663">
        <v>424.24</v>
      </c>
      <c r="M62" s="663">
        <v>1272.72</v>
      </c>
      <c r="N62" s="662">
        <v>3</v>
      </c>
      <c r="O62" s="745">
        <v>0.5</v>
      </c>
      <c r="P62" s="663">
        <v>1272.72</v>
      </c>
      <c r="Q62" s="678">
        <v>1</v>
      </c>
      <c r="R62" s="662">
        <v>3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31</v>
      </c>
      <c r="B63" s="662" t="s">
        <v>570</v>
      </c>
      <c r="C63" s="662" t="s">
        <v>2359</v>
      </c>
      <c r="D63" s="743" t="s">
        <v>3310</v>
      </c>
      <c r="E63" s="744" t="s">
        <v>2371</v>
      </c>
      <c r="F63" s="662" t="s">
        <v>2357</v>
      </c>
      <c r="G63" s="662" t="s">
        <v>2507</v>
      </c>
      <c r="H63" s="662" t="s">
        <v>571</v>
      </c>
      <c r="I63" s="662" t="s">
        <v>2508</v>
      </c>
      <c r="J63" s="662" t="s">
        <v>641</v>
      </c>
      <c r="K63" s="662" t="s">
        <v>2509</v>
      </c>
      <c r="L63" s="663">
        <v>0</v>
      </c>
      <c r="M63" s="663">
        <v>0</v>
      </c>
      <c r="N63" s="662">
        <v>3</v>
      </c>
      <c r="O63" s="745">
        <v>1.5</v>
      </c>
      <c r="P63" s="663">
        <v>0</v>
      </c>
      <c r="Q63" s="678"/>
      <c r="R63" s="662">
        <v>1</v>
      </c>
      <c r="S63" s="678">
        <v>0.33333333333333331</v>
      </c>
      <c r="T63" s="745">
        <v>0.5</v>
      </c>
      <c r="U63" s="701">
        <v>0.33333333333333331</v>
      </c>
    </row>
    <row r="64" spans="1:21" ht="14.4" customHeight="1" x14ac:dyDescent="0.3">
      <c r="A64" s="661">
        <v>31</v>
      </c>
      <c r="B64" s="662" t="s">
        <v>570</v>
      </c>
      <c r="C64" s="662" t="s">
        <v>2359</v>
      </c>
      <c r="D64" s="743" t="s">
        <v>3310</v>
      </c>
      <c r="E64" s="744" t="s">
        <v>2371</v>
      </c>
      <c r="F64" s="662" t="s">
        <v>2357</v>
      </c>
      <c r="G64" s="662" t="s">
        <v>2412</v>
      </c>
      <c r="H64" s="662" t="s">
        <v>571</v>
      </c>
      <c r="I64" s="662" t="s">
        <v>858</v>
      </c>
      <c r="J64" s="662" t="s">
        <v>859</v>
      </c>
      <c r="K64" s="662" t="s">
        <v>2413</v>
      </c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31</v>
      </c>
      <c r="B65" s="662" t="s">
        <v>570</v>
      </c>
      <c r="C65" s="662" t="s">
        <v>2359</v>
      </c>
      <c r="D65" s="743" t="s">
        <v>3310</v>
      </c>
      <c r="E65" s="744" t="s">
        <v>2371</v>
      </c>
      <c r="F65" s="662" t="s">
        <v>2357</v>
      </c>
      <c r="G65" s="662" t="s">
        <v>2412</v>
      </c>
      <c r="H65" s="662" t="s">
        <v>571</v>
      </c>
      <c r="I65" s="662" t="s">
        <v>2510</v>
      </c>
      <c r="J65" s="662" t="s">
        <v>859</v>
      </c>
      <c r="K65" s="662" t="s">
        <v>2511</v>
      </c>
      <c r="L65" s="663">
        <v>0</v>
      </c>
      <c r="M65" s="663">
        <v>0</v>
      </c>
      <c r="N65" s="662">
        <v>2</v>
      </c>
      <c r="O65" s="745">
        <v>1.5</v>
      </c>
      <c r="P65" s="663"/>
      <c r="Q65" s="678"/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31</v>
      </c>
      <c r="B66" s="662" t="s">
        <v>570</v>
      </c>
      <c r="C66" s="662" t="s">
        <v>2359</v>
      </c>
      <c r="D66" s="743" t="s">
        <v>3310</v>
      </c>
      <c r="E66" s="744" t="s">
        <v>2371</v>
      </c>
      <c r="F66" s="662" t="s">
        <v>2357</v>
      </c>
      <c r="G66" s="662" t="s">
        <v>2389</v>
      </c>
      <c r="H66" s="662" t="s">
        <v>571</v>
      </c>
      <c r="I66" s="662" t="s">
        <v>1513</v>
      </c>
      <c r="J66" s="662" t="s">
        <v>1514</v>
      </c>
      <c r="K66" s="662" t="s">
        <v>1515</v>
      </c>
      <c r="L66" s="663">
        <v>147.31</v>
      </c>
      <c r="M66" s="663">
        <v>589.24</v>
      </c>
      <c r="N66" s="662">
        <v>4</v>
      </c>
      <c r="O66" s="745">
        <v>2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31</v>
      </c>
      <c r="B67" s="662" t="s">
        <v>570</v>
      </c>
      <c r="C67" s="662" t="s">
        <v>2359</v>
      </c>
      <c r="D67" s="743" t="s">
        <v>3310</v>
      </c>
      <c r="E67" s="744" t="s">
        <v>2371</v>
      </c>
      <c r="F67" s="662" t="s">
        <v>2357</v>
      </c>
      <c r="G67" s="662" t="s">
        <v>2389</v>
      </c>
      <c r="H67" s="662" t="s">
        <v>571</v>
      </c>
      <c r="I67" s="662" t="s">
        <v>2512</v>
      </c>
      <c r="J67" s="662" t="s">
        <v>1514</v>
      </c>
      <c r="K67" s="662" t="s">
        <v>2513</v>
      </c>
      <c r="L67" s="663">
        <v>0</v>
      </c>
      <c r="M67" s="663">
        <v>0</v>
      </c>
      <c r="N67" s="662">
        <v>2</v>
      </c>
      <c r="O67" s="745">
        <v>0.5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31</v>
      </c>
      <c r="B68" s="662" t="s">
        <v>570</v>
      </c>
      <c r="C68" s="662" t="s">
        <v>2359</v>
      </c>
      <c r="D68" s="743" t="s">
        <v>3310</v>
      </c>
      <c r="E68" s="744" t="s">
        <v>2371</v>
      </c>
      <c r="F68" s="662" t="s">
        <v>2357</v>
      </c>
      <c r="G68" s="662" t="s">
        <v>2514</v>
      </c>
      <c r="H68" s="662" t="s">
        <v>571</v>
      </c>
      <c r="I68" s="662" t="s">
        <v>2515</v>
      </c>
      <c r="J68" s="662" t="s">
        <v>2516</v>
      </c>
      <c r="K68" s="662" t="s">
        <v>2517</v>
      </c>
      <c r="L68" s="663">
        <v>0</v>
      </c>
      <c r="M68" s="663">
        <v>0</v>
      </c>
      <c r="N68" s="662">
        <v>1</v>
      </c>
      <c r="O68" s="745">
        <v>0.5</v>
      </c>
      <c r="P68" s="663">
        <v>0</v>
      </c>
      <c r="Q68" s="678"/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31</v>
      </c>
      <c r="B69" s="662" t="s">
        <v>570</v>
      </c>
      <c r="C69" s="662" t="s">
        <v>2359</v>
      </c>
      <c r="D69" s="743" t="s">
        <v>3310</v>
      </c>
      <c r="E69" s="744" t="s">
        <v>2371</v>
      </c>
      <c r="F69" s="662" t="s">
        <v>2357</v>
      </c>
      <c r="G69" s="662" t="s">
        <v>2518</v>
      </c>
      <c r="H69" s="662" t="s">
        <v>571</v>
      </c>
      <c r="I69" s="662" t="s">
        <v>1487</v>
      </c>
      <c r="J69" s="662" t="s">
        <v>1488</v>
      </c>
      <c r="K69" s="662" t="s">
        <v>2519</v>
      </c>
      <c r="L69" s="663">
        <v>36.97</v>
      </c>
      <c r="M69" s="663">
        <v>36.97</v>
      </c>
      <c r="N69" s="662">
        <v>1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31</v>
      </c>
      <c r="B70" s="662" t="s">
        <v>570</v>
      </c>
      <c r="C70" s="662" t="s">
        <v>2359</v>
      </c>
      <c r="D70" s="743" t="s">
        <v>3310</v>
      </c>
      <c r="E70" s="744" t="s">
        <v>2371</v>
      </c>
      <c r="F70" s="662" t="s">
        <v>2357</v>
      </c>
      <c r="G70" s="662" t="s">
        <v>2520</v>
      </c>
      <c r="H70" s="662" t="s">
        <v>571</v>
      </c>
      <c r="I70" s="662" t="s">
        <v>2521</v>
      </c>
      <c r="J70" s="662" t="s">
        <v>2522</v>
      </c>
      <c r="K70" s="662" t="s">
        <v>2523</v>
      </c>
      <c r="L70" s="663">
        <v>0</v>
      </c>
      <c r="M70" s="663">
        <v>0</v>
      </c>
      <c r="N70" s="662">
        <v>2</v>
      </c>
      <c r="O70" s="745">
        <v>0.5</v>
      </c>
      <c r="P70" s="663">
        <v>0</v>
      </c>
      <c r="Q70" s="678"/>
      <c r="R70" s="662">
        <v>2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31</v>
      </c>
      <c r="B71" s="662" t="s">
        <v>570</v>
      </c>
      <c r="C71" s="662" t="s">
        <v>2359</v>
      </c>
      <c r="D71" s="743" t="s">
        <v>3310</v>
      </c>
      <c r="E71" s="744" t="s">
        <v>2371</v>
      </c>
      <c r="F71" s="662" t="s">
        <v>2357</v>
      </c>
      <c r="G71" s="662" t="s">
        <v>2422</v>
      </c>
      <c r="H71" s="662" t="s">
        <v>1282</v>
      </c>
      <c r="I71" s="662" t="s">
        <v>2423</v>
      </c>
      <c r="J71" s="662" t="s">
        <v>2424</v>
      </c>
      <c r="K71" s="662" t="s">
        <v>2425</v>
      </c>
      <c r="L71" s="663">
        <v>543.39</v>
      </c>
      <c r="M71" s="663">
        <v>58686.119999999981</v>
      </c>
      <c r="N71" s="662">
        <v>108</v>
      </c>
      <c r="O71" s="745">
        <v>27</v>
      </c>
      <c r="P71" s="663">
        <v>39124.07999999998</v>
      </c>
      <c r="Q71" s="678">
        <v>0.66666666666666652</v>
      </c>
      <c r="R71" s="662">
        <v>72</v>
      </c>
      <c r="S71" s="678">
        <v>0.66666666666666663</v>
      </c>
      <c r="T71" s="745">
        <v>19.5</v>
      </c>
      <c r="U71" s="701">
        <v>0.72222222222222221</v>
      </c>
    </row>
    <row r="72" spans="1:21" ht="14.4" customHeight="1" x14ac:dyDescent="0.3">
      <c r="A72" s="661">
        <v>31</v>
      </c>
      <c r="B72" s="662" t="s">
        <v>570</v>
      </c>
      <c r="C72" s="662" t="s">
        <v>2359</v>
      </c>
      <c r="D72" s="743" t="s">
        <v>3310</v>
      </c>
      <c r="E72" s="744" t="s">
        <v>2371</v>
      </c>
      <c r="F72" s="662" t="s">
        <v>2357</v>
      </c>
      <c r="G72" s="662" t="s">
        <v>2422</v>
      </c>
      <c r="H72" s="662" t="s">
        <v>1282</v>
      </c>
      <c r="I72" s="662" t="s">
        <v>2426</v>
      </c>
      <c r="J72" s="662" t="s">
        <v>2424</v>
      </c>
      <c r="K72" s="662" t="s">
        <v>2427</v>
      </c>
      <c r="L72" s="663">
        <v>815.1</v>
      </c>
      <c r="M72" s="663">
        <v>43200.3</v>
      </c>
      <c r="N72" s="662">
        <v>53</v>
      </c>
      <c r="O72" s="745">
        <v>12</v>
      </c>
      <c r="P72" s="663">
        <v>26898.3</v>
      </c>
      <c r="Q72" s="678">
        <v>0.62264150943396224</v>
      </c>
      <c r="R72" s="662">
        <v>33</v>
      </c>
      <c r="S72" s="678">
        <v>0.62264150943396224</v>
      </c>
      <c r="T72" s="745">
        <v>8</v>
      </c>
      <c r="U72" s="701">
        <v>0.66666666666666663</v>
      </c>
    </row>
    <row r="73" spans="1:21" ht="14.4" customHeight="1" x14ac:dyDescent="0.3">
      <c r="A73" s="661">
        <v>31</v>
      </c>
      <c r="B73" s="662" t="s">
        <v>570</v>
      </c>
      <c r="C73" s="662" t="s">
        <v>2359</v>
      </c>
      <c r="D73" s="743" t="s">
        <v>3310</v>
      </c>
      <c r="E73" s="744" t="s">
        <v>2371</v>
      </c>
      <c r="F73" s="662" t="s">
        <v>2357</v>
      </c>
      <c r="G73" s="662" t="s">
        <v>2422</v>
      </c>
      <c r="H73" s="662" t="s">
        <v>1282</v>
      </c>
      <c r="I73" s="662" t="s">
        <v>2428</v>
      </c>
      <c r="J73" s="662" t="s">
        <v>2424</v>
      </c>
      <c r="K73" s="662" t="s">
        <v>2429</v>
      </c>
      <c r="L73" s="663">
        <v>923.74</v>
      </c>
      <c r="M73" s="663">
        <v>1847.48</v>
      </c>
      <c r="N73" s="662">
        <v>2</v>
      </c>
      <c r="O73" s="745">
        <v>1</v>
      </c>
      <c r="P73" s="663">
        <v>1847.48</v>
      </c>
      <c r="Q73" s="678">
        <v>1</v>
      </c>
      <c r="R73" s="662">
        <v>2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31</v>
      </c>
      <c r="B74" s="662" t="s">
        <v>570</v>
      </c>
      <c r="C74" s="662" t="s">
        <v>2359</v>
      </c>
      <c r="D74" s="743" t="s">
        <v>3310</v>
      </c>
      <c r="E74" s="744" t="s">
        <v>2371</v>
      </c>
      <c r="F74" s="662" t="s">
        <v>2357</v>
      </c>
      <c r="G74" s="662" t="s">
        <v>2422</v>
      </c>
      <c r="H74" s="662" t="s">
        <v>1282</v>
      </c>
      <c r="I74" s="662" t="s">
        <v>2430</v>
      </c>
      <c r="J74" s="662" t="s">
        <v>2424</v>
      </c>
      <c r="K74" s="662" t="s">
        <v>2431</v>
      </c>
      <c r="L74" s="663">
        <v>1154.68</v>
      </c>
      <c r="M74" s="663">
        <v>3464.04</v>
      </c>
      <c r="N74" s="662">
        <v>3</v>
      </c>
      <c r="O74" s="745">
        <v>1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31</v>
      </c>
      <c r="B75" s="662" t="s">
        <v>570</v>
      </c>
      <c r="C75" s="662" t="s">
        <v>2359</v>
      </c>
      <c r="D75" s="743" t="s">
        <v>3310</v>
      </c>
      <c r="E75" s="744" t="s">
        <v>2371</v>
      </c>
      <c r="F75" s="662" t="s">
        <v>2357</v>
      </c>
      <c r="G75" s="662" t="s">
        <v>2432</v>
      </c>
      <c r="H75" s="662" t="s">
        <v>1282</v>
      </c>
      <c r="I75" s="662" t="s">
        <v>1401</v>
      </c>
      <c r="J75" s="662" t="s">
        <v>1293</v>
      </c>
      <c r="K75" s="662" t="s">
        <v>2289</v>
      </c>
      <c r="L75" s="663">
        <v>24.22</v>
      </c>
      <c r="M75" s="663">
        <v>72.66</v>
      </c>
      <c r="N75" s="662">
        <v>3</v>
      </c>
      <c r="O75" s="745">
        <v>3</v>
      </c>
      <c r="P75" s="663">
        <v>72.66</v>
      </c>
      <c r="Q75" s="678">
        <v>1</v>
      </c>
      <c r="R75" s="662">
        <v>3</v>
      </c>
      <c r="S75" s="678">
        <v>1</v>
      </c>
      <c r="T75" s="745">
        <v>3</v>
      </c>
      <c r="U75" s="701">
        <v>1</v>
      </c>
    </row>
    <row r="76" spans="1:21" ht="14.4" customHeight="1" x14ac:dyDescent="0.3">
      <c r="A76" s="661">
        <v>31</v>
      </c>
      <c r="B76" s="662" t="s">
        <v>570</v>
      </c>
      <c r="C76" s="662" t="s">
        <v>2359</v>
      </c>
      <c r="D76" s="743" t="s">
        <v>3310</v>
      </c>
      <c r="E76" s="744" t="s">
        <v>2371</v>
      </c>
      <c r="F76" s="662" t="s">
        <v>2357</v>
      </c>
      <c r="G76" s="662" t="s">
        <v>2432</v>
      </c>
      <c r="H76" s="662" t="s">
        <v>1282</v>
      </c>
      <c r="I76" s="662" t="s">
        <v>1292</v>
      </c>
      <c r="J76" s="662" t="s">
        <v>1293</v>
      </c>
      <c r="K76" s="662" t="s">
        <v>2290</v>
      </c>
      <c r="L76" s="663">
        <v>48.42</v>
      </c>
      <c r="M76" s="663">
        <v>48.42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31</v>
      </c>
      <c r="B77" s="662" t="s">
        <v>570</v>
      </c>
      <c r="C77" s="662" t="s">
        <v>2359</v>
      </c>
      <c r="D77" s="743" t="s">
        <v>3310</v>
      </c>
      <c r="E77" s="744" t="s">
        <v>2371</v>
      </c>
      <c r="F77" s="662" t="s">
        <v>2357</v>
      </c>
      <c r="G77" s="662" t="s">
        <v>2524</v>
      </c>
      <c r="H77" s="662" t="s">
        <v>571</v>
      </c>
      <c r="I77" s="662" t="s">
        <v>1025</v>
      </c>
      <c r="J77" s="662" t="s">
        <v>2525</v>
      </c>
      <c r="K77" s="662" t="s">
        <v>1225</v>
      </c>
      <c r="L77" s="663">
        <v>99.11</v>
      </c>
      <c r="M77" s="663">
        <v>99.11</v>
      </c>
      <c r="N77" s="662">
        <v>1</v>
      </c>
      <c r="O77" s="745">
        <v>0.5</v>
      </c>
      <c r="P77" s="663">
        <v>99.11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31</v>
      </c>
      <c r="B78" s="662" t="s">
        <v>570</v>
      </c>
      <c r="C78" s="662" t="s">
        <v>2359</v>
      </c>
      <c r="D78" s="743" t="s">
        <v>3310</v>
      </c>
      <c r="E78" s="744" t="s">
        <v>2371</v>
      </c>
      <c r="F78" s="662" t="s">
        <v>2357</v>
      </c>
      <c r="G78" s="662" t="s">
        <v>2526</v>
      </c>
      <c r="H78" s="662" t="s">
        <v>571</v>
      </c>
      <c r="I78" s="662" t="s">
        <v>1751</v>
      </c>
      <c r="J78" s="662" t="s">
        <v>2527</v>
      </c>
      <c r="K78" s="662" t="s">
        <v>2528</v>
      </c>
      <c r="L78" s="663">
        <v>0</v>
      </c>
      <c r="M78" s="663">
        <v>0</v>
      </c>
      <c r="N78" s="662">
        <v>2</v>
      </c>
      <c r="O78" s="745">
        <v>1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31</v>
      </c>
      <c r="B79" s="662" t="s">
        <v>570</v>
      </c>
      <c r="C79" s="662" t="s">
        <v>2359</v>
      </c>
      <c r="D79" s="743" t="s">
        <v>3310</v>
      </c>
      <c r="E79" s="744" t="s">
        <v>2371</v>
      </c>
      <c r="F79" s="662" t="s">
        <v>2357</v>
      </c>
      <c r="G79" s="662" t="s">
        <v>2529</v>
      </c>
      <c r="H79" s="662" t="s">
        <v>571</v>
      </c>
      <c r="I79" s="662" t="s">
        <v>828</v>
      </c>
      <c r="J79" s="662" t="s">
        <v>829</v>
      </c>
      <c r="K79" s="662" t="s">
        <v>2530</v>
      </c>
      <c r="L79" s="663">
        <v>107.25</v>
      </c>
      <c r="M79" s="663">
        <v>107.25</v>
      </c>
      <c r="N79" s="662">
        <v>1</v>
      </c>
      <c r="O79" s="745">
        <v>1</v>
      </c>
      <c r="P79" s="663">
        <v>107.25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31</v>
      </c>
      <c r="B80" s="662" t="s">
        <v>570</v>
      </c>
      <c r="C80" s="662" t="s">
        <v>2359</v>
      </c>
      <c r="D80" s="743" t="s">
        <v>3310</v>
      </c>
      <c r="E80" s="744" t="s">
        <v>2371</v>
      </c>
      <c r="F80" s="662" t="s">
        <v>2357</v>
      </c>
      <c r="G80" s="662" t="s">
        <v>2433</v>
      </c>
      <c r="H80" s="662" t="s">
        <v>571</v>
      </c>
      <c r="I80" s="662" t="s">
        <v>740</v>
      </c>
      <c r="J80" s="662" t="s">
        <v>2434</v>
      </c>
      <c r="K80" s="662" t="s">
        <v>2435</v>
      </c>
      <c r="L80" s="663">
        <v>0</v>
      </c>
      <c r="M80" s="663">
        <v>0</v>
      </c>
      <c r="N80" s="662">
        <v>253</v>
      </c>
      <c r="O80" s="745">
        <v>121.5</v>
      </c>
      <c r="P80" s="663">
        <v>0</v>
      </c>
      <c r="Q80" s="678"/>
      <c r="R80" s="662">
        <v>124</v>
      </c>
      <c r="S80" s="678">
        <v>0.49011857707509882</v>
      </c>
      <c r="T80" s="745">
        <v>54</v>
      </c>
      <c r="U80" s="701">
        <v>0.44444444444444442</v>
      </c>
    </row>
    <row r="81" spans="1:21" ht="14.4" customHeight="1" x14ac:dyDescent="0.3">
      <c r="A81" s="661">
        <v>31</v>
      </c>
      <c r="B81" s="662" t="s">
        <v>570</v>
      </c>
      <c r="C81" s="662" t="s">
        <v>2359</v>
      </c>
      <c r="D81" s="743" t="s">
        <v>3310</v>
      </c>
      <c r="E81" s="744" t="s">
        <v>2371</v>
      </c>
      <c r="F81" s="662" t="s">
        <v>2357</v>
      </c>
      <c r="G81" s="662" t="s">
        <v>2440</v>
      </c>
      <c r="H81" s="662" t="s">
        <v>571</v>
      </c>
      <c r="I81" s="662" t="s">
        <v>1494</v>
      </c>
      <c r="J81" s="662" t="s">
        <v>1495</v>
      </c>
      <c r="K81" s="662" t="s">
        <v>2441</v>
      </c>
      <c r="L81" s="663">
        <v>186.27</v>
      </c>
      <c r="M81" s="663">
        <v>2235.2400000000002</v>
      </c>
      <c r="N81" s="662">
        <v>12</v>
      </c>
      <c r="O81" s="745">
        <v>5</v>
      </c>
      <c r="P81" s="663">
        <v>1117.6200000000001</v>
      </c>
      <c r="Q81" s="678">
        <v>0.5</v>
      </c>
      <c r="R81" s="662">
        <v>6</v>
      </c>
      <c r="S81" s="678">
        <v>0.5</v>
      </c>
      <c r="T81" s="745">
        <v>2.5</v>
      </c>
      <c r="U81" s="701">
        <v>0.5</v>
      </c>
    </row>
    <row r="82" spans="1:21" ht="14.4" customHeight="1" x14ac:dyDescent="0.3">
      <c r="A82" s="661">
        <v>31</v>
      </c>
      <c r="B82" s="662" t="s">
        <v>570</v>
      </c>
      <c r="C82" s="662" t="s">
        <v>2359</v>
      </c>
      <c r="D82" s="743" t="s">
        <v>3310</v>
      </c>
      <c r="E82" s="744" t="s">
        <v>2371</v>
      </c>
      <c r="F82" s="662" t="s">
        <v>2358</v>
      </c>
      <c r="G82" s="662" t="s">
        <v>2455</v>
      </c>
      <c r="H82" s="662" t="s">
        <v>571</v>
      </c>
      <c r="I82" s="662" t="s">
        <v>2456</v>
      </c>
      <c r="J82" s="662" t="s">
        <v>2457</v>
      </c>
      <c r="K82" s="662" t="s">
        <v>2458</v>
      </c>
      <c r="L82" s="663">
        <v>30</v>
      </c>
      <c r="M82" s="663">
        <v>120</v>
      </c>
      <c r="N82" s="662">
        <v>4</v>
      </c>
      <c r="O82" s="745">
        <v>2</v>
      </c>
      <c r="P82" s="663">
        <v>120</v>
      </c>
      <c r="Q82" s="678">
        <v>1</v>
      </c>
      <c r="R82" s="662">
        <v>4</v>
      </c>
      <c r="S82" s="678">
        <v>1</v>
      </c>
      <c r="T82" s="745">
        <v>2</v>
      </c>
      <c r="U82" s="701">
        <v>1</v>
      </c>
    </row>
    <row r="83" spans="1:21" ht="14.4" customHeight="1" x14ac:dyDescent="0.3">
      <c r="A83" s="661">
        <v>31</v>
      </c>
      <c r="B83" s="662" t="s">
        <v>570</v>
      </c>
      <c r="C83" s="662" t="s">
        <v>2359</v>
      </c>
      <c r="D83" s="743" t="s">
        <v>3310</v>
      </c>
      <c r="E83" s="744" t="s">
        <v>2371</v>
      </c>
      <c r="F83" s="662" t="s">
        <v>2358</v>
      </c>
      <c r="G83" s="662" t="s">
        <v>2455</v>
      </c>
      <c r="H83" s="662" t="s">
        <v>571</v>
      </c>
      <c r="I83" s="662" t="s">
        <v>2456</v>
      </c>
      <c r="J83" s="662" t="s">
        <v>2457</v>
      </c>
      <c r="K83" s="662" t="s">
        <v>2458</v>
      </c>
      <c r="L83" s="663">
        <v>35.75</v>
      </c>
      <c r="M83" s="663">
        <v>5469.75</v>
      </c>
      <c r="N83" s="662">
        <v>153</v>
      </c>
      <c r="O83" s="745">
        <v>74</v>
      </c>
      <c r="P83" s="663">
        <v>4897.75</v>
      </c>
      <c r="Q83" s="678">
        <v>0.89542483660130723</v>
      </c>
      <c r="R83" s="662">
        <v>137</v>
      </c>
      <c r="S83" s="678">
        <v>0.89542483660130723</v>
      </c>
      <c r="T83" s="745">
        <v>71</v>
      </c>
      <c r="U83" s="701">
        <v>0.95945945945945943</v>
      </c>
    </row>
    <row r="84" spans="1:21" ht="14.4" customHeight="1" x14ac:dyDescent="0.3">
      <c r="A84" s="661">
        <v>31</v>
      </c>
      <c r="B84" s="662" t="s">
        <v>570</v>
      </c>
      <c r="C84" s="662" t="s">
        <v>2359</v>
      </c>
      <c r="D84" s="743" t="s">
        <v>3310</v>
      </c>
      <c r="E84" s="744" t="s">
        <v>2371</v>
      </c>
      <c r="F84" s="662" t="s">
        <v>2358</v>
      </c>
      <c r="G84" s="662" t="s">
        <v>2459</v>
      </c>
      <c r="H84" s="662" t="s">
        <v>571</v>
      </c>
      <c r="I84" s="662" t="s">
        <v>2460</v>
      </c>
      <c r="J84" s="662" t="s">
        <v>2461</v>
      </c>
      <c r="K84" s="662" t="s">
        <v>2462</v>
      </c>
      <c r="L84" s="663">
        <v>410</v>
      </c>
      <c r="M84" s="663">
        <v>26240</v>
      </c>
      <c r="N84" s="662">
        <v>64</v>
      </c>
      <c r="O84" s="745">
        <v>64</v>
      </c>
      <c r="P84" s="663">
        <v>25830</v>
      </c>
      <c r="Q84" s="678">
        <v>0.984375</v>
      </c>
      <c r="R84" s="662">
        <v>63</v>
      </c>
      <c r="S84" s="678">
        <v>0.984375</v>
      </c>
      <c r="T84" s="745">
        <v>63</v>
      </c>
      <c r="U84" s="701">
        <v>0.984375</v>
      </c>
    </row>
    <row r="85" spans="1:21" ht="14.4" customHeight="1" x14ac:dyDescent="0.3">
      <c r="A85" s="661">
        <v>31</v>
      </c>
      <c r="B85" s="662" t="s">
        <v>570</v>
      </c>
      <c r="C85" s="662" t="s">
        <v>2359</v>
      </c>
      <c r="D85" s="743" t="s">
        <v>3310</v>
      </c>
      <c r="E85" s="744" t="s">
        <v>2371</v>
      </c>
      <c r="F85" s="662" t="s">
        <v>2358</v>
      </c>
      <c r="G85" s="662" t="s">
        <v>2463</v>
      </c>
      <c r="H85" s="662" t="s">
        <v>571</v>
      </c>
      <c r="I85" s="662" t="s">
        <v>2464</v>
      </c>
      <c r="J85" s="662" t="s">
        <v>2465</v>
      </c>
      <c r="K85" s="662" t="s">
        <v>2466</v>
      </c>
      <c r="L85" s="663">
        <v>3000</v>
      </c>
      <c r="M85" s="663">
        <v>3000</v>
      </c>
      <c r="N85" s="662">
        <v>1</v>
      </c>
      <c r="O85" s="745">
        <v>1</v>
      </c>
      <c r="P85" s="663">
        <v>3000</v>
      </c>
      <c r="Q85" s="678">
        <v>1</v>
      </c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31</v>
      </c>
      <c r="B86" s="662" t="s">
        <v>570</v>
      </c>
      <c r="C86" s="662" t="s">
        <v>2359</v>
      </c>
      <c r="D86" s="743" t="s">
        <v>3310</v>
      </c>
      <c r="E86" s="744" t="s">
        <v>2371</v>
      </c>
      <c r="F86" s="662" t="s">
        <v>2358</v>
      </c>
      <c r="G86" s="662" t="s">
        <v>2463</v>
      </c>
      <c r="H86" s="662" t="s">
        <v>571</v>
      </c>
      <c r="I86" s="662" t="s">
        <v>2467</v>
      </c>
      <c r="J86" s="662" t="s">
        <v>2468</v>
      </c>
      <c r="K86" s="662" t="s">
        <v>2469</v>
      </c>
      <c r="L86" s="663">
        <v>199.5</v>
      </c>
      <c r="M86" s="663">
        <v>399</v>
      </c>
      <c r="N86" s="662">
        <v>2</v>
      </c>
      <c r="O86" s="745">
        <v>2</v>
      </c>
      <c r="P86" s="663">
        <v>399</v>
      </c>
      <c r="Q86" s="678">
        <v>1</v>
      </c>
      <c r="R86" s="662">
        <v>2</v>
      </c>
      <c r="S86" s="678">
        <v>1</v>
      </c>
      <c r="T86" s="745">
        <v>2</v>
      </c>
      <c r="U86" s="701">
        <v>1</v>
      </c>
    </row>
    <row r="87" spans="1:21" ht="14.4" customHeight="1" x14ac:dyDescent="0.3">
      <c r="A87" s="661">
        <v>31</v>
      </c>
      <c r="B87" s="662" t="s">
        <v>570</v>
      </c>
      <c r="C87" s="662" t="s">
        <v>2359</v>
      </c>
      <c r="D87" s="743" t="s">
        <v>3310</v>
      </c>
      <c r="E87" s="744" t="s">
        <v>2371</v>
      </c>
      <c r="F87" s="662" t="s">
        <v>2358</v>
      </c>
      <c r="G87" s="662" t="s">
        <v>2463</v>
      </c>
      <c r="H87" s="662" t="s">
        <v>571</v>
      </c>
      <c r="I87" s="662" t="s">
        <v>2470</v>
      </c>
      <c r="J87" s="662" t="s">
        <v>2471</v>
      </c>
      <c r="K87" s="662" t="s">
        <v>2472</v>
      </c>
      <c r="L87" s="663">
        <v>492.18</v>
      </c>
      <c r="M87" s="663">
        <v>7874.8800000000019</v>
      </c>
      <c r="N87" s="662">
        <v>16</v>
      </c>
      <c r="O87" s="745">
        <v>16</v>
      </c>
      <c r="P87" s="663">
        <v>7382.7000000000016</v>
      </c>
      <c r="Q87" s="678">
        <v>0.9375</v>
      </c>
      <c r="R87" s="662">
        <v>15</v>
      </c>
      <c r="S87" s="678">
        <v>0.9375</v>
      </c>
      <c r="T87" s="745">
        <v>15</v>
      </c>
      <c r="U87" s="701">
        <v>0.9375</v>
      </c>
    </row>
    <row r="88" spans="1:21" ht="14.4" customHeight="1" x14ac:dyDescent="0.3">
      <c r="A88" s="661">
        <v>31</v>
      </c>
      <c r="B88" s="662" t="s">
        <v>570</v>
      </c>
      <c r="C88" s="662" t="s">
        <v>2359</v>
      </c>
      <c r="D88" s="743" t="s">
        <v>3310</v>
      </c>
      <c r="E88" s="744" t="s">
        <v>2371</v>
      </c>
      <c r="F88" s="662" t="s">
        <v>2358</v>
      </c>
      <c r="G88" s="662" t="s">
        <v>2463</v>
      </c>
      <c r="H88" s="662" t="s">
        <v>571</v>
      </c>
      <c r="I88" s="662" t="s">
        <v>2531</v>
      </c>
      <c r="J88" s="662" t="s">
        <v>2532</v>
      </c>
      <c r="K88" s="662" t="s">
        <v>2533</v>
      </c>
      <c r="L88" s="663">
        <v>347.81</v>
      </c>
      <c r="M88" s="663">
        <v>347.81</v>
      </c>
      <c r="N88" s="662">
        <v>1</v>
      </c>
      <c r="O88" s="745">
        <v>1</v>
      </c>
      <c r="P88" s="663">
        <v>347.81</v>
      </c>
      <c r="Q88" s="678">
        <v>1</v>
      </c>
      <c r="R88" s="662">
        <v>1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31</v>
      </c>
      <c r="B89" s="662" t="s">
        <v>570</v>
      </c>
      <c r="C89" s="662" t="s">
        <v>2359</v>
      </c>
      <c r="D89" s="743" t="s">
        <v>3310</v>
      </c>
      <c r="E89" s="744" t="s">
        <v>2371</v>
      </c>
      <c r="F89" s="662" t="s">
        <v>2358</v>
      </c>
      <c r="G89" s="662" t="s">
        <v>2463</v>
      </c>
      <c r="H89" s="662" t="s">
        <v>571</v>
      </c>
      <c r="I89" s="662" t="s">
        <v>2534</v>
      </c>
      <c r="J89" s="662" t="s">
        <v>2535</v>
      </c>
      <c r="K89" s="662" t="s">
        <v>2536</v>
      </c>
      <c r="L89" s="663">
        <v>2296.87</v>
      </c>
      <c r="M89" s="663">
        <v>2296.87</v>
      </c>
      <c r="N89" s="662">
        <v>1</v>
      </c>
      <c r="O89" s="745">
        <v>1</v>
      </c>
      <c r="P89" s="663">
        <v>2296.87</v>
      </c>
      <c r="Q89" s="678">
        <v>1</v>
      </c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31</v>
      </c>
      <c r="B90" s="662" t="s">
        <v>570</v>
      </c>
      <c r="C90" s="662" t="s">
        <v>2359</v>
      </c>
      <c r="D90" s="743" t="s">
        <v>3310</v>
      </c>
      <c r="E90" s="744" t="s">
        <v>2371</v>
      </c>
      <c r="F90" s="662" t="s">
        <v>2358</v>
      </c>
      <c r="G90" s="662" t="s">
        <v>2463</v>
      </c>
      <c r="H90" s="662" t="s">
        <v>571</v>
      </c>
      <c r="I90" s="662" t="s">
        <v>2537</v>
      </c>
      <c r="J90" s="662" t="s">
        <v>2538</v>
      </c>
      <c r="K90" s="662" t="s">
        <v>2539</v>
      </c>
      <c r="L90" s="663">
        <v>750</v>
      </c>
      <c r="M90" s="663">
        <v>750</v>
      </c>
      <c r="N90" s="662">
        <v>1</v>
      </c>
      <c r="O90" s="745">
        <v>1</v>
      </c>
      <c r="P90" s="663">
        <v>750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31</v>
      </c>
      <c r="B91" s="662" t="s">
        <v>570</v>
      </c>
      <c r="C91" s="662" t="s">
        <v>2359</v>
      </c>
      <c r="D91" s="743" t="s">
        <v>3310</v>
      </c>
      <c r="E91" s="744" t="s">
        <v>2371</v>
      </c>
      <c r="F91" s="662" t="s">
        <v>2358</v>
      </c>
      <c r="G91" s="662" t="s">
        <v>2463</v>
      </c>
      <c r="H91" s="662" t="s">
        <v>571</v>
      </c>
      <c r="I91" s="662" t="s">
        <v>1591</v>
      </c>
      <c r="J91" s="662" t="s">
        <v>2540</v>
      </c>
      <c r="K91" s="662" t="s">
        <v>2541</v>
      </c>
      <c r="L91" s="663">
        <v>2202.1999999999998</v>
      </c>
      <c r="M91" s="663">
        <v>2202.1999999999998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31</v>
      </c>
      <c r="B92" s="662" t="s">
        <v>570</v>
      </c>
      <c r="C92" s="662" t="s">
        <v>2359</v>
      </c>
      <c r="D92" s="743" t="s">
        <v>3310</v>
      </c>
      <c r="E92" s="744" t="s">
        <v>2371</v>
      </c>
      <c r="F92" s="662" t="s">
        <v>2358</v>
      </c>
      <c r="G92" s="662" t="s">
        <v>2463</v>
      </c>
      <c r="H92" s="662" t="s">
        <v>571</v>
      </c>
      <c r="I92" s="662" t="s">
        <v>2473</v>
      </c>
      <c r="J92" s="662" t="s">
        <v>2474</v>
      </c>
      <c r="K92" s="662" t="s">
        <v>2475</v>
      </c>
      <c r="L92" s="663">
        <v>971.25</v>
      </c>
      <c r="M92" s="663">
        <v>5827.5</v>
      </c>
      <c r="N92" s="662">
        <v>6</v>
      </c>
      <c r="O92" s="745">
        <v>6</v>
      </c>
      <c r="P92" s="663">
        <v>5827.5</v>
      </c>
      <c r="Q92" s="678">
        <v>1</v>
      </c>
      <c r="R92" s="662">
        <v>6</v>
      </c>
      <c r="S92" s="678">
        <v>1</v>
      </c>
      <c r="T92" s="745">
        <v>6</v>
      </c>
      <c r="U92" s="701">
        <v>1</v>
      </c>
    </row>
    <row r="93" spans="1:21" ht="14.4" customHeight="1" x14ac:dyDescent="0.3">
      <c r="A93" s="661">
        <v>31</v>
      </c>
      <c r="B93" s="662" t="s">
        <v>570</v>
      </c>
      <c r="C93" s="662" t="s">
        <v>2359</v>
      </c>
      <c r="D93" s="743" t="s">
        <v>3310</v>
      </c>
      <c r="E93" s="744" t="s">
        <v>2371</v>
      </c>
      <c r="F93" s="662" t="s">
        <v>2358</v>
      </c>
      <c r="G93" s="662" t="s">
        <v>2463</v>
      </c>
      <c r="H93" s="662" t="s">
        <v>571</v>
      </c>
      <c r="I93" s="662" t="s">
        <v>2479</v>
      </c>
      <c r="J93" s="662" t="s">
        <v>2480</v>
      </c>
      <c r="K93" s="662" t="s">
        <v>2481</v>
      </c>
      <c r="L93" s="663">
        <v>1978.94</v>
      </c>
      <c r="M93" s="663">
        <v>5936.82</v>
      </c>
      <c r="N93" s="662">
        <v>3</v>
      </c>
      <c r="O93" s="745">
        <v>3</v>
      </c>
      <c r="P93" s="663">
        <v>3957.88</v>
      </c>
      <c r="Q93" s="678">
        <v>0.66666666666666674</v>
      </c>
      <c r="R93" s="662">
        <v>2</v>
      </c>
      <c r="S93" s="678">
        <v>0.66666666666666663</v>
      </c>
      <c r="T93" s="745">
        <v>2</v>
      </c>
      <c r="U93" s="701">
        <v>0.66666666666666663</v>
      </c>
    </row>
    <row r="94" spans="1:21" ht="14.4" customHeight="1" x14ac:dyDescent="0.3">
      <c r="A94" s="661">
        <v>31</v>
      </c>
      <c r="B94" s="662" t="s">
        <v>570</v>
      </c>
      <c r="C94" s="662" t="s">
        <v>2359</v>
      </c>
      <c r="D94" s="743" t="s">
        <v>3310</v>
      </c>
      <c r="E94" s="744" t="s">
        <v>2371</v>
      </c>
      <c r="F94" s="662" t="s">
        <v>2358</v>
      </c>
      <c r="G94" s="662" t="s">
        <v>2463</v>
      </c>
      <c r="H94" s="662" t="s">
        <v>571</v>
      </c>
      <c r="I94" s="662" t="s">
        <v>2482</v>
      </c>
      <c r="J94" s="662" t="s">
        <v>2483</v>
      </c>
      <c r="K94" s="662" t="s">
        <v>2484</v>
      </c>
      <c r="L94" s="663">
        <v>350</v>
      </c>
      <c r="M94" s="663">
        <v>350</v>
      </c>
      <c r="N94" s="662">
        <v>1</v>
      </c>
      <c r="O94" s="745">
        <v>1</v>
      </c>
      <c r="P94" s="663">
        <v>350</v>
      </c>
      <c r="Q94" s="678">
        <v>1</v>
      </c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31</v>
      </c>
      <c r="B95" s="662" t="s">
        <v>570</v>
      </c>
      <c r="C95" s="662" t="s">
        <v>2359</v>
      </c>
      <c r="D95" s="743" t="s">
        <v>3310</v>
      </c>
      <c r="E95" s="744" t="s">
        <v>2371</v>
      </c>
      <c r="F95" s="662" t="s">
        <v>2358</v>
      </c>
      <c r="G95" s="662" t="s">
        <v>2463</v>
      </c>
      <c r="H95" s="662" t="s">
        <v>571</v>
      </c>
      <c r="I95" s="662" t="s">
        <v>2542</v>
      </c>
      <c r="J95" s="662" t="s">
        <v>2543</v>
      </c>
      <c r="K95" s="662" t="s">
        <v>2544</v>
      </c>
      <c r="L95" s="663">
        <v>58.5</v>
      </c>
      <c r="M95" s="663">
        <v>58.5</v>
      </c>
      <c r="N95" s="662">
        <v>1</v>
      </c>
      <c r="O95" s="745">
        <v>1</v>
      </c>
      <c r="P95" s="663">
        <v>58.5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31</v>
      </c>
      <c r="B96" s="662" t="s">
        <v>570</v>
      </c>
      <c r="C96" s="662" t="s">
        <v>2359</v>
      </c>
      <c r="D96" s="743" t="s">
        <v>3310</v>
      </c>
      <c r="E96" s="744" t="s">
        <v>2371</v>
      </c>
      <c r="F96" s="662" t="s">
        <v>2358</v>
      </c>
      <c r="G96" s="662" t="s">
        <v>2488</v>
      </c>
      <c r="H96" s="662" t="s">
        <v>571</v>
      </c>
      <c r="I96" s="662" t="s">
        <v>2489</v>
      </c>
      <c r="J96" s="662" t="s">
        <v>2490</v>
      </c>
      <c r="K96" s="662" t="s">
        <v>2491</v>
      </c>
      <c r="L96" s="663">
        <v>260</v>
      </c>
      <c r="M96" s="663">
        <v>1040</v>
      </c>
      <c r="N96" s="662">
        <v>4</v>
      </c>
      <c r="O96" s="745">
        <v>2</v>
      </c>
      <c r="P96" s="663">
        <v>1040</v>
      </c>
      <c r="Q96" s="678">
        <v>1</v>
      </c>
      <c r="R96" s="662">
        <v>4</v>
      </c>
      <c r="S96" s="678">
        <v>1</v>
      </c>
      <c r="T96" s="745">
        <v>2</v>
      </c>
      <c r="U96" s="701">
        <v>1</v>
      </c>
    </row>
    <row r="97" spans="1:21" ht="14.4" customHeight="1" x14ac:dyDescent="0.3">
      <c r="A97" s="661">
        <v>31</v>
      </c>
      <c r="B97" s="662" t="s">
        <v>570</v>
      </c>
      <c r="C97" s="662" t="s">
        <v>2359</v>
      </c>
      <c r="D97" s="743" t="s">
        <v>3310</v>
      </c>
      <c r="E97" s="744" t="s">
        <v>2371</v>
      </c>
      <c r="F97" s="662" t="s">
        <v>2358</v>
      </c>
      <c r="G97" s="662" t="s">
        <v>2488</v>
      </c>
      <c r="H97" s="662" t="s">
        <v>571</v>
      </c>
      <c r="I97" s="662" t="s">
        <v>2492</v>
      </c>
      <c r="J97" s="662" t="s">
        <v>2493</v>
      </c>
      <c r="K97" s="662" t="s">
        <v>2494</v>
      </c>
      <c r="L97" s="663">
        <v>200</v>
      </c>
      <c r="M97" s="663">
        <v>20200</v>
      </c>
      <c r="N97" s="662">
        <v>101</v>
      </c>
      <c r="O97" s="745">
        <v>51</v>
      </c>
      <c r="P97" s="663">
        <v>17800</v>
      </c>
      <c r="Q97" s="678">
        <v>0.88118811881188119</v>
      </c>
      <c r="R97" s="662">
        <v>89</v>
      </c>
      <c r="S97" s="678">
        <v>0.88118811881188119</v>
      </c>
      <c r="T97" s="745">
        <v>45</v>
      </c>
      <c r="U97" s="701">
        <v>0.88235294117647056</v>
      </c>
    </row>
    <row r="98" spans="1:21" ht="14.4" customHeight="1" x14ac:dyDescent="0.3">
      <c r="A98" s="661">
        <v>31</v>
      </c>
      <c r="B98" s="662" t="s">
        <v>570</v>
      </c>
      <c r="C98" s="662" t="s">
        <v>2359</v>
      </c>
      <c r="D98" s="743" t="s">
        <v>3310</v>
      </c>
      <c r="E98" s="744" t="s">
        <v>2371</v>
      </c>
      <c r="F98" s="662" t="s">
        <v>2358</v>
      </c>
      <c r="G98" s="662" t="s">
        <v>2488</v>
      </c>
      <c r="H98" s="662" t="s">
        <v>571</v>
      </c>
      <c r="I98" s="662" t="s">
        <v>2545</v>
      </c>
      <c r="J98" s="662" t="s">
        <v>2546</v>
      </c>
      <c r="K98" s="662" t="s">
        <v>2547</v>
      </c>
      <c r="L98" s="663">
        <v>7000</v>
      </c>
      <c r="M98" s="663">
        <v>7000</v>
      </c>
      <c r="N98" s="662">
        <v>1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31</v>
      </c>
      <c r="B99" s="662" t="s">
        <v>570</v>
      </c>
      <c r="C99" s="662" t="s">
        <v>2359</v>
      </c>
      <c r="D99" s="743" t="s">
        <v>3310</v>
      </c>
      <c r="E99" s="744" t="s">
        <v>2372</v>
      </c>
      <c r="F99" s="662" t="s">
        <v>2357</v>
      </c>
      <c r="G99" s="662" t="s">
        <v>2393</v>
      </c>
      <c r="H99" s="662" t="s">
        <v>1282</v>
      </c>
      <c r="I99" s="662" t="s">
        <v>1547</v>
      </c>
      <c r="J99" s="662" t="s">
        <v>1441</v>
      </c>
      <c r="K99" s="662" t="s">
        <v>2253</v>
      </c>
      <c r="L99" s="663">
        <v>154.36000000000001</v>
      </c>
      <c r="M99" s="663">
        <v>154.36000000000001</v>
      </c>
      <c r="N99" s="662">
        <v>1</v>
      </c>
      <c r="O99" s="745">
        <v>0.5</v>
      </c>
      <c r="P99" s="663">
        <v>154.36000000000001</v>
      </c>
      <c r="Q99" s="678">
        <v>1</v>
      </c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31</v>
      </c>
      <c r="B100" s="662" t="s">
        <v>570</v>
      </c>
      <c r="C100" s="662" t="s">
        <v>2359</v>
      </c>
      <c r="D100" s="743" t="s">
        <v>3310</v>
      </c>
      <c r="E100" s="744" t="s">
        <v>2372</v>
      </c>
      <c r="F100" s="662" t="s">
        <v>2357</v>
      </c>
      <c r="G100" s="662" t="s">
        <v>2393</v>
      </c>
      <c r="H100" s="662" t="s">
        <v>1282</v>
      </c>
      <c r="I100" s="662" t="s">
        <v>2548</v>
      </c>
      <c r="J100" s="662" t="s">
        <v>2549</v>
      </c>
      <c r="K100" s="662" t="s">
        <v>2252</v>
      </c>
      <c r="L100" s="663">
        <v>111.22</v>
      </c>
      <c r="M100" s="663">
        <v>111.22</v>
      </c>
      <c r="N100" s="662">
        <v>1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31</v>
      </c>
      <c r="B101" s="662" t="s">
        <v>570</v>
      </c>
      <c r="C101" s="662" t="s">
        <v>2359</v>
      </c>
      <c r="D101" s="743" t="s">
        <v>3310</v>
      </c>
      <c r="E101" s="744" t="s">
        <v>2372</v>
      </c>
      <c r="F101" s="662" t="s">
        <v>2357</v>
      </c>
      <c r="G101" s="662" t="s">
        <v>2393</v>
      </c>
      <c r="H101" s="662" t="s">
        <v>1282</v>
      </c>
      <c r="I101" s="662" t="s">
        <v>1569</v>
      </c>
      <c r="J101" s="662" t="s">
        <v>2256</v>
      </c>
      <c r="K101" s="662" t="s">
        <v>2252</v>
      </c>
      <c r="L101" s="663">
        <v>149.52000000000001</v>
      </c>
      <c r="M101" s="663">
        <v>149.52000000000001</v>
      </c>
      <c r="N101" s="662">
        <v>1</v>
      </c>
      <c r="O101" s="745">
        <v>0.5</v>
      </c>
      <c r="P101" s="663">
        <v>149.52000000000001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31</v>
      </c>
      <c r="B102" s="662" t="s">
        <v>570</v>
      </c>
      <c r="C102" s="662" t="s">
        <v>2359</v>
      </c>
      <c r="D102" s="743" t="s">
        <v>3310</v>
      </c>
      <c r="E102" s="744" t="s">
        <v>2372</v>
      </c>
      <c r="F102" s="662" t="s">
        <v>2357</v>
      </c>
      <c r="G102" s="662" t="s">
        <v>2384</v>
      </c>
      <c r="H102" s="662" t="s">
        <v>571</v>
      </c>
      <c r="I102" s="662" t="s">
        <v>2550</v>
      </c>
      <c r="J102" s="662" t="s">
        <v>2551</v>
      </c>
      <c r="K102" s="662" t="s">
        <v>2552</v>
      </c>
      <c r="L102" s="663">
        <v>75.819999999999993</v>
      </c>
      <c r="M102" s="663">
        <v>75.819999999999993</v>
      </c>
      <c r="N102" s="662">
        <v>1</v>
      </c>
      <c r="O102" s="745">
        <v>0.5</v>
      </c>
      <c r="P102" s="663">
        <v>75.819999999999993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31</v>
      </c>
      <c r="B103" s="662" t="s">
        <v>570</v>
      </c>
      <c r="C103" s="662" t="s">
        <v>2359</v>
      </c>
      <c r="D103" s="743" t="s">
        <v>3310</v>
      </c>
      <c r="E103" s="744" t="s">
        <v>2372</v>
      </c>
      <c r="F103" s="662" t="s">
        <v>2357</v>
      </c>
      <c r="G103" s="662" t="s">
        <v>2553</v>
      </c>
      <c r="H103" s="662" t="s">
        <v>571</v>
      </c>
      <c r="I103" s="662" t="s">
        <v>2554</v>
      </c>
      <c r="J103" s="662" t="s">
        <v>2555</v>
      </c>
      <c r="K103" s="662" t="s">
        <v>1380</v>
      </c>
      <c r="L103" s="663">
        <v>48.42</v>
      </c>
      <c r="M103" s="663">
        <v>96.84</v>
      </c>
      <c r="N103" s="662">
        <v>2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31</v>
      </c>
      <c r="B104" s="662" t="s">
        <v>570</v>
      </c>
      <c r="C104" s="662" t="s">
        <v>2359</v>
      </c>
      <c r="D104" s="743" t="s">
        <v>3310</v>
      </c>
      <c r="E104" s="744" t="s">
        <v>2372</v>
      </c>
      <c r="F104" s="662" t="s">
        <v>2357</v>
      </c>
      <c r="G104" s="662" t="s">
        <v>2407</v>
      </c>
      <c r="H104" s="662" t="s">
        <v>571</v>
      </c>
      <c r="I104" s="662" t="s">
        <v>766</v>
      </c>
      <c r="J104" s="662" t="s">
        <v>767</v>
      </c>
      <c r="K104" s="662" t="s">
        <v>2408</v>
      </c>
      <c r="L104" s="663">
        <v>156.77000000000001</v>
      </c>
      <c r="M104" s="663">
        <v>313.54000000000002</v>
      </c>
      <c r="N104" s="662">
        <v>2</v>
      </c>
      <c r="O104" s="745">
        <v>0.5</v>
      </c>
      <c r="P104" s="663">
        <v>313.54000000000002</v>
      </c>
      <c r="Q104" s="678">
        <v>1</v>
      </c>
      <c r="R104" s="662">
        <v>2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31</v>
      </c>
      <c r="B105" s="662" t="s">
        <v>570</v>
      </c>
      <c r="C105" s="662" t="s">
        <v>2359</v>
      </c>
      <c r="D105" s="743" t="s">
        <v>3310</v>
      </c>
      <c r="E105" s="744" t="s">
        <v>2372</v>
      </c>
      <c r="F105" s="662" t="s">
        <v>2357</v>
      </c>
      <c r="G105" s="662" t="s">
        <v>2556</v>
      </c>
      <c r="H105" s="662" t="s">
        <v>571</v>
      </c>
      <c r="I105" s="662" t="s">
        <v>1058</v>
      </c>
      <c r="J105" s="662" t="s">
        <v>1059</v>
      </c>
      <c r="K105" s="662" t="s">
        <v>2557</v>
      </c>
      <c r="L105" s="663">
        <v>30.46</v>
      </c>
      <c r="M105" s="663">
        <v>91.38</v>
      </c>
      <c r="N105" s="662">
        <v>3</v>
      </c>
      <c r="O105" s="745">
        <v>0.5</v>
      </c>
      <c r="P105" s="663">
        <v>91.38</v>
      </c>
      <c r="Q105" s="678">
        <v>1</v>
      </c>
      <c r="R105" s="662">
        <v>3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31</v>
      </c>
      <c r="B106" s="662" t="s">
        <v>570</v>
      </c>
      <c r="C106" s="662" t="s">
        <v>2359</v>
      </c>
      <c r="D106" s="743" t="s">
        <v>3310</v>
      </c>
      <c r="E106" s="744" t="s">
        <v>2372</v>
      </c>
      <c r="F106" s="662" t="s">
        <v>2357</v>
      </c>
      <c r="G106" s="662" t="s">
        <v>2389</v>
      </c>
      <c r="H106" s="662" t="s">
        <v>571</v>
      </c>
      <c r="I106" s="662" t="s">
        <v>1513</v>
      </c>
      <c r="J106" s="662" t="s">
        <v>1514</v>
      </c>
      <c r="K106" s="662" t="s">
        <v>1515</v>
      </c>
      <c r="L106" s="663">
        <v>147.31</v>
      </c>
      <c r="M106" s="663">
        <v>1915.03</v>
      </c>
      <c r="N106" s="662">
        <v>13</v>
      </c>
      <c r="O106" s="745">
        <v>4.5</v>
      </c>
      <c r="P106" s="663">
        <v>1325.79</v>
      </c>
      <c r="Q106" s="678">
        <v>0.69230769230769229</v>
      </c>
      <c r="R106" s="662">
        <v>9</v>
      </c>
      <c r="S106" s="678">
        <v>0.69230769230769229</v>
      </c>
      <c r="T106" s="745">
        <v>3</v>
      </c>
      <c r="U106" s="701">
        <v>0.66666666666666663</v>
      </c>
    </row>
    <row r="107" spans="1:21" ht="14.4" customHeight="1" x14ac:dyDescent="0.3">
      <c r="A107" s="661">
        <v>31</v>
      </c>
      <c r="B107" s="662" t="s">
        <v>570</v>
      </c>
      <c r="C107" s="662" t="s">
        <v>2359</v>
      </c>
      <c r="D107" s="743" t="s">
        <v>3310</v>
      </c>
      <c r="E107" s="744" t="s">
        <v>2372</v>
      </c>
      <c r="F107" s="662" t="s">
        <v>2357</v>
      </c>
      <c r="G107" s="662" t="s">
        <v>2422</v>
      </c>
      <c r="H107" s="662" t="s">
        <v>1282</v>
      </c>
      <c r="I107" s="662" t="s">
        <v>2423</v>
      </c>
      <c r="J107" s="662" t="s">
        <v>2424</v>
      </c>
      <c r="K107" s="662" t="s">
        <v>2425</v>
      </c>
      <c r="L107" s="663">
        <v>543.39</v>
      </c>
      <c r="M107" s="663">
        <v>39124.080000000002</v>
      </c>
      <c r="N107" s="662">
        <v>72</v>
      </c>
      <c r="O107" s="745">
        <v>18</v>
      </c>
      <c r="P107" s="663">
        <v>33146.79</v>
      </c>
      <c r="Q107" s="678">
        <v>0.84722222222222221</v>
      </c>
      <c r="R107" s="662">
        <v>61</v>
      </c>
      <c r="S107" s="678">
        <v>0.84722222222222221</v>
      </c>
      <c r="T107" s="745">
        <v>16</v>
      </c>
      <c r="U107" s="701">
        <v>0.88888888888888884</v>
      </c>
    </row>
    <row r="108" spans="1:21" ht="14.4" customHeight="1" x14ac:dyDescent="0.3">
      <c r="A108" s="661">
        <v>31</v>
      </c>
      <c r="B108" s="662" t="s">
        <v>570</v>
      </c>
      <c r="C108" s="662" t="s">
        <v>2359</v>
      </c>
      <c r="D108" s="743" t="s">
        <v>3310</v>
      </c>
      <c r="E108" s="744" t="s">
        <v>2372</v>
      </c>
      <c r="F108" s="662" t="s">
        <v>2357</v>
      </c>
      <c r="G108" s="662" t="s">
        <v>2422</v>
      </c>
      <c r="H108" s="662" t="s">
        <v>1282</v>
      </c>
      <c r="I108" s="662" t="s">
        <v>2426</v>
      </c>
      <c r="J108" s="662" t="s">
        <v>2424</v>
      </c>
      <c r="K108" s="662" t="s">
        <v>2427</v>
      </c>
      <c r="L108" s="663">
        <v>815.1</v>
      </c>
      <c r="M108" s="663">
        <v>11411.4</v>
      </c>
      <c r="N108" s="662">
        <v>14</v>
      </c>
      <c r="O108" s="745">
        <v>2.5</v>
      </c>
      <c r="P108" s="663">
        <v>11411.4</v>
      </c>
      <c r="Q108" s="678">
        <v>1</v>
      </c>
      <c r="R108" s="662">
        <v>14</v>
      </c>
      <c r="S108" s="678">
        <v>1</v>
      </c>
      <c r="T108" s="745">
        <v>2.5</v>
      </c>
      <c r="U108" s="701">
        <v>1</v>
      </c>
    </row>
    <row r="109" spans="1:21" ht="14.4" customHeight="1" x14ac:dyDescent="0.3">
      <c r="A109" s="661">
        <v>31</v>
      </c>
      <c r="B109" s="662" t="s">
        <v>570</v>
      </c>
      <c r="C109" s="662" t="s">
        <v>2359</v>
      </c>
      <c r="D109" s="743" t="s">
        <v>3310</v>
      </c>
      <c r="E109" s="744" t="s">
        <v>2372</v>
      </c>
      <c r="F109" s="662" t="s">
        <v>2357</v>
      </c>
      <c r="G109" s="662" t="s">
        <v>2422</v>
      </c>
      <c r="H109" s="662" t="s">
        <v>1282</v>
      </c>
      <c r="I109" s="662" t="s">
        <v>2428</v>
      </c>
      <c r="J109" s="662" t="s">
        <v>2424</v>
      </c>
      <c r="K109" s="662" t="s">
        <v>2429</v>
      </c>
      <c r="L109" s="663">
        <v>923.74</v>
      </c>
      <c r="M109" s="663">
        <v>3694.96</v>
      </c>
      <c r="N109" s="662">
        <v>4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31</v>
      </c>
      <c r="B110" s="662" t="s">
        <v>570</v>
      </c>
      <c r="C110" s="662" t="s">
        <v>2359</v>
      </c>
      <c r="D110" s="743" t="s">
        <v>3310</v>
      </c>
      <c r="E110" s="744" t="s">
        <v>2372</v>
      </c>
      <c r="F110" s="662" t="s">
        <v>2357</v>
      </c>
      <c r="G110" s="662" t="s">
        <v>2529</v>
      </c>
      <c r="H110" s="662" t="s">
        <v>571</v>
      </c>
      <c r="I110" s="662" t="s">
        <v>828</v>
      </c>
      <c r="J110" s="662" t="s">
        <v>829</v>
      </c>
      <c r="K110" s="662" t="s">
        <v>2530</v>
      </c>
      <c r="L110" s="663">
        <v>107.25</v>
      </c>
      <c r="M110" s="663">
        <v>107.25</v>
      </c>
      <c r="N110" s="662">
        <v>1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31</v>
      </c>
      <c r="B111" s="662" t="s">
        <v>570</v>
      </c>
      <c r="C111" s="662" t="s">
        <v>2359</v>
      </c>
      <c r="D111" s="743" t="s">
        <v>3310</v>
      </c>
      <c r="E111" s="744" t="s">
        <v>2372</v>
      </c>
      <c r="F111" s="662" t="s">
        <v>2357</v>
      </c>
      <c r="G111" s="662" t="s">
        <v>2433</v>
      </c>
      <c r="H111" s="662" t="s">
        <v>571</v>
      </c>
      <c r="I111" s="662" t="s">
        <v>740</v>
      </c>
      <c r="J111" s="662" t="s">
        <v>2434</v>
      </c>
      <c r="K111" s="662" t="s">
        <v>2435</v>
      </c>
      <c r="L111" s="663">
        <v>0</v>
      </c>
      <c r="M111" s="663">
        <v>0</v>
      </c>
      <c r="N111" s="662">
        <v>83</v>
      </c>
      <c r="O111" s="745">
        <v>63.5</v>
      </c>
      <c r="P111" s="663">
        <v>0</v>
      </c>
      <c r="Q111" s="678"/>
      <c r="R111" s="662">
        <v>52</v>
      </c>
      <c r="S111" s="678">
        <v>0.62650602409638556</v>
      </c>
      <c r="T111" s="745">
        <v>36.5</v>
      </c>
      <c r="U111" s="701">
        <v>0.57480314960629919</v>
      </c>
    </row>
    <row r="112" spans="1:21" ht="14.4" customHeight="1" x14ac:dyDescent="0.3">
      <c r="A112" s="661">
        <v>31</v>
      </c>
      <c r="B112" s="662" t="s">
        <v>570</v>
      </c>
      <c r="C112" s="662" t="s">
        <v>2359</v>
      </c>
      <c r="D112" s="743" t="s">
        <v>3310</v>
      </c>
      <c r="E112" s="744" t="s">
        <v>2372</v>
      </c>
      <c r="F112" s="662" t="s">
        <v>2357</v>
      </c>
      <c r="G112" s="662" t="s">
        <v>2558</v>
      </c>
      <c r="H112" s="662" t="s">
        <v>571</v>
      </c>
      <c r="I112" s="662" t="s">
        <v>2559</v>
      </c>
      <c r="J112" s="662" t="s">
        <v>1529</v>
      </c>
      <c r="K112" s="662" t="s">
        <v>2560</v>
      </c>
      <c r="L112" s="663">
        <v>22.44</v>
      </c>
      <c r="M112" s="663">
        <v>22.44</v>
      </c>
      <c r="N112" s="662">
        <v>1</v>
      </c>
      <c r="O112" s="745">
        <v>1</v>
      </c>
      <c r="P112" s="663">
        <v>22.44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31</v>
      </c>
      <c r="B113" s="662" t="s">
        <v>570</v>
      </c>
      <c r="C113" s="662" t="s">
        <v>2359</v>
      </c>
      <c r="D113" s="743" t="s">
        <v>3310</v>
      </c>
      <c r="E113" s="744" t="s">
        <v>2372</v>
      </c>
      <c r="F113" s="662" t="s">
        <v>2357</v>
      </c>
      <c r="G113" s="662" t="s">
        <v>2440</v>
      </c>
      <c r="H113" s="662" t="s">
        <v>571</v>
      </c>
      <c r="I113" s="662" t="s">
        <v>1494</v>
      </c>
      <c r="J113" s="662" t="s">
        <v>1495</v>
      </c>
      <c r="K113" s="662" t="s">
        <v>2441</v>
      </c>
      <c r="L113" s="663">
        <v>186.27</v>
      </c>
      <c r="M113" s="663">
        <v>931.35000000000014</v>
      </c>
      <c r="N113" s="662">
        <v>5</v>
      </c>
      <c r="O113" s="745">
        <v>3.5</v>
      </c>
      <c r="P113" s="663">
        <v>558.81000000000006</v>
      </c>
      <c r="Q113" s="678">
        <v>0.6</v>
      </c>
      <c r="R113" s="662">
        <v>3</v>
      </c>
      <c r="S113" s="678">
        <v>0.6</v>
      </c>
      <c r="T113" s="745">
        <v>2.5</v>
      </c>
      <c r="U113" s="701">
        <v>0.7142857142857143</v>
      </c>
    </row>
    <row r="114" spans="1:21" ht="14.4" customHeight="1" x14ac:dyDescent="0.3">
      <c r="A114" s="661">
        <v>31</v>
      </c>
      <c r="B114" s="662" t="s">
        <v>570</v>
      </c>
      <c r="C114" s="662" t="s">
        <v>2359</v>
      </c>
      <c r="D114" s="743" t="s">
        <v>3310</v>
      </c>
      <c r="E114" s="744" t="s">
        <v>2372</v>
      </c>
      <c r="F114" s="662" t="s">
        <v>2358</v>
      </c>
      <c r="G114" s="662" t="s">
        <v>2455</v>
      </c>
      <c r="H114" s="662" t="s">
        <v>571</v>
      </c>
      <c r="I114" s="662" t="s">
        <v>2456</v>
      </c>
      <c r="J114" s="662" t="s">
        <v>2457</v>
      </c>
      <c r="K114" s="662" t="s">
        <v>2458</v>
      </c>
      <c r="L114" s="663">
        <v>35.75</v>
      </c>
      <c r="M114" s="663">
        <v>3825.25</v>
      </c>
      <c r="N114" s="662">
        <v>107</v>
      </c>
      <c r="O114" s="745">
        <v>55</v>
      </c>
      <c r="P114" s="663">
        <v>3682.25</v>
      </c>
      <c r="Q114" s="678">
        <v>0.96261682242990654</v>
      </c>
      <c r="R114" s="662">
        <v>103</v>
      </c>
      <c r="S114" s="678">
        <v>0.96261682242990654</v>
      </c>
      <c r="T114" s="745">
        <v>53</v>
      </c>
      <c r="U114" s="701">
        <v>0.96363636363636362</v>
      </c>
    </row>
    <row r="115" spans="1:21" ht="14.4" customHeight="1" x14ac:dyDescent="0.3">
      <c r="A115" s="661">
        <v>31</v>
      </c>
      <c r="B115" s="662" t="s">
        <v>570</v>
      </c>
      <c r="C115" s="662" t="s">
        <v>2359</v>
      </c>
      <c r="D115" s="743" t="s">
        <v>3310</v>
      </c>
      <c r="E115" s="744" t="s">
        <v>2372</v>
      </c>
      <c r="F115" s="662" t="s">
        <v>2358</v>
      </c>
      <c r="G115" s="662" t="s">
        <v>2459</v>
      </c>
      <c r="H115" s="662" t="s">
        <v>571</v>
      </c>
      <c r="I115" s="662" t="s">
        <v>2460</v>
      </c>
      <c r="J115" s="662" t="s">
        <v>2461</v>
      </c>
      <c r="K115" s="662" t="s">
        <v>2462</v>
      </c>
      <c r="L115" s="663">
        <v>410</v>
      </c>
      <c r="M115" s="663">
        <v>16400</v>
      </c>
      <c r="N115" s="662">
        <v>40</v>
      </c>
      <c r="O115" s="745">
        <v>40</v>
      </c>
      <c r="P115" s="663">
        <v>15990</v>
      </c>
      <c r="Q115" s="678">
        <v>0.97499999999999998</v>
      </c>
      <c r="R115" s="662">
        <v>39</v>
      </c>
      <c r="S115" s="678">
        <v>0.97499999999999998</v>
      </c>
      <c r="T115" s="745">
        <v>39</v>
      </c>
      <c r="U115" s="701">
        <v>0.97499999999999998</v>
      </c>
    </row>
    <row r="116" spans="1:21" ht="14.4" customHeight="1" x14ac:dyDescent="0.3">
      <c r="A116" s="661">
        <v>31</v>
      </c>
      <c r="B116" s="662" t="s">
        <v>570</v>
      </c>
      <c r="C116" s="662" t="s">
        <v>2359</v>
      </c>
      <c r="D116" s="743" t="s">
        <v>3310</v>
      </c>
      <c r="E116" s="744" t="s">
        <v>2372</v>
      </c>
      <c r="F116" s="662" t="s">
        <v>2358</v>
      </c>
      <c r="G116" s="662" t="s">
        <v>2463</v>
      </c>
      <c r="H116" s="662" t="s">
        <v>571</v>
      </c>
      <c r="I116" s="662" t="s">
        <v>2464</v>
      </c>
      <c r="J116" s="662" t="s">
        <v>2465</v>
      </c>
      <c r="K116" s="662" t="s">
        <v>2466</v>
      </c>
      <c r="L116" s="663">
        <v>3000</v>
      </c>
      <c r="M116" s="663">
        <v>9000</v>
      </c>
      <c r="N116" s="662">
        <v>3</v>
      </c>
      <c r="O116" s="745">
        <v>3</v>
      </c>
      <c r="P116" s="663">
        <v>9000</v>
      </c>
      <c r="Q116" s="678">
        <v>1</v>
      </c>
      <c r="R116" s="662">
        <v>3</v>
      </c>
      <c r="S116" s="678">
        <v>1</v>
      </c>
      <c r="T116" s="745">
        <v>3</v>
      </c>
      <c r="U116" s="701">
        <v>1</v>
      </c>
    </row>
    <row r="117" spans="1:21" ht="14.4" customHeight="1" x14ac:dyDescent="0.3">
      <c r="A117" s="661">
        <v>31</v>
      </c>
      <c r="B117" s="662" t="s">
        <v>570</v>
      </c>
      <c r="C117" s="662" t="s">
        <v>2359</v>
      </c>
      <c r="D117" s="743" t="s">
        <v>3310</v>
      </c>
      <c r="E117" s="744" t="s">
        <v>2372</v>
      </c>
      <c r="F117" s="662" t="s">
        <v>2358</v>
      </c>
      <c r="G117" s="662" t="s">
        <v>2463</v>
      </c>
      <c r="H117" s="662" t="s">
        <v>571</v>
      </c>
      <c r="I117" s="662" t="s">
        <v>2467</v>
      </c>
      <c r="J117" s="662" t="s">
        <v>2468</v>
      </c>
      <c r="K117" s="662" t="s">
        <v>2469</v>
      </c>
      <c r="L117" s="663">
        <v>199.5</v>
      </c>
      <c r="M117" s="663">
        <v>399</v>
      </c>
      <c r="N117" s="662">
        <v>2</v>
      </c>
      <c r="O117" s="745">
        <v>2</v>
      </c>
      <c r="P117" s="663">
        <v>199.5</v>
      </c>
      <c r="Q117" s="678">
        <v>0.5</v>
      </c>
      <c r="R117" s="662">
        <v>1</v>
      </c>
      <c r="S117" s="678">
        <v>0.5</v>
      </c>
      <c r="T117" s="745">
        <v>1</v>
      </c>
      <c r="U117" s="701">
        <v>0.5</v>
      </c>
    </row>
    <row r="118" spans="1:21" ht="14.4" customHeight="1" x14ac:dyDescent="0.3">
      <c r="A118" s="661">
        <v>31</v>
      </c>
      <c r="B118" s="662" t="s">
        <v>570</v>
      </c>
      <c r="C118" s="662" t="s">
        <v>2359</v>
      </c>
      <c r="D118" s="743" t="s">
        <v>3310</v>
      </c>
      <c r="E118" s="744" t="s">
        <v>2372</v>
      </c>
      <c r="F118" s="662" t="s">
        <v>2358</v>
      </c>
      <c r="G118" s="662" t="s">
        <v>2463</v>
      </c>
      <c r="H118" s="662" t="s">
        <v>571</v>
      </c>
      <c r="I118" s="662" t="s">
        <v>2470</v>
      </c>
      <c r="J118" s="662" t="s">
        <v>2471</v>
      </c>
      <c r="K118" s="662" t="s">
        <v>2472</v>
      </c>
      <c r="L118" s="663">
        <v>492.18</v>
      </c>
      <c r="M118" s="663">
        <v>2953.08</v>
      </c>
      <c r="N118" s="662">
        <v>6</v>
      </c>
      <c r="O118" s="745">
        <v>6</v>
      </c>
      <c r="P118" s="663">
        <v>2953.08</v>
      </c>
      <c r="Q118" s="678">
        <v>1</v>
      </c>
      <c r="R118" s="662">
        <v>6</v>
      </c>
      <c r="S118" s="678">
        <v>1</v>
      </c>
      <c r="T118" s="745">
        <v>6</v>
      </c>
      <c r="U118" s="701">
        <v>1</v>
      </c>
    </row>
    <row r="119" spans="1:21" ht="14.4" customHeight="1" x14ac:dyDescent="0.3">
      <c r="A119" s="661">
        <v>31</v>
      </c>
      <c r="B119" s="662" t="s">
        <v>570</v>
      </c>
      <c r="C119" s="662" t="s">
        <v>2359</v>
      </c>
      <c r="D119" s="743" t="s">
        <v>3310</v>
      </c>
      <c r="E119" s="744" t="s">
        <v>2372</v>
      </c>
      <c r="F119" s="662" t="s">
        <v>2358</v>
      </c>
      <c r="G119" s="662" t="s">
        <v>2463</v>
      </c>
      <c r="H119" s="662" t="s">
        <v>571</v>
      </c>
      <c r="I119" s="662" t="s">
        <v>2473</v>
      </c>
      <c r="J119" s="662" t="s">
        <v>2474</v>
      </c>
      <c r="K119" s="662" t="s">
        <v>2475</v>
      </c>
      <c r="L119" s="663">
        <v>971.25</v>
      </c>
      <c r="M119" s="663">
        <v>1942.5</v>
      </c>
      <c r="N119" s="662">
        <v>2</v>
      </c>
      <c r="O119" s="745">
        <v>2</v>
      </c>
      <c r="P119" s="663">
        <v>1942.5</v>
      </c>
      <c r="Q119" s="678">
        <v>1</v>
      </c>
      <c r="R119" s="662">
        <v>2</v>
      </c>
      <c r="S119" s="678">
        <v>1</v>
      </c>
      <c r="T119" s="745">
        <v>2</v>
      </c>
      <c r="U119" s="701">
        <v>1</v>
      </c>
    </row>
    <row r="120" spans="1:21" ht="14.4" customHeight="1" x14ac:dyDescent="0.3">
      <c r="A120" s="661">
        <v>31</v>
      </c>
      <c r="B120" s="662" t="s">
        <v>570</v>
      </c>
      <c r="C120" s="662" t="s">
        <v>2359</v>
      </c>
      <c r="D120" s="743" t="s">
        <v>3310</v>
      </c>
      <c r="E120" s="744" t="s">
        <v>2372</v>
      </c>
      <c r="F120" s="662" t="s">
        <v>2358</v>
      </c>
      <c r="G120" s="662" t="s">
        <v>2463</v>
      </c>
      <c r="H120" s="662" t="s">
        <v>571</v>
      </c>
      <c r="I120" s="662" t="s">
        <v>2561</v>
      </c>
      <c r="J120" s="662" t="s">
        <v>2562</v>
      </c>
      <c r="K120" s="662" t="s">
        <v>2563</v>
      </c>
      <c r="L120" s="663">
        <v>2010.55</v>
      </c>
      <c r="M120" s="663">
        <v>2010.55</v>
      </c>
      <c r="N120" s="662">
        <v>1</v>
      </c>
      <c r="O120" s="745">
        <v>1</v>
      </c>
      <c r="P120" s="663">
        <v>2010.55</v>
      </c>
      <c r="Q120" s="678">
        <v>1</v>
      </c>
      <c r="R120" s="662">
        <v>1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31</v>
      </c>
      <c r="B121" s="662" t="s">
        <v>570</v>
      </c>
      <c r="C121" s="662" t="s">
        <v>2359</v>
      </c>
      <c r="D121" s="743" t="s">
        <v>3310</v>
      </c>
      <c r="E121" s="744" t="s">
        <v>2372</v>
      </c>
      <c r="F121" s="662" t="s">
        <v>2358</v>
      </c>
      <c r="G121" s="662" t="s">
        <v>2463</v>
      </c>
      <c r="H121" s="662" t="s">
        <v>571</v>
      </c>
      <c r="I121" s="662" t="s">
        <v>2476</v>
      </c>
      <c r="J121" s="662" t="s">
        <v>2477</v>
      </c>
      <c r="K121" s="662" t="s">
        <v>2478</v>
      </c>
      <c r="L121" s="663">
        <v>349.12</v>
      </c>
      <c r="M121" s="663">
        <v>349.12</v>
      </c>
      <c r="N121" s="662">
        <v>1</v>
      </c>
      <c r="O121" s="745">
        <v>1</v>
      </c>
      <c r="P121" s="663">
        <v>349.12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31</v>
      </c>
      <c r="B122" s="662" t="s">
        <v>570</v>
      </c>
      <c r="C122" s="662" t="s">
        <v>2359</v>
      </c>
      <c r="D122" s="743" t="s">
        <v>3310</v>
      </c>
      <c r="E122" s="744" t="s">
        <v>2372</v>
      </c>
      <c r="F122" s="662" t="s">
        <v>2358</v>
      </c>
      <c r="G122" s="662" t="s">
        <v>2463</v>
      </c>
      <c r="H122" s="662" t="s">
        <v>571</v>
      </c>
      <c r="I122" s="662" t="s">
        <v>2479</v>
      </c>
      <c r="J122" s="662" t="s">
        <v>2480</v>
      </c>
      <c r="K122" s="662" t="s">
        <v>2481</v>
      </c>
      <c r="L122" s="663">
        <v>1978.94</v>
      </c>
      <c r="M122" s="663">
        <v>1978.94</v>
      </c>
      <c r="N122" s="662">
        <v>1</v>
      </c>
      <c r="O122" s="745">
        <v>1</v>
      </c>
      <c r="P122" s="663">
        <v>1978.94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31</v>
      </c>
      <c r="B123" s="662" t="s">
        <v>570</v>
      </c>
      <c r="C123" s="662" t="s">
        <v>2359</v>
      </c>
      <c r="D123" s="743" t="s">
        <v>3310</v>
      </c>
      <c r="E123" s="744" t="s">
        <v>2372</v>
      </c>
      <c r="F123" s="662" t="s">
        <v>2358</v>
      </c>
      <c r="G123" s="662" t="s">
        <v>2463</v>
      </c>
      <c r="H123" s="662" t="s">
        <v>571</v>
      </c>
      <c r="I123" s="662" t="s">
        <v>2564</v>
      </c>
      <c r="J123" s="662" t="s">
        <v>2565</v>
      </c>
      <c r="K123" s="662" t="s">
        <v>2566</v>
      </c>
      <c r="L123" s="663">
        <v>1000</v>
      </c>
      <c r="M123" s="663">
        <v>2000</v>
      </c>
      <c r="N123" s="662">
        <v>2</v>
      </c>
      <c r="O123" s="745">
        <v>2</v>
      </c>
      <c r="P123" s="663">
        <v>2000</v>
      </c>
      <c r="Q123" s="678">
        <v>1</v>
      </c>
      <c r="R123" s="662">
        <v>2</v>
      </c>
      <c r="S123" s="678">
        <v>1</v>
      </c>
      <c r="T123" s="745">
        <v>2</v>
      </c>
      <c r="U123" s="701">
        <v>1</v>
      </c>
    </row>
    <row r="124" spans="1:21" ht="14.4" customHeight="1" x14ac:dyDescent="0.3">
      <c r="A124" s="661">
        <v>31</v>
      </c>
      <c r="B124" s="662" t="s">
        <v>570</v>
      </c>
      <c r="C124" s="662" t="s">
        <v>2359</v>
      </c>
      <c r="D124" s="743" t="s">
        <v>3310</v>
      </c>
      <c r="E124" s="744" t="s">
        <v>2372</v>
      </c>
      <c r="F124" s="662" t="s">
        <v>2358</v>
      </c>
      <c r="G124" s="662" t="s">
        <v>2488</v>
      </c>
      <c r="H124" s="662" t="s">
        <v>571</v>
      </c>
      <c r="I124" s="662" t="s">
        <v>2489</v>
      </c>
      <c r="J124" s="662" t="s">
        <v>2490</v>
      </c>
      <c r="K124" s="662" t="s">
        <v>2491</v>
      </c>
      <c r="L124" s="663">
        <v>260</v>
      </c>
      <c r="M124" s="663">
        <v>520</v>
      </c>
      <c r="N124" s="662">
        <v>2</v>
      </c>
      <c r="O124" s="745">
        <v>1</v>
      </c>
      <c r="P124" s="663">
        <v>520</v>
      </c>
      <c r="Q124" s="678">
        <v>1</v>
      </c>
      <c r="R124" s="662">
        <v>2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31</v>
      </c>
      <c r="B125" s="662" t="s">
        <v>570</v>
      </c>
      <c r="C125" s="662" t="s">
        <v>2359</v>
      </c>
      <c r="D125" s="743" t="s">
        <v>3310</v>
      </c>
      <c r="E125" s="744" t="s">
        <v>2372</v>
      </c>
      <c r="F125" s="662" t="s">
        <v>2358</v>
      </c>
      <c r="G125" s="662" t="s">
        <v>2488</v>
      </c>
      <c r="H125" s="662" t="s">
        <v>571</v>
      </c>
      <c r="I125" s="662" t="s">
        <v>2492</v>
      </c>
      <c r="J125" s="662" t="s">
        <v>2493</v>
      </c>
      <c r="K125" s="662" t="s">
        <v>2494</v>
      </c>
      <c r="L125" s="663">
        <v>200</v>
      </c>
      <c r="M125" s="663">
        <v>10000</v>
      </c>
      <c r="N125" s="662">
        <v>50</v>
      </c>
      <c r="O125" s="745">
        <v>25</v>
      </c>
      <c r="P125" s="663">
        <v>9600</v>
      </c>
      <c r="Q125" s="678">
        <v>0.96</v>
      </c>
      <c r="R125" s="662">
        <v>48</v>
      </c>
      <c r="S125" s="678">
        <v>0.96</v>
      </c>
      <c r="T125" s="745">
        <v>24</v>
      </c>
      <c r="U125" s="701">
        <v>0.96</v>
      </c>
    </row>
    <row r="126" spans="1:21" ht="14.4" customHeight="1" x14ac:dyDescent="0.3">
      <c r="A126" s="661">
        <v>31</v>
      </c>
      <c r="B126" s="662" t="s">
        <v>570</v>
      </c>
      <c r="C126" s="662" t="s">
        <v>2359</v>
      </c>
      <c r="D126" s="743" t="s">
        <v>3310</v>
      </c>
      <c r="E126" s="744" t="s">
        <v>2372</v>
      </c>
      <c r="F126" s="662" t="s">
        <v>2358</v>
      </c>
      <c r="G126" s="662" t="s">
        <v>2488</v>
      </c>
      <c r="H126" s="662" t="s">
        <v>571</v>
      </c>
      <c r="I126" s="662" t="s">
        <v>2567</v>
      </c>
      <c r="J126" s="662" t="s">
        <v>2568</v>
      </c>
      <c r="K126" s="662" t="s">
        <v>2569</v>
      </c>
      <c r="L126" s="663">
        <v>1200</v>
      </c>
      <c r="M126" s="663">
        <v>1200</v>
      </c>
      <c r="N126" s="662">
        <v>1</v>
      </c>
      <c r="O126" s="745">
        <v>1</v>
      </c>
      <c r="P126" s="663">
        <v>1200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31</v>
      </c>
      <c r="B127" s="662" t="s">
        <v>570</v>
      </c>
      <c r="C127" s="662" t="s">
        <v>2359</v>
      </c>
      <c r="D127" s="743" t="s">
        <v>3310</v>
      </c>
      <c r="E127" s="744" t="s">
        <v>2373</v>
      </c>
      <c r="F127" s="662" t="s">
        <v>2357</v>
      </c>
      <c r="G127" s="662" t="s">
        <v>2393</v>
      </c>
      <c r="H127" s="662" t="s">
        <v>1282</v>
      </c>
      <c r="I127" s="662" t="s">
        <v>1440</v>
      </c>
      <c r="J127" s="662" t="s">
        <v>1441</v>
      </c>
      <c r="K127" s="662" t="s">
        <v>2252</v>
      </c>
      <c r="L127" s="663">
        <v>225.06</v>
      </c>
      <c r="M127" s="663">
        <v>225.06</v>
      </c>
      <c r="N127" s="662">
        <v>1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31</v>
      </c>
      <c r="B128" s="662" t="s">
        <v>570</v>
      </c>
      <c r="C128" s="662" t="s">
        <v>2359</v>
      </c>
      <c r="D128" s="743" t="s">
        <v>3310</v>
      </c>
      <c r="E128" s="744" t="s">
        <v>2373</v>
      </c>
      <c r="F128" s="662" t="s">
        <v>2357</v>
      </c>
      <c r="G128" s="662" t="s">
        <v>2570</v>
      </c>
      <c r="H128" s="662" t="s">
        <v>571</v>
      </c>
      <c r="I128" s="662" t="s">
        <v>1062</v>
      </c>
      <c r="J128" s="662" t="s">
        <v>1063</v>
      </c>
      <c r="K128" s="662" t="s">
        <v>2571</v>
      </c>
      <c r="L128" s="663">
        <v>0</v>
      </c>
      <c r="M128" s="663">
        <v>0</v>
      </c>
      <c r="N128" s="662">
        <v>1</v>
      </c>
      <c r="O128" s="745">
        <v>0.5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31</v>
      </c>
      <c r="B129" s="662" t="s">
        <v>570</v>
      </c>
      <c r="C129" s="662" t="s">
        <v>2359</v>
      </c>
      <c r="D129" s="743" t="s">
        <v>3310</v>
      </c>
      <c r="E129" s="744" t="s">
        <v>2373</v>
      </c>
      <c r="F129" s="662" t="s">
        <v>2357</v>
      </c>
      <c r="G129" s="662" t="s">
        <v>2407</v>
      </c>
      <c r="H129" s="662" t="s">
        <v>571</v>
      </c>
      <c r="I129" s="662" t="s">
        <v>766</v>
      </c>
      <c r="J129" s="662" t="s">
        <v>767</v>
      </c>
      <c r="K129" s="662" t="s">
        <v>2408</v>
      </c>
      <c r="L129" s="663">
        <v>156.77000000000001</v>
      </c>
      <c r="M129" s="663">
        <v>156.77000000000001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31</v>
      </c>
      <c r="B130" s="662" t="s">
        <v>570</v>
      </c>
      <c r="C130" s="662" t="s">
        <v>2359</v>
      </c>
      <c r="D130" s="743" t="s">
        <v>3310</v>
      </c>
      <c r="E130" s="744" t="s">
        <v>2373</v>
      </c>
      <c r="F130" s="662" t="s">
        <v>2357</v>
      </c>
      <c r="G130" s="662" t="s">
        <v>2572</v>
      </c>
      <c r="H130" s="662" t="s">
        <v>571</v>
      </c>
      <c r="I130" s="662" t="s">
        <v>1116</v>
      </c>
      <c r="J130" s="662" t="s">
        <v>2573</v>
      </c>
      <c r="K130" s="662" t="s">
        <v>2574</v>
      </c>
      <c r="L130" s="663">
        <v>0</v>
      </c>
      <c r="M130" s="663">
        <v>0</v>
      </c>
      <c r="N130" s="662">
        <v>1</v>
      </c>
      <c r="O130" s="745">
        <v>0.5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31</v>
      </c>
      <c r="B131" s="662" t="s">
        <v>570</v>
      </c>
      <c r="C131" s="662" t="s">
        <v>2359</v>
      </c>
      <c r="D131" s="743" t="s">
        <v>3310</v>
      </c>
      <c r="E131" s="744" t="s">
        <v>2373</v>
      </c>
      <c r="F131" s="662" t="s">
        <v>2357</v>
      </c>
      <c r="G131" s="662" t="s">
        <v>2575</v>
      </c>
      <c r="H131" s="662" t="s">
        <v>571</v>
      </c>
      <c r="I131" s="662" t="s">
        <v>2576</v>
      </c>
      <c r="J131" s="662" t="s">
        <v>2577</v>
      </c>
      <c r="K131" s="662" t="s">
        <v>2578</v>
      </c>
      <c r="L131" s="663">
        <v>23.61</v>
      </c>
      <c r="M131" s="663">
        <v>23.61</v>
      </c>
      <c r="N131" s="662">
        <v>1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31</v>
      </c>
      <c r="B132" s="662" t="s">
        <v>570</v>
      </c>
      <c r="C132" s="662" t="s">
        <v>2359</v>
      </c>
      <c r="D132" s="743" t="s">
        <v>3310</v>
      </c>
      <c r="E132" s="744" t="s">
        <v>2373</v>
      </c>
      <c r="F132" s="662" t="s">
        <v>2357</v>
      </c>
      <c r="G132" s="662" t="s">
        <v>2422</v>
      </c>
      <c r="H132" s="662" t="s">
        <v>1282</v>
      </c>
      <c r="I132" s="662" t="s">
        <v>2579</v>
      </c>
      <c r="J132" s="662" t="s">
        <v>2424</v>
      </c>
      <c r="K132" s="662" t="s">
        <v>2580</v>
      </c>
      <c r="L132" s="663">
        <v>407.55</v>
      </c>
      <c r="M132" s="663">
        <v>1222.6500000000001</v>
      </c>
      <c r="N132" s="662">
        <v>3</v>
      </c>
      <c r="O132" s="745">
        <v>1</v>
      </c>
      <c r="P132" s="663">
        <v>1222.6500000000001</v>
      </c>
      <c r="Q132" s="678">
        <v>1</v>
      </c>
      <c r="R132" s="662">
        <v>3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31</v>
      </c>
      <c r="B133" s="662" t="s">
        <v>570</v>
      </c>
      <c r="C133" s="662" t="s">
        <v>2359</v>
      </c>
      <c r="D133" s="743" t="s">
        <v>3310</v>
      </c>
      <c r="E133" s="744" t="s">
        <v>2373</v>
      </c>
      <c r="F133" s="662" t="s">
        <v>2357</v>
      </c>
      <c r="G133" s="662" t="s">
        <v>2422</v>
      </c>
      <c r="H133" s="662" t="s">
        <v>1282</v>
      </c>
      <c r="I133" s="662" t="s">
        <v>2423</v>
      </c>
      <c r="J133" s="662" t="s">
        <v>2424</v>
      </c>
      <c r="K133" s="662" t="s">
        <v>2425</v>
      </c>
      <c r="L133" s="663">
        <v>543.39</v>
      </c>
      <c r="M133" s="663">
        <v>11954.580000000002</v>
      </c>
      <c r="N133" s="662">
        <v>22</v>
      </c>
      <c r="O133" s="745">
        <v>7</v>
      </c>
      <c r="P133" s="663">
        <v>8694.2400000000016</v>
      </c>
      <c r="Q133" s="678">
        <v>0.72727272727272729</v>
      </c>
      <c r="R133" s="662">
        <v>16</v>
      </c>
      <c r="S133" s="678">
        <v>0.72727272727272729</v>
      </c>
      <c r="T133" s="745">
        <v>6</v>
      </c>
      <c r="U133" s="701">
        <v>0.8571428571428571</v>
      </c>
    </row>
    <row r="134" spans="1:21" ht="14.4" customHeight="1" x14ac:dyDescent="0.3">
      <c r="A134" s="661">
        <v>31</v>
      </c>
      <c r="B134" s="662" t="s">
        <v>570</v>
      </c>
      <c r="C134" s="662" t="s">
        <v>2359</v>
      </c>
      <c r="D134" s="743" t="s">
        <v>3310</v>
      </c>
      <c r="E134" s="744" t="s">
        <v>2373</v>
      </c>
      <c r="F134" s="662" t="s">
        <v>2357</v>
      </c>
      <c r="G134" s="662" t="s">
        <v>2422</v>
      </c>
      <c r="H134" s="662" t="s">
        <v>1282</v>
      </c>
      <c r="I134" s="662" t="s">
        <v>2426</v>
      </c>
      <c r="J134" s="662" t="s">
        <v>2424</v>
      </c>
      <c r="K134" s="662" t="s">
        <v>2427</v>
      </c>
      <c r="L134" s="663">
        <v>815.1</v>
      </c>
      <c r="M134" s="663">
        <v>4075.5</v>
      </c>
      <c r="N134" s="662">
        <v>5</v>
      </c>
      <c r="O134" s="745">
        <v>1</v>
      </c>
      <c r="P134" s="663">
        <v>4075.5</v>
      </c>
      <c r="Q134" s="678">
        <v>1</v>
      </c>
      <c r="R134" s="662">
        <v>5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31</v>
      </c>
      <c r="B135" s="662" t="s">
        <v>570</v>
      </c>
      <c r="C135" s="662" t="s">
        <v>2359</v>
      </c>
      <c r="D135" s="743" t="s">
        <v>3310</v>
      </c>
      <c r="E135" s="744" t="s">
        <v>2373</v>
      </c>
      <c r="F135" s="662" t="s">
        <v>2357</v>
      </c>
      <c r="G135" s="662" t="s">
        <v>2432</v>
      </c>
      <c r="H135" s="662" t="s">
        <v>1282</v>
      </c>
      <c r="I135" s="662" t="s">
        <v>1401</v>
      </c>
      <c r="J135" s="662" t="s">
        <v>1293</v>
      </c>
      <c r="K135" s="662" t="s">
        <v>2289</v>
      </c>
      <c r="L135" s="663">
        <v>24.22</v>
      </c>
      <c r="M135" s="663">
        <v>72.66</v>
      </c>
      <c r="N135" s="662">
        <v>3</v>
      </c>
      <c r="O135" s="745">
        <v>3</v>
      </c>
      <c r="P135" s="663">
        <v>48.44</v>
      </c>
      <c r="Q135" s="678">
        <v>0.66666666666666663</v>
      </c>
      <c r="R135" s="662">
        <v>2</v>
      </c>
      <c r="S135" s="678">
        <v>0.66666666666666663</v>
      </c>
      <c r="T135" s="745">
        <v>2</v>
      </c>
      <c r="U135" s="701">
        <v>0.66666666666666663</v>
      </c>
    </row>
    <row r="136" spans="1:21" ht="14.4" customHeight="1" x14ac:dyDescent="0.3">
      <c r="A136" s="661">
        <v>31</v>
      </c>
      <c r="B136" s="662" t="s">
        <v>570</v>
      </c>
      <c r="C136" s="662" t="s">
        <v>2359</v>
      </c>
      <c r="D136" s="743" t="s">
        <v>3310</v>
      </c>
      <c r="E136" s="744" t="s">
        <v>2373</v>
      </c>
      <c r="F136" s="662" t="s">
        <v>2357</v>
      </c>
      <c r="G136" s="662" t="s">
        <v>2432</v>
      </c>
      <c r="H136" s="662" t="s">
        <v>1282</v>
      </c>
      <c r="I136" s="662" t="s">
        <v>1292</v>
      </c>
      <c r="J136" s="662" t="s">
        <v>1293</v>
      </c>
      <c r="K136" s="662" t="s">
        <v>2290</v>
      </c>
      <c r="L136" s="663">
        <v>48.42</v>
      </c>
      <c r="M136" s="663">
        <v>48.42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31</v>
      </c>
      <c r="B137" s="662" t="s">
        <v>570</v>
      </c>
      <c r="C137" s="662" t="s">
        <v>2359</v>
      </c>
      <c r="D137" s="743" t="s">
        <v>3310</v>
      </c>
      <c r="E137" s="744" t="s">
        <v>2373</v>
      </c>
      <c r="F137" s="662" t="s">
        <v>2357</v>
      </c>
      <c r="G137" s="662" t="s">
        <v>2581</v>
      </c>
      <c r="H137" s="662" t="s">
        <v>1282</v>
      </c>
      <c r="I137" s="662" t="s">
        <v>1382</v>
      </c>
      <c r="J137" s="662" t="s">
        <v>1383</v>
      </c>
      <c r="K137" s="662" t="s">
        <v>1050</v>
      </c>
      <c r="L137" s="663">
        <v>48.27</v>
      </c>
      <c r="M137" s="663">
        <v>48.27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31</v>
      </c>
      <c r="B138" s="662" t="s">
        <v>570</v>
      </c>
      <c r="C138" s="662" t="s">
        <v>2359</v>
      </c>
      <c r="D138" s="743" t="s">
        <v>3310</v>
      </c>
      <c r="E138" s="744" t="s">
        <v>2373</v>
      </c>
      <c r="F138" s="662" t="s">
        <v>2357</v>
      </c>
      <c r="G138" s="662" t="s">
        <v>2433</v>
      </c>
      <c r="H138" s="662" t="s">
        <v>571</v>
      </c>
      <c r="I138" s="662" t="s">
        <v>740</v>
      </c>
      <c r="J138" s="662" t="s">
        <v>2434</v>
      </c>
      <c r="K138" s="662" t="s">
        <v>2435</v>
      </c>
      <c r="L138" s="663">
        <v>0</v>
      </c>
      <c r="M138" s="663">
        <v>0</v>
      </c>
      <c r="N138" s="662">
        <v>27</v>
      </c>
      <c r="O138" s="745">
        <v>20.5</v>
      </c>
      <c r="P138" s="663">
        <v>0</v>
      </c>
      <c r="Q138" s="678"/>
      <c r="R138" s="662">
        <v>16</v>
      </c>
      <c r="S138" s="678">
        <v>0.59259259259259256</v>
      </c>
      <c r="T138" s="745">
        <v>12.5</v>
      </c>
      <c r="U138" s="701">
        <v>0.6097560975609756</v>
      </c>
    </row>
    <row r="139" spans="1:21" ht="14.4" customHeight="1" x14ac:dyDescent="0.3">
      <c r="A139" s="661">
        <v>31</v>
      </c>
      <c r="B139" s="662" t="s">
        <v>570</v>
      </c>
      <c r="C139" s="662" t="s">
        <v>2359</v>
      </c>
      <c r="D139" s="743" t="s">
        <v>3310</v>
      </c>
      <c r="E139" s="744" t="s">
        <v>2373</v>
      </c>
      <c r="F139" s="662" t="s">
        <v>2357</v>
      </c>
      <c r="G139" s="662" t="s">
        <v>2440</v>
      </c>
      <c r="H139" s="662" t="s">
        <v>571</v>
      </c>
      <c r="I139" s="662" t="s">
        <v>1494</v>
      </c>
      <c r="J139" s="662" t="s">
        <v>1495</v>
      </c>
      <c r="K139" s="662" t="s">
        <v>2441</v>
      </c>
      <c r="L139" s="663">
        <v>186.27</v>
      </c>
      <c r="M139" s="663">
        <v>931.35000000000014</v>
      </c>
      <c r="N139" s="662">
        <v>5</v>
      </c>
      <c r="O139" s="745">
        <v>2</v>
      </c>
      <c r="P139" s="663">
        <v>372.54</v>
      </c>
      <c r="Q139" s="678">
        <v>0.39999999999999997</v>
      </c>
      <c r="R139" s="662">
        <v>2</v>
      </c>
      <c r="S139" s="678">
        <v>0.4</v>
      </c>
      <c r="T139" s="745">
        <v>0.5</v>
      </c>
      <c r="U139" s="701">
        <v>0.25</v>
      </c>
    </row>
    <row r="140" spans="1:21" ht="14.4" customHeight="1" x14ac:dyDescent="0.3">
      <c r="A140" s="661">
        <v>31</v>
      </c>
      <c r="B140" s="662" t="s">
        <v>570</v>
      </c>
      <c r="C140" s="662" t="s">
        <v>2359</v>
      </c>
      <c r="D140" s="743" t="s">
        <v>3310</v>
      </c>
      <c r="E140" s="744" t="s">
        <v>2373</v>
      </c>
      <c r="F140" s="662" t="s">
        <v>2357</v>
      </c>
      <c r="G140" s="662" t="s">
        <v>2445</v>
      </c>
      <c r="H140" s="662" t="s">
        <v>571</v>
      </c>
      <c r="I140" s="662" t="s">
        <v>2582</v>
      </c>
      <c r="J140" s="662" t="s">
        <v>2583</v>
      </c>
      <c r="K140" s="662" t="s">
        <v>2295</v>
      </c>
      <c r="L140" s="663">
        <v>31.32</v>
      </c>
      <c r="M140" s="663">
        <v>31.32</v>
      </c>
      <c r="N140" s="662">
        <v>1</v>
      </c>
      <c r="O140" s="745">
        <v>1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31</v>
      </c>
      <c r="B141" s="662" t="s">
        <v>570</v>
      </c>
      <c r="C141" s="662" t="s">
        <v>2359</v>
      </c>
      <c r="D141" s="743" t="s">
        <v>3310</v>
      </c>
      <c r="E141" s="744" t="s">
        <v>2374</v>
      </c>
      <c r="F141" s="662" t="s">
        <v>2357</v>
      </c>
      <c r="G141" s="662" t="s">
        <v>2393</v>
      </c>
      <c r="H141" s="662" t="s">
        <v>1282</v>
      </c>
      <c r="I141" s="662" t="s">
        <v>1569</v>
      </c>
      <c r="J141" s="662" t="s">
        <v>2256</v>
      </c>
      <c r="K141" s="662" t="s">
        <v>2252</v>
      </c>
      <c r="L141" s="663">
        <v>149.52000000000001</v>
      </c>
      <c r="M141" s="663">
        <v>299.04000000000002</v>
      </c>
      <c r="N141" s="662">
        <v>2</v>
      </c>
      <c r="O141" s="745">
        <v>2</v>
      </c>
      <c r="P141" s="663">
        <v>149.52000000000001</v>
      </c>
      <c r="Q141" s="678">
        <v>0.5</v>
      </c>
      <c r="R141" s="662">
        <v>1</v>
      </c>
      <c r="S141" s="678">
        <v>0.5</v>
      </c>
      <c r="T141" s="745">
        <v>1</v>
      </c>
      <c r="U141" s="701">
        <v>0.5</v>
      </c>
    </row>
    <row r="142" spans="1:21" ht="14.4" customHeight="1" x14ac:dyDescent="0.3">
      <c r="A142" s="661">
        <v>31</v>
      </c>
      <c r="B142" s="662" t="s">
        <v>570</v>
      </c>
      <c r="C142" s="662" t="s">
        <v>2359</v>
      </c>
      <c r="D142" s="743" t="s">
        <v>3310</v>
      </c>
      <c r="E142" s="744" t="s">
        <v>2374</v>
      </c>
      <c r="F142" s="662" t="s">
        <v>2357</v>
      </c>
      <c r="G142" s="662" t="s">
        <v>2384</v>
      </c>
      <c r="H142" s="662" t="s">
        <v>571</v>
      </c>
      <c r="I142" s="662" t="s">
        <v>2400</v>
      </c>
      <c r="J142" s="662" t="s">
        <v>2401</v>
      </c>
      <c r="K142" s="662" t="s">
        <v>2260</v>
      </c>
      <c r="L142" s="663">
        <v>78.33</v>
      </c>
      <c r="M142" s="663">
        <v>156.66</v>
      </c>
      <c r="N142" s="662">
        <v>2</v>
      </c>
      <c r="O142" s="745">
        <v>0.5</v>
      </c>
      <c r="P142" s="663">
        <v>156.66</v>
      </c>
      <c r="Q142" s="678">
        <v>1</v>
      </c>
      <c r="R142" s="662">
        <v>2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31</v>
      </c>
      <c r="B143" s="662" t="s">
        <v>570</v>
      </c>
      <c r="C143" s="662" t="s">
        <v>2359</v>
      </c>
      <c r="D143" s="743" t="s">
        <v>3310</v>
      </c>
      <c r="E143" s="744" t="s">
        <v>2374</v>
      </c>
      <c r="F143" s="662" t="s">
        <v>2357</v>
      </c>
      <c r="G143" s="662" t="s">
        <v>2384</v>
      </c>
      <c r="H143" s="662" t="s">
        <v>571</v>
      </c>
      <c r="I143" s="662" t="s">
        <v>1502</v>
      </c>
      <c r="J143" s="662" t="s">
        <v>1503</v>
      </c>
      <c r="K143" s="662" t="s">
        <v>2260</v>
      </c>
      <c r="L143" s="663">
        <v>66.819999999999993</v>
      </c>
      <c r="M143" s="663">
        <v>133.63999999999999</v>
      </c>
      <c r="N143" s="662">
        <v>2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31</v>
      </c>
      <c r="B144" s="662" t="s">
        <v>570</v>
      </c>
      <c r="C144" s="662" t="s">
        <v>2359</v>
      </c>
      <c r="D144" s="743" t="s">
        <v>3310</v>
      </c>
      <c r="E144" s="744" t="s">
        <v>2374</v>
      </c>
      <c r="F144" s="662" t="s">
        <v>2357</v>
      </c>
      <c r="G144" s="662" t="s">
        <v>2570</v>
      </c>
      <c r="H144" s="662" t="s">
        <v>571</v>
      </c>
      <c r="I144" s="662" t="s">
        <v>1062</v>
      </c>
      <c r="J144" s="662" t="s">
        <v>1063</v>
      </c>
      <c r="K144" s="662" t="s">
        <v>2571</v>
      </c>
      <c r="L144" s="663">
        <v>0</v>
      </c>
      <c r="M144" s="663">
        <v>0</v>
      </c>
      <c r="N144" s="662">
        <v>1</v>
      </c>
      <c r="O144" s="745">
        <v>0.5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31</v>
      </c>
      <c r="B145" s="662" t="s">
        <v>570</v>
      </c>
      <c r="C145" s="662" t="s">
        <v>2359</v>
      </c>
      <c r="D145" s="743" t="s">
        <v>3310</v>
      </c>
      <c r="E145" s="744" t="s">
        <v>2374</v>
      </c>
      <c r="F145" s="662" t="s">
        <v>2357</v>
      </c>
      <c r="G145" s="662" t="s">
        <v>2412</v>
      </c>
      <c r="H145" s="662" t="s">
        <v>571</v>
      </c>
      <c r="I145" s="662" t="s">
        <v>858</v>
      </c>
      <c r="J145" s="662" t="s">
        <v>859</v>
      </c>
      <c r="K145" s="662" t="s">
        <v>2413</v>
      </c>
      <c r="L145" s="663">
        <v>0</v>
      </c>
      <c r="M145" s="663">
        <v>0</v>
      </c>
      <c r="N145" s="662">
        <v>2</v>
      </c>
      <c r="O145" s="745">
        <v>1.5</v>
      </c>
      <c r="P145" s="663">
        <v>0</v>
      </c>
      <c r="Q145" s="678"/>
      <c r="R145" s="662">
        <v>2</v>
      </c>
      <c r="S145" s="678">
        <v>1</v>
      </c>
      <c r="T145" s="745">
        <v>1.5</v>
      </c>
      <c r="U145" s="701">
        <v>1</v>
      </c>
    </row>
    <row r="146" spans="1:21" ht="14.4" customHeight="1" x14ac:dyDescent="0.3">
      <c r="A146" s="661">
        <v>31</v>
      </c>
      <c r="B146" s="662" t="s">
        <v>570</v>
      </c>
      <c r="C146" s="662" t="s">
        <v>2359</v>
      </c>
      <c r="D146" s="743" t="s">
        <v>3310</v>
      </c>
      <c r="E146" s="744" t="s">
        <v>2374</v>
      </c>
      <c r="F146" s="662" t="s">
        <v>2357</v>
      </c>
      <c r="G146" s="662" t="s">
        <v>2389</v>
      </c>
      <c r="H146" s="662" t="s">
        <v>571</v>
      </c>
      <c r="I146" s="662" t="s">
        <v>1513</v>
      </c>
      <c r="J146" s="662" t="s">
        <v>1514</v>
      </c>
      <c r="K146" s="662" t="s">
        <v>1515</v>
      </c>
      <c r="L146" s="663">
        <v>147.31</v>
      </c>
      <c r="M146" s="663">
        <v>1325.79</v>
      </c>
      <c r="N146" s="662">
        <v>9</v>
      </c>
      <c r="O146" s="745">
        <v>2.5</v>
      </c>
      <c r="P146" s="663">
        <v>1031.17</v>
      </c>
      <c r="Q146" s="678">
        <v>0.7777777777777779</v>
      </c>
      <c r="R146" s="662">
        <v>7</v>
      </c>
      <c r="S146" s="678">
        <v>0.77777777777777779</v>
      </c>
      <c r="T146" s="745">
        <v>2</v>
      </c>
      <c r="U146" s="701">
        <v>0.8</v>
      </c>
    </row>
    <row r="147" spans="1:21" ht="14.4" customHeight="1" x14ac:dyDescent="0.3">
      <c r="A147" s="661">
        <v>31</v>
      </c>
      <c r="B147" s="662" t="s">
        <v>570</v>
      </c>
      <c r="C147" s="662" t="s">
        <v>2359</v>
      </c>
      <c r="D147" s="743" t="s">
        <v>3310</v>
      </c>
      <c r="E147" s="744" t="s">
        <v>2374</v>
      </c>
      <c r="F147" s="662" t="s">
        <v>2357</v>
      </c>
      <c r="G147" s="662" t="s">
        <v>2389</v>
      </c>
      <c r="H147" s="662" t="s">
        <v>571</v>
      </c>
      <c r="I147" s="662" t="s">
        <v>2584</v>
      </c>
      <c r="J147" s="662" t="s">
        <v>1514</v>
      </c>
      <c r="K147" s="662" t="s">
        <v>1515</v>
      </c>
      <c r="L147" s="663">
        <v>147.31</v>
      </c>
      <c r="M147" s="663">
        <v>294.62</v>
      </c>
      <c r="N147" s="662">
        <v>2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31</v>
      </c>
      <c r="B148" s="662" t="s">
        <v>570</v>
      </c>
      <c r="C148" s="662" t="s">
        <v>2359</v>
      </c>
      <c r="D148" s="743" t="s">
        <v>3310</v>
      </c>
      <c r="E148" s="744" t="s">
        <v>2374</v>
      </c>
      <c r="F148" s="662" t="s">
        <v>2357</v>
      </c>
      <c r="G148" s="662" t="s">
        <v>2585</v>
      </c>
      <c r="H148" s="662" t="s">
        <v>1282</v>
      </c>
      <c r="I148" s="662" t="s">
        <v>2586</v>
      </c>
      <c r="J148" s="662" t="s">
        <v>2587</v>
      </c>
      <c r="K148" s="662" t="s">
        <v>2588</v>
      </c>
      <c r="L148" s="663">
        <v>11293.87</v>
      </c>
      <c r="M148" s="663">
        <v>11293.87</v>
      </c>
      <c r="N148" s="662">
        <v>1</v>
      </c>
      <c r="O148" s="745">
        <v>0.5</v>
      </c>
      <c r="P148" s="663">
        <v>11293.87</v>
      </c>
      <c r="Q148" s="678">
        <v>1</v>
      </c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31</v>
      </c>
      <c r="B149" s="662" t="s">
        <v>570</v>
      </c>
      <c r="C149" s="662" t="s">
        <v>2359</v>
      </c>
      <c r="D149" s="743" t="s">
        <v>3310</v>
      </c>
      <c r="E149" s="744" t="s">
        <v>2374</v>
      </c>
      <c r="F149" s="662" t="s">
        <v>2357</v>
      </c>
      <c r="G149" s="662" t="s">
        <v>2589</v>
      </c>
      <c r="H149" s="662" t="s">
        <v>571</v>
      </c>
      <c r="I149" s="662" t="s">
        <v>2590</v>
      </c>
      <c r="J149" s="662" t="s">
        <v>2591</v>
      </c>
      <c r="K149" s="662" t="s">
        <v>2405</v>
      </c>
      <c r="L149" s="663">
        <v>30.17</v>
      </c>
      <c r="M149" s="663">
        <v>60.34</v>
      </c>
      <c r="N149" s="662">
        <v>2</v>
      </c>
      <c r="O149" s="745">
        <v>1</v>
      </c>
      <c r="P149" s="663">
        <v>60.34</v>
      </c>
      <c r="Q149" s="678">
        <v>1</v>
      </c>
      <c r="R149" s="662">
        <v>2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31</v>
      </c>
      <c r="B150" s="662" t="s">
        <v>570</v>
      </c>
      <c r="C150" s="662" t="s">
        <v>2359</v>
      </c>
      <c r="D150" s="743" t="s">
        <v>3310</v>
      </c>
      <c r="E150" s="744" t="s">
        <v>2374</v>
      </c>
      <c r="F150" s="662" t="s">
        <v>2357</v>
      </c>
      <c r="G150" s="662" t="s">
        <v>2422</v>
      </c>
      <c r="H150" s="662" t="s">
        <v>1282</v>
      </c>
      <c r="I150" s="662" t="s">
        <v>2423</v>
      </c>
      <c r="J150" s="662" t="s">
        <v>2424</v>
      </c>
      <c r="K150" s="662" t="s">
        <v>2425</v>
      </c>
      <c r="L150" s="663">
        <v>543.39</v>
      </c>
      <c r="M150" s="663">
        <v>40210.859999999986</v>
      </c>
      <c r="N150" s="662">
        <v>74</v>
      </c>
      <c r="O150" s="745">
        <v>16.5</v>
      </c>
      <c r="P150" s="663">
        <v>33146.789999999986</v>
      </c>
      <c r="Q150" s="678">
        <v>0.82432432432432423</v>
      </c>
      <c r="R150" s="662">
        <v>61</v>
      </c>
      <c r="S150" s="678">
        <v>0.82432432432432434</v>
      </c>
      <c r="T150" s="745">
        <v>14</v>
      </c>
      <c r="U150" s="701">
        <v>0.84848484848484851</v>
      </c>
    </row>
    <row r="151" spans="1:21" ht="14.4" customHeight="1" x14ac:dyDescent="0.3">
      <c r="A151" s="661">
        <v>31</v>
      </c>
      <c r="B151" s="662" t="s">
        <v>570</v>
      </c>
      <c r="C151" s="662" t="s">
        <v>2359</v>
      </c>
      <c r="D151" s="743" t="s">
        <v>3310</v>
      </c>
      <c r="E151" s="744" t="s">
        <v>2374</v>
      </c>
      <c r="F151" s="662" t="s">
        <v>2357</v>
      </c>
      <c r="G151" s="662" t="s">
        <v>2422</v>
      </c>
      <c r="H151" s="662" t="s">
        <v>1282</v>
      </c>
      <c r="I151" s="662" t="s">
        <v>2426</v>
      </c>
      <c r="J151" s="662" t="s">
        <v>2424</v>
      </c>
      <c r="K151" s="662" t="s">
        <v>2427</v>
      </c>
      <c r="L151" s="663">
        <v>815.1</v>
      </c>
      <c r="M151" s="663">
        <v>9781.2000000000007</v>
      </c>
      <c r="N151" s="662">
        <v>12</v>
      </c>
      <c r="O151" s="745">
        <v>5</v>
      </c>
      <c r="P151" s="663">
        <v>7335.9000000000005</v>
      </c>
      <c r="Q151" s="678">
        <v>0.75</v>
      </c>
      <c r="R151" s="662">
        <v>9</v>
      </c>
      <c r="S151" s="678">
        <v>0.75</v>
      </c>
      <c r="T151" s="745">
        <v>4</v>
      </c>
      <c r="U151" s="701">
        <v>0.8</v>
      </c>
    </row>
    <row r="152" spans="1:21" ht="14.4" customHeight="1" x14ac:dyDescent="0.3">
      <c r="A152" s="661">
        <v>31</v>
      </c>
      <c r="B152" s="662" t="s">
        <v>570</v>
      </c>
      <c r="C152" s="662" t="s">
        <v>2359</v>
      </c>
      <c r="D152" s="743" t="s">
        <v>3310</v>
      </c>
      <c r="E152" s="744" t="s">
        <v>2374</v>
      </c>
      <c r="F152" s="662" t="s">
        <v>2357</v>
      </c>
      <c r="G152" s="662" t="s">
        <v>2422</v>
      </c>
      <c r="H152" s="662" t="s">
        <v>1282</v>
      </c>
      <c r="I152" s="662" t="s">
        <v>2430</v>
      </c>
      <c r="J152" s="662" t="s">
        <v>2424</v>
      </c>
      <c r="K152" s="662" t="s">
        <v>2431</v>
      </c>
      <c r="L152" s="663">
        <v>1154.68</v>
      </c>
      <c r="M152" s="663">
        <v>2309.36</v>
      </c>
      <c r="N152" s="662">
        <v>2</v>
      </c>
      <c r="O152" s="745">
        <v>0.5</v>
      </c>
      <c r="P152" s="663">
        <v>2309.36</v>
      </c>
      <c r="Q152" s="678">
        <v>1</v>
      </c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31</v>
      </c>
      <c r="B153" s="662" t="s">
        <v>570</v>
      </c>
      <c r="C153" s="662" t="s">
        <v>2359</v>
      </c>
      <c r="D153" s="743" t="s">
        <v>3310</v>
      </c>
      <c r="E153" s="744" t="s">
        <v>2374</v>
      </c>
      <c r="F153" s="662" t="s">
        <v>2357</v>
      </c>
      <c r="G153" s="662" t="s">
        <v>2422</v>
      </c>
      <c r="H153" s="662" t="s">
        <v>1282</v>
      </c>
      <c r="I153" s="662" t="s">
        <v>2592</v>
      </c>
      <c r="J153" s="662" t="s">
        <v>2424</v>
      </c>
      <c r="K153" s="662" t="s">
        <v>2431</v>
      </c>
      <c r="L153" s="663">
        <v>1154.68</v>
      </c>
      <c r="M153" s="663">
        <v>2309.36</v>
      </c>
      <c r="N153" s="662">
        <v>2</v>
      </c>
      <c r="O153" s="745">
        <v>0.5</v>
      </c>
      <c r="P153" s="663">
        <v>2309.36</v>
      </c>
      <c r="Q153" s="678">
        <v>1</v>
      </c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31</v>
      </c>
      <c r="B154" s="662" t="s">
        <v>570</v>
      </c>
      <c r="C154" s="662" t="s">
        <v>2359</v>
      </c>
      <c r="D154" s="743" t="s">
        <v>3310</v>
      </c>
      <c r="E154" s="744" t="s">
        <v>2374</v>
      </c>
      <c r="F154" s="662" t="s">
        <v>2357</v>
      </c>
      <c r="G154" s="662" t="s">
        <v>2432</v>
      </c>
      <c r="H154" s="662" t="s">
        <v>1282</v>
      </c>
      <c r="I154" s="662" t="s">
        <v>1401</v>
      </c>
      <c r="J154" s="662" t="s">
        <v>1293</v>
      </c>
      <c r="K154" s="662" t="s">
        <v>2289</v>
      </c>
      <c r="L154" s="663">
        <v>24.22</v>
      </c>
      <c r="M154" s="663">
        <v>145.32</v>
      </c>
      <c r="N154" s="662">
        <v>6</v>
      </c>
      <c r="O154" s="745">
        <v>4.5</v>
      </c>
      <c r="P154" s="663">
        <v>72.66</v>
      </c>
      <c r="Q154" s="678">
        <v>0.5</v>
      </c>
      <c r="R154" s="662">
        <v>3</v>
      </c>
      <c r="S154" s="678">
        <v>0.5</v>
      </c>
      <c r="T154" s="745">
        <v>2.5</v>
      </c>
      <c r="U154" s="701">
        <v>0.55555555555555558</v>
      </c>
    </row>
    <row r="155" spans="1:21" ht="14.4" customHeight="1" x14ac:dyDescent="0.3">
      <c r="A155" s="661">
        <v>31</v>
      </c>
      <c r="B155" s="662" t="s">
        <v>570</v>
      </c>
      <c r="C155" s="662" t="s">
        <v>2359</v>
      </c>
      <c r="D155" s="743" t="s">
        <v>3310</v>
      </c>
      <c r="E155" s="744" t="s">
        <v>2374</v>
      </c>
      <c r="F155" s="662" t="s">
        <v>2357</v>
      </c>
      <c r="G155" s="662" t="s">
        <v>2432</v>
      </c>
      <c r="H155" s="662" t="s">
        <v>1282</v>
      </c>
      <c r="I155" s="662" t="s">
        <v>1292</v>
      </c>
      <c r="J155" s="662" t="s">
        <v>1293</v>
      </c>
      <c r="K155" s="662" t="s">
        <v>2290</v>
      </c>
      <c r="L155" s="663">
        <v>48.42</v>
      </c>
      <c r="M155" s="663">
        <v>193.68</v>
      </c>
      <c r="N155" s="662">
        <v>4</v>
      </c>
      <c r="O155" s="745">
        <v>3</v>
      </c>
      <c r="P155" s="663">
        <v>96.84</v>
      </c>
      <c r="Q155" s="678">
        <v>0.5</v>
      </c>
      <c r="R155" s="662">
        <v>2</v>
      </c>
      <c r="S155" s="678">
        <v>0.5</v>
      </c>
      <c r="T155" s="745">
        <v>1.5</v>
      </c>
      <c r="U155" s="701">
        <v>0.5</v>
      </c>
    </row>
    <row r="156" spans="1:21" ht="14.4" customHeight="1" x14ac:dyDescent="0.3">
      <c r="A156" s="661">
        <v>31</v>
      </c>
      <c r="B156" s="662" t="s">
        <v>570</v>
      </c>
      <c r="C156" s="662" t="s">
        <v>2359</v>
      </c>
      <c r="D156" s="743" t="s">
        <v>3310</v>
      </c>
      <c r="E156" s="744" t="s">
        <v>2374</v>
      </c>
      <c r="F156" s="662" t="s">
        <v>2357</v>
      </c>
      <c r="G156" s="662" t="s">
        <v>2433</v>
      </c>
      <c r="H156" s="662" t="s">
        <v>571</v>
      </c>
      <c r="I156" s="662" t="s">
        <v>740</v>
      </c>
      <c r="J156" s="662" t="s">
        <v>2434</v>
      </c>
      <c r="K156" s="662" t="s">
        <v>2435</v>
      </c>
      <c r="L156" s="663">
        <v>0</v>
      </c>
      <c r="M156" s="663">
        <v>0</v>
      </c>
      <c r="N156" s="662">
        <v>107</v>
      </c>
      <c r="O156" s="745">
        <v>83.5</v>
      </c>
      <c r="P156" s="663">
        <v>0</v>
      </c>
      <c r="Q156" s="678"/>
      <c r="R156" s="662">
        <v>64</v>
      </c>
      <c r="S156" s="678">
        <v>0.59813084112149528</v>
      </c>
      <c r="T156" s="745">
        <v>46.5</v>
      </c>
      <c r="U156" s="701">
        <v>0.55688622754491013</v>
      </c>
    </row>
    <row r="157" spans="1:21" ht="14.4" customHeight="1" x14ac:dyDescent="0.3">
      <c r="A157" s="661">
        <v>31</v>
      </c>
      <c r="B157" s="662" t="s">
        <v>570</v>
      </c>
      <c r="C157" s="662" t="s">
        <v>2359</v>
      </c>
      <c r="D157" s="743" t="s">
        <v>3310</v>
      </c>
      <c r="E157" s="744" t="s">
        <v>2374</v>
      </c>
      <c r="F157" s="662" t="s">
        <v>2357</v>
      </c>
      <c r="G157" s="662" t="s">
        <v>2558</v>
      </c>
      <c r="H157" s="662" t="s">
        <v>571</v>
      </c>
      <c r="I157" s="662" t="s">
        <v>1490</v>
      </c>
      <c r="J157" s="662" t="s">
        <v>1491</v>
      </c>
      <c r="K157" s="662" t="s">
        <v>2560</v>
      </c>
      <c r="L157" s="663">
        <v>22.44</v>
      </c>
      <c r="M157" s="663">
        <v>44.88</v>
      </c>
      <c r="N157" s="662">
        <v>2</v>
      </c>
      <c r="O157" s="745">
        <v>0.5</v>
      </c>
      <c r="P157" s="663">
        <v>44.88</v>
      </c>
      <c r="Q157" s="678">
        <v>1</v>
      </c>
      <c r="R157" s="662">
        <v>2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31</v>
      </c>
      <c r="B158" s="662" t="s">
        <v>570</v>
      </c>
      <c r="C158" s="662" t="s">
        <v>2359</v>
      </c>
      <c r="D158" s="743" t="s">
        <v>3310</v>
      </c>
      <c r="E158" s="744" t="s">
        <v>2374</v>
      </c>
      <c r="F158" s="662" t="s">
        <v>2357</v>
      </c>
      <c r="G158" s="662" t="s">
        <v>2440</v>
      </c>
      <c r="H158" s="662" t="s">
        <v>571</v>
      </c>
      <c r="I158" s="662" t="s">
        <v>1494</v>
      </c>
      <c r="J158" s="662" t="s">
        <v>1495</v>
      </c>
      <c r="K158" s="662" t="s">
        <v>2441</v>
      </c>
      <c r="L158" s="663">
        <v>186.27</v>
      </c>
      <c r="M158" s="663">
        <v>2794.05</v>
      </c>
      <c r="N158" s="662">
        <v>15</v>
      </c>
      <c r="O158" s="745">
        <v>9.5</v>
      </c>
      <c r="P158" s="663">
        <v>1303.8900000000001</v>
      </c>
      <c r="Q158" s="678">
        <v>0.46666666666666667</v>
      </c>
      <c r="R158" s="662">
        <v>7</v>
      </c>
      <c r="S158" s="678">
        <v>0.46666666666666667</v>
      </c>
      <c r="T158" s="745">
        <v>4.5</v>
      </c>
      <c r="U158" s="701">
        <v>0.47368421052631576</v>
      </c>
    </row>
    <row r="159" spans="1:21" ht="14.4" customHeight="1" x14ac:dyDescent="0.3">
      <c r="A159" s="661">
        <v>31</v>
      </c>
      <c r="B159" s="662" t="s">
        <v>570</v>
      </c>
      <c r="C159" s="662" t="s">
        <v>2359</v>
      </c>
      <c r="D159" s="743" t="s">
        <v>3310</v>
      </c>
      <c r="E159" s="744" t="s">
        <v>2374</v>
      </c>
      <c r="F159" s="662" t="s">
        <v>2358</v>
      </c>
      <c r="G159" s="662" t="s">
        <v>2455</v>
      </c>
      <c r="H159" s="662" t="s">
        <v>571</v>
      </c>
      <c r="I159" s="662" t="s">
        <v>2593</v>
      </c>
      <c r="J159" s="662" t="s">
        <v>2594</v>
      </c>
      <c r="K159" s="662" t="s">
        <v>2595</v>
      </c>
      <c r="L159" s="663">
        <v>35.130000000000003</v>
      </c>
      <c r="M159" s="663">
        <v>281.04000000000002</v>
      </c>
      <c r="N159" s="662">
        <v>8</v>
      </c>
      <c r="O159" s="745">
        <v>4</v>
      </c>
      <c r="P159" s="663">
        <v>281.04000000000002</v>
      </c>
      <c r="Q159" s="678">
        <v>1</v>
      </c>
      <c r="R159" s="662">
        <v>8</v>
      </c>
      <c r="S159" s="678">
        <v>1</v>
      </c>
      <c r="T159" s="745">
        <v>4</v>
      </c>
      <c r="U159" s="701">
        <v>1</v>
      </c>
    </row>
    <row r="160" spans="1:21" ht="14.4" customHeight="1" x14ac:dyDescent="0.3">
      <c r="A160" s="661">
        <v>31</v>
      </c>
      <c r="B160" s="662" t="s">
        <v>570</v>
      </c>
      <c r="C160" s="662" t="s">
        <v>2359</v>
      </c>
      <c r="D160" s="743" t="s">
        <v>3310</v>
      </c>
      <c r="E160" s="744" t="s">
        <v>2374</v>
      </c>
      <c r="F160" s="662" t="s">
        <v>2358</v>
      </c>
      <c r="G160" s="662" t="s">
        <v>2455</v>
      </c>
      <c r="H160" s="662" t="s">
        <v>571</v>
      </c>
      <c r="I160" s="662" t="s">
        <v>2456</v>
      </c>
      <c r="J160" s="662" t="s">
        <v>2457</v>
      </c>
      <c r="K160" s="662" t="s">
        <v>2458</v>
      </c>
      <c r="L160" s="663">
        <v>35.75</v>
      </c>
      <c r="M160" s="663">
        <v>5541.25</v>
      </c>
      <c r="N160" s="662">
        <v>155</v>
      </c>
      <c r="O160" s="745">
        <v>73</v>
      </c>
      <c r="P160" s="663">
        <v>4897.75</v>
      </c>
      <c r="Q160" s="678">
        <v>0.88387096774193552</v>
      </c>
      <c r="R160" s="662">
        <v>137</v>
      </c>
      <c r="S160" s="678">
        <v>0.88387096774193552</v>
      </c>
      <c r="T160" s="745">
        <v>69</v>
      </c>
      <c r="U160" s="701">
        <v>0.9452054794520548</v>
      </c>
    </row>
    <row r="161" spans="1:21" ht="14.4" customHeight="1" x14ac:dyDescent="0.3">
      <c r="A161" s="661">
        <v>31</v>
      </c>
      <c r="B161" s="662" t="s">
        <v>570</v>
      </c>
      <c r="C161" s="662" t="s">
        <v>2359</v>
      </c>
      <c r="D161" s="743" t="s">
        <v>3310</v>
      </c>
      <c r="E161" s="744" t="s">
        <v>2374</v>
      </c>
      <c r="F161" s="662" t="s">
        <v>2358</v>
      </c>
      <c r="G161" s="662" t="s">
        <v>2459</v>
      </c>
      <c r="H161" s="662" t="s">
        <v>571</v>
      </c>
      <c r="I161" s="662" t="s">
        <v>2460</v>
      </c>
      <c r="J161" s="662" t="s">
        <v>2461</v>
      </c>
      <c r="K161" s="662" t="s">
        <v>2462</v>
      </c>
      <c r="L161" s="663">
        <v>410</v>
      </c>
      <c r="M161" s="663">
        <v>18450</v>
      </c>
      <c r="N161" s="662">
        <v>45</v>
      </c>
      <c r="O161" s="745">
        <v>45</v>
      </c>
      <c r="P161" s="663">
        <v>16810</v>
      </c>
      <c r="Q161" s="678">
        <v>0.91111111111111109</v>
      </c>
      <c r="R161" s="662">
        <v>41</v>
      </c>
      <c r="S161" s="678">
        <v>0.91111111111111109</v>
      </c>
      <c r="T161" s="745">
        <v>41</v>
      </c>
      <c r="U161" s="701">
        <v>0.91111111111111109</v>
      </c>
    </row>
    <row r="162" spans="1:21" ht="14.4" customHeight="1" x14ac:dyDescent="0.3">
      <c r="A162" s="661">
        <v>31</v>
      </c>
      <c r="B162" s="662" t="s">
        <v>570</v>
      </c>
      <c r="C162" s="662" t="s">
        <v>2359</v>
      </c>
      <c r="D162" s="743" t="s">
        <v>3310</v>
      </c>
      <c r="E162" s="744" t="s">
        <v>2374</v>
      </c>
      <c r="F162" s="662" t="s">
        <v>2358</v>
      </c>
      <c r="G162" s="662" t="s">
        <v>2463</v>
      </c>
      <c r="H162" s="662" t="s">
        <v>571</v>
      </c>
      <c r="I162" s="662" t="s">
        <v>2467</v>
      </c>
      <c r="J162" s="662" t="s">
        <v>2468</v>
      </c>
      <c r="K162" s="662" t="s">
        <v>2469</v>
      </c>
      <c r="L162" s="663">
        <v>199.5</v>
      </c>
      <c r="M162" s="663">
        <v>997.5</v>
      </c>
      <c r="N162" s="662">
        <v>5</v>
      </c>
      <c r="O162" s="745">
        <v>5</v>
      </c>
      <c r="P162" s="663">
        <v>997.5</v>
      </c>
      <c r="Q162" s="678">
        <v>1</v>
      </c>
      <c r="R162" s="662">
        <v>5</v>
      </c>
      <c r="S162" s="678">
        <v>1</v>
      </c>
      <c r="T162" s="745">
        <v>5</v>
      </c>
      <c r="U162" s="701">
        <v>1</v>
      </c>
    </row>
    <row r="163" spans="1:21" ht="14.4" customHeight="1" x14ac:dyDescent="0.3">
      <c r="A163" s="661">
        <v>31</v>
      </c>
      <c r="B163" s="662" t="s">
        <v>570</v>
      </c>
      <c r="C163" s="662" t="s">
        <v>2359</v>
      </c>
      <c r="D163" s="743" t="s">
        <v>3310</v>
      </c>
      <c r="E163" s="744" t="s">
        <v>2374</v>
      </c>
      <c r="F163" s="662" t="s">
        <v>2358</v>
      </c>
      <c r="G163" s="662" t="s">
        <v>2463</v>
      </c>
      <c r="H163" s="662" t="s">
        <v>571</v>
      </c>
      <c r="I163" s="662" t="s">
        <v>2470</v>
      </c>
      <c r="J163" s="662" t="s">
        <v>2471</v>
      </c>
      <c r="K163" s="662" t="s">
        <v>2472</v>
      </c>
      <c r="L163" s="663">
        <v>492.18</v>
      </c>
      <c r="M163" s="663">
        <v>4429.62</v>
      </c>
      <c r="N163" s="662">
        <v>9</v>
      </c>
      <c r="O163" s="745">
        <v>9</v>
      </c>
      <c r="P163" s="663">
        <v>4429.62</v>
      </c>
      <c r="Q163" s="678">
        <v>1</v>
      </c>
      <c r="R163" s="662">
        <v>9</v>
      </c>
      <c r="S163" s="678">
        <v>1</v>
      </c>
      <c r="T163" s="745">
        <v>9</v>
      </c>
      <c r="U163" s="701">
        <v>1</v>
      </c>
    </row>
    <row r="164" spans="1:21" ht="14.4" customHeight="1" x14ac:dyDescent="0.3">
      <c r="A164" s="661">
        <v>31</v>
      </c>
      <c r="B164" s="662" t="s">
        <v>570</v>
      </c>
      <c r="C164" s="662" t="s">
        <v>2359</v>
      </c>
      <c r="D164" s="743" t="s">
        <v>3310</v>
      </c>
      <c r="E164" s="744" t="s">
        <v>2374</v>
      </c>
      <c r="F164" s="662" t="s">
        <v>2358</v>
      </c>
      <c r="G164" s="662" t="s">
        <v>2463</v>
      </c>
      <c r="H164" s="662" t="s">
        <v>571</v>
      </c>
      <c r="I164" s="662" t="s">
        <v>2596</v>
      </c>
      <c r="J164" s="662" t="s">
        <v>2597</v>
      </c>
      <c r="K164" s="662" t="s">
        <v>2598</v>
      </c>
      <c r="L164" s="663">
        <v>245.43</v>
      </c>
      <c r="M164" s="663">
        <v>245.43</v>
      </c>
      <c r="N164" s="662">
        <v>1</v>
      </c>
      <c r="O164" s="745">
        <v>1</v>
      </c>
      <c r="P164" s="663">
        <v>245.43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31</v>
      </c>
      <c r="B165" s="662" t="s">
        <v>570</v>
      </c>
      <c r="C165" s="662" t="s">
        <v>2359</v>
      </c>
      <c r="D165" s="743" t="s">
        <v>3310</v>
      </c>
      <c r="E165" s="744" t="s">
        <v>2374</v>
      </c>
      <c r="F165" s="662" t="s">
        <v>2358</v>
      </c>
      <c r="G165" s="662" t="s">
        <v>2463</v>
      </c>
      <c r="H165" s="662" t="s">
        <v>571</v>
      </c>
      <c r="I165" s="662" t="s">
        <v>2599</v>
      </c>
      <c r="J165" s="662" t="s">
        <v>2600</v>
      </c>
      <c r="K165" s="662" t="s">
        <v>2601</v>
      </c>
      <c r="L165" s="663">
        <v>250</v>
      </c>
      <c r="M165" s="663">
        <v>250</v>
      </c>
      <c r="N165" s="662">
        <v>1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31</v>
      </c>
      <c r="B166" s="662" t="s">
        <v>570</v>
      </c>
      <c r="C166" s="662" t="s">
        <v>2359</v>
      </c>
      <c r="D166" s="743" t="s">
        <v>3310</v>
      </c>
      <c r="E166" s="744" t="s">
        <v>2374</v>
      </c>
      <c r="F166" s="662" t="s">
        <v>2358</v>
      </c>
      <c r="G166" s="662" t="s">
        <v>2463</v>
      </c>
      <c r="H166" s="662" t="s">
        <v>571</v>
      </c>
      <c r="I166" s="662" t="s">
        <v>2537</v>
      </c>
      <c r="J166" s="662" t="s">
        <v>2538</v>
      </c>
      <c r="K166" s="662" t="s">
        <v>2539</v>
      </c>
      <c r="L166" s="663">
        <v>750</v>
      </c>
      <c r="M166" s="663">
        <v>750</v>
      </c>
      <c r="N166" s="662">
        <v>1</v>
      </c>
      <c r="O166" s="745">
        <v>1</v>
      </c>
      <c r="P166" s="663">
        <v>750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31</v>
      </c>
      <c r="B167" s="662" t="s">
        <v>570</v>
      </c>
      <c r="C167" s="662" t="s">
        <v>2359</v>
      </c>
      <c r="D167" s="743" t="s">
        <v>3310</v>
      </c>
      <c r="E167" s="744" t="s">
        <v>2374</v>
      </c>
      <c r="F167" s="662" t="s">
        <v>2358</v>
      </c>
      <c r="G167" s="662" t="s">
        <v>2463</v>
      </c>
      <c r="H167" s="662" t="s">
        <v>571</v>
      </c>
      <c r="I167" s="662" t="s">
        <v>1591</v>
      </c>
      <c r="J167" s="662" t="s">
        <v>2540</v>
      </c>
      <c r="K167" s="662" t="s">
        <v>2541</v>
      </c>
      <c r="L167" s="663">
        <v>2202.1999999999998</v>
      </c>
      <c r="M167" s="663">
        <v>2202.1999999999998</v>
      </c>
      <c r="N167" s="662">
        <v>1</v>
      </c>
      <c r="O167" s="745">
        <v>1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31</v>
      </c>
      <c r="B168" s="662" t="s">
        <v>570</v>
      </c>
      <c r="C168" s="662" t="s">
        <v>2359</v>
      </c>
      <c r="D168" s="743" t="s">
        <v>3310</v>
      </c>
      <c r="E168" s="744" t="s">
        <v>2374</v>
      </c>
      <c r="F168" s="662" t="s">
        <v>2358</v>
      </c>
      <c r="G168" s="662" t="s">
        <v>2463</v>
      </c>
      <c r="H168" s="662" t="s">
        <v>571</v>
      </c>
      <c r="I168" s="662" t="s">
        <v>2473</v>
      </c>
      <c r="J168" s="662" t="s">
        <v>2474</v>
      </c>
      <c r="K168" s="662" t="s">
        <v>2475</v>
      </c>
      <c r="L168" s="663">
        <v>971.25</v>
      </c>
      <c r="M168" s="663">
        <v>4856.25</v>
      </c>
      <c r="N168" s="662">
        <v>5</v>
      </c>
      <c r="O168" s="745">
        <v>5</v>
      </c>
      <c r="P168" s="663">
        <v>4856.25</v>
      </c>
      <c r="Q168" s="678">
        <v>1</v>
      </c>
      <c r="R168" s="662">
        <v>5</v>
      </c>
      <c r="S168" s="678">
        <v>1</v>
      </c>
      <c r="T168" s="745">
        <v>5</v>
      </c>
      <c r="U168" s="701">
        <v>1</v>
      </c>
    </row>
    <row r="169" spans="1:21" ht="14.4" customHeight="1" x14ac:dyDescent="0.3">
      <c r="A169" s="661">
        <v>31</v>
      </c>
      <c r="B169" s="662" t="s">
        <v>570</v>
      </c>
      <c r="C169" s="662" t="s">
        <v>2359</v>
      </c>
      <c r="D169" s="743" t="s">
        <v>3310</v>
      </c>
      <c r="E169" s="744" t="s">
        <v>2374</v>
      </c>
      <c r="F169" s="662" t="s">
        <v>2358</v>
      </c>
      <c r="G169" s="662" t="s">
        <v>2463</v>
      </c>
      <c r="H169" s="662" t="s">
        <v>571</v>
      </c>
      <c r="I169" s="662" t="s">
        <v>2561</v>
      </c>
      <c r="J169" s="662" t="s">
        <v>2562</v>
      </c>
      <c r="K169" s="662" t="s">
        <v>2563</v>
      </c>
      <c r="L169" s="663">
        <v>2010.55</v>
      </c>
      <c r="M169" s="663">
        <v>2010.55</v>
      </c>
      <c r="N169" s="662">
        <v>1</v>
      </c>
      <c r="O169" s="745">
        <v>1</v>
      </c>
      <c r="P169" s="663">
        <v>2010.55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31</v>
      </c>
      <c r="B170" s="662" t="s">
        <v>570</v>
      </c>
      <c r="C170" s="662" t="s">
        <v>2359</v>
      </c>
      <c r="D170" s="743" t="s">
        <v>3310</v>
      </c>
      <c r="E170" s="744" t="s">
        <v>2374</v>
      </c>
      <c r="F170" s="662" t="s">
        <v>2358</v>
      </c>
      <c r="G170" s="662" t="s">
        <v>2463</v>
      </c>
      <c r="H170" s="662" t="s">
        <v>571</v>
      </c>
      <c r="I170" s="662" t="s">
        <v>2479</v>
      </c>
      <c r="J170" s="662" t="s">
        <v>2480</v>
      </c>
      <c r="K170" s="662" t="s">
        <v>2481</v>
      </c>
      <c r="L170" s="663">
        <v>1978.94</v>
      </c>
      <c r="M170" s="663">
        <v>1978.94</v>
      </c>
      <c r="N170" s="662">
        <v>1</v>
      </c>
      <c r="O170" s="745">
        <v>1</v>
      </c>
      <c r="P170" s="663">
        <v>1978.94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31</v>
      </c>
      <c r="B171" s="662" t="s">
        <v>570</v>
      </c>
      <c r="C171" s="662" t="s">
        <v>2359</v>
      </c>
      <c r="D171" s="743" t="s">
        <v>3310</v>
      </c>
      <c r="E171" s="744" t="s">
        <v>2374</v>
      </c>
      <c r="F171" s="662" t="s">
        <v>2358</v>
      </c>
      <c r="G171" s="662" t="s">
        <v>2463</v>
      </c>
      <c r="H171" s="662" t="s">
        <v>571</v>
      </c>
      <c r="I171" s="662" t="s">
        <v>2482</v>
      </c>
      <c r="J171" s="662" t="s">
        <v>2483</v>
      </c>
      <c r="K171" s="662" t="s">
        <v>2484</v>
      </c>
      <c r="L171" s="663">
        <v>350</v>
      </c>
      <c r="M171" s="663">
        <v>700</v>
      </c>
      <c r="N171" s="662">
        <v>2</v>
      </c>
      <c r="O171" s="745">
        <v>2</v>
      </c>
      <c r="P171" s="663">
        <v>350</v>
      </c>
      <c r="Q171" s="678">
        <v>0.5</v>
      </c>
      <c r="R171" s="662">
        <v>1</v>
      </c>
      <c r="S171" s="678">
        <v>0.5</v>
      </c>
      <c r="T171" s="745">
        <v>1</v>
      </c>
      <c r="U171" s="701">
        <v>0.5</v>
      </c>
    </row>
    <row r="172" spans="1:21" ht="14.4" customHeight="1" x14ac:dyDescent="0.3">
      <c r="A172" s="661">
        <v>31</v>
      </c>
      <c r="B172" s="662" t="s">
        <v>570</v>
      </c>
      <c r="C172" s="662" t="s">
        <v>2359</v>
      </c>
      <c r="D172" s="743" t="s">
        <v>3310</v>
      </c>
      <c r="E172" s="744" t="s">
        <v>2374</v>
      </c>
      <c r="F172" s="662" t="s">
        <v>2358</v>
      </c>
      <c r="G172" s="662" t="s">
        <v>2488</v>
      </c>
      <c r="H172" s="662" t="s">
        <v>571</v>
      </c>
      <c r="I172" s="662" t="s">
        <v>2492</v>
      </c>
      <c r="J172" s="662" t="s">
        <v>2493</v>
      </c>
      <c r="K172" s="662" t="s">
        <v>2494</v>
      </c>
      <c r="L172" s="663">
        <v>200</v>
      </c>
      <c r="M172" s="663">
        <v>11600</v>
      </c>
      <c r="N172" s="662">
        <v>58</v>
      </c>
      <c r="O172" s="745">
        <v>29</v>
      </c>
      <c r="P172" s="663">
        <v>11600</v>
      </c>
      <c r="Q172" s="678">
        <v>1</v>
      </c>
      <c r="R172" s="662">
        <v>58</v>
      </c>
      <c r="S172" s="678">
        <v>1</v>
      </c>
      <c r="T172" s="745">
        <v>29</v>
      </c>
      <c r="U172" s="701">
        <v>1</v>
      </c>
    </row>
    <row r="173" spans="1:21" ht="14.4" customHeight="1" x14ac:dyDescent="0.3">
      <c r="A173" s="661">
        <v>31</v>
      </c>
      <c r="B173" s="662" t="s">
        <v>570</v>
      </c>
      <c r="C173" s="662" t="s">
        <v>2359</v>
      </c>
      <c r="D173" s="743" t="s">
        <v>3310</v>
      </c>
      <c r="E173" s="744" t="s">
        <v>2375</v>
      </c>
      <c r="F173" s="662" t="s">
        <v>2357</v>
      </c>
      <c r="G173" s="662" t="s">
        <v>2422</v>
      </c>
      <c r="H173" s="662" t="s">
        <v>1282</v>
      </c>
      <c r="I173" s="662" t="s">
        <v>2423</v>
      </c>
      <c r="J173" s="662" t="s">
        <v>2424</v>
      </c>
      <c r="K173" s="662" t="s">
        <v>2425</v>
      </c>
      <c r="L173" s="663">
        <v>543.39</v>
      </c>
      <c r="M173" s="663">
        <v>543.39</v>
      </c>
      <c r="N173" s="662">
        <v>1</v>
      </c>
      <c r="O173" s="745">
        <v>0.5</v>
      </c>
      <c r="P173" s="663">
        <v>543.39</v>
      </c>
      <c r="Q173" s="678">
        <v>1</v>
      </c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31</v>
      </c>
      <c r="B174" s="662" t="s">
        <v>570</v>
      </c>
      <c r="C174" s="662" t="s">
        <v>2359</v>
      </c>
      <c r="D174" s="743" t="s">
        <v>3310</v>
      </c>
      <c r="E174" s="744" t="s">
        <v>2375</v>
      </c>
      <c r="F174" s="662" t="s">
        <v>2357</v>
      </c>
      <c r="G174" s="662" t="s">
        <v>2433</v>
      </c>
      <c r="H174" s="662" t="s">
        <v>571</v>
      </c>
      <c r="I174" s="662" t="s">
        <v>740</v>
      </c>
      <c r="J174" s="662" t="s">
        <v>2434</v>
      </c>
      <c r="K174" s="662" t="s">
        <v>2435</v>
      </c>
      <c r="L174" s="663">
        <v>0</v>
      </c>
      <c r="M174" s="663">
        <v>0</v>
      </c>
      <c r="N174" s="662">
        <v>4</v>
      </c>
      <c r="O174" s="745">
        <v>3.5</v>
      </c>
      <c r="P174" s="663">
        <v>0</v>
      </c>
      <c r="Q174" s="678"/>
      <c r="R174" s="662">
        <v>3</v>
      </c>
      <c r="S174" s="678">
        <v>0.75</v>
      </c>
      <c r="T174" s="745">
        <v>2.5</v>
      </c>
      <c r="U174" s="701">
        <v>0.7142857142857143</v>
      </c>
    </row>
    <row r="175" spans="1:21" ht="14.4" customHeight="1" x14ac:dyDescent="0.3">
      <c r="A175" s="661">
        <v>31</v>
      </c>
      <c r="B175" s="662" t="s">
        <v>570</v>
      </c>
      <c r="C175" s="662" t="s">
        <v>2359</v>
      </c>
      <c r="D175" s="743" t="s">
        <v>3310</v>
      </c>
      <c r="E175" s="744" t="s">
        <v>2375</v>
      </c>
      <c r="F175" s="662" t="s">
        <v>2358</v>
      </c>
      <c r="G175" s="662" t="s">
        <v>2459</v>
      </c>
      <c r="H175" s="662" t="s">
        <v>571</v>
      </c>
      <c r="I175" s="662" t="s">
        <v>2460</v>
      </c>
      <c r="J175" s="662" t="s">
        <v>2461</v>
      </c>
      <c r="K175" s="662" t="s">
        <v>2462</v>
      </c>
      <c r="L175" s="663">
        <v>410</v>
      </c>
      <c r="M175" s="663">
        <v>2050</v>
      </c>
      <c r="N175" s="662">
        <v>5</v>
      </c>
      <c r="O175" s="745">
        <v>5</v>
      </c>
      <c r="P175" s="663">
        <v>2050</v>
      </c>
      <c r="Q175" s="678">
        <v>1</v>
      </c>
      <c r="R175" s="662">
        <v>5</v>
      </c>
      <c r="S175" s="678">
        <v>1</v>
      </c>
      <c r="T175" s="745">
        <v>5</v>
      </c>
      <c r="U175" s="701">
        <v>1</v>
      </c>
    </row>
    <row r="176" spans="1:21" ht="14.4" customHeight="1" x14ac:dyDescent="0.3">
      <c r="A176" s="661">
        <v>31</v>
      </c>
      <c r="B176" s="662" t="s">
        <v>570</v>
      </c>
      <c r="C176" s="662" t="s">
        <v>2359</v>
      </c>
      <c r="D176" s="743" t="s">
        <v>3310</v>
      </c>
      <c r="E176" s="744" t="s">
        <v>2376</v>
      </c>
      <c r="F176" s="662" t="s">
        <v>2357</v>
      </c>
      <c r="G176" s="662" t="s">
        <v>2390</v>
      </c>
      <c r="H176" s="662" t="s">
        <v>571</v>
      </c>
      <c r="I176" s="662" t="s">
        <v>1020</v>
      </c>
      <c r="J176" s="662" t="s">
        <v>972</v>
      </c>
      <c r="K176" s="662" t="s">
        <v>2602</v>
      </c>
      <c r="L176" s="663">
        <v>0</v>
      </c>
      <c r="M176" s="663">
        <v>0</v>
      </c>
      <c r="N176" s="662">
        <v>1</v>
      </c>
      <c r="O176" s="745">
        <v>0.5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31</v>
      </c>
      <c r="B177" s="662" t="s">
        <v>570</v>
      </c>
      <c r="C177" s="662" t="s">
        <v>2359</v>
      </c>
      <c r="D177" s="743" t="s">
        <v>3310</v>
      </c>
      <c r="E177" s="744" t="s">
        <v>2376</v>
      </c>
      <c r="F177" s="662" t="s">
        <v>2357</v>
      </c>
      <c r="G177" s="662" t="s">
        <v>2390</v>
      </c>
      <c r="H177" s="662" t="s">
        <v>571</v>
      </c>
      <c r="I177" s="662" t="s">
        <v>971</v>
      </c>
      <c r="J177" s="662" t="s">
        <v>2391</v>
      </c>
      <c r="K177" s="662" t="s">
        <v>2392</v>
      </c>
      <c r="L177" s="663">
        <v>0</v>
      </c>
      <c r="M177" s="663">
        <v>0</v>
      </c>
      <c r="N177" s="662">
        <v>2</v>
      </c>
      <c r="O177" s="745">
        <v>1</v>
      </c>
      <c r="P177" s="663">
        <v>0</v>
      </c>
      <c r="Q177" s="678"/>
      <c r="R177" s="662">
        <v>1</v>
      </c>
      <c r="S177" s="678">
        <v>0.5</v>
      </c>
      <c r="T177" s="745">
        <v>0.5</v>
      </c>
      <c r="U177" s="701">
        <v>0.5</v>
      </c>
    </row>
    <row r="178" spans="1:21" ht="14.4" customHeight="1" x14ac:dyDescent="0.3">
      <c r="A178" s="661">
        <v>31</v>
      </c>
      <c r="B178" s="662" t="s">
        <v>570</v>
      </c>
      <c r="C178" s="662" t="s">
        <v>2359</v>
      </c>
      <c r="D178" s="743" t="s">
        <v>3310</v>
      </c>
      <c r="E178" s="744" t="s">
        <v>2376</v>
      </c>
      <c r="F178" s="662" t="s">
        <v>2357</v>
      </c>
      <c r="G178" s="662" t="s">
        <v>2393</v>
      </c>
      <c r="H178" s="662" t="s">
        <v>571</v>
      </c>
      <c r="I178" s="662" t="s">
        <v>2498</v>
      </c>
      <c r="J178" s="662" t="s">
        <v>2499</v>
      </c>
      <c r="K178" s="662" t="s">
        <v>2500</v>
      </c>
      <c r="L178" s="663">
        <v>154.36000000000001</v>
      </c>
      <c r="M178" s="663">
        <v>308.72000000000003</v>
      </c>
      <c r="N178" s="662">
        <v>2</v>
      </c>
      <c r="O178" s="745">
        <v>1</v>
      </c>
      <c r="P178" s="663">
        <v>308.72000000000003</v>
      </c>
      <c r="Q178" s="678">
        <v>1</v>
      </c>
      <c r="R178" s="662">
        <v>2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31</v>
      </c>
      <c r="B179" s="662" t="s">
        <v>570</v>
      </c>
      <c r="C179" s="662" t="s">
        <v>2359</v>
      </c>
      <c r="D179" s="743" t="s">
        <v>3310</v>
      </c>
      <c r="E179" s="744" t="s">
        <v>2376</v>
      </c>
      <c r="F179" s="662" t="s">
        <v>2357</v>
      </c>
      <c r="G179" s="662" t="s">
        <v>2393</v>
      </c>
      <c r="H179" s="662" t="s">
        <v>1282</v>
      </c>
      <c r="I179" s="662" t="s">
        <v>1547</v>
      </c>
      <c r="J179" s="662" t="s">
        <v>1441</v>
      </c>
      <c r="K179" s="662" t="s">
        <v>2253</v>
      </c>
      <c r="L179" s="663">
        <v>154.36000000000001</v>
      </c>
      <c r="M179" s="663">
        <v>617.44000000000005</v>
      </c>
      <c r="N179" s="662">
        <v>4</v>
      </c>
      <c r="O179" s="745">
        <v>2.5</v>
      </c>
      <c r="P179" s="663">
        <v>308.72000000000003</v>
      </c>
      <c r="Q179" s="678">
        <v>0.5</v>
      </c>
      <c r="R179" s="662">
        <v>2</v>
      </c>
      <c r="S179" s="678">
        <v>0.5</v>
      </c>
      <c r="T179" s="745">
        <v>1</v>
      </c>
      <c r="U179" s="701">
        <v>0.4</v>
      </c>
    </row>
    <row r="180" spans="1:21" ht="14.4" customHeight="1" x14ac:dyDescent="0.3">
      <c r="A180" s="661">
        <v>31</v>
      </c>
      <c r="B180" s="662" t="s">
        <v>570</v>
      </c>
      <c r="C180" s="662" t="s">
        <v>2359</v>
      </c>
      <c r="D180" s="743" t="s">
        <v>3310</v>
      </c>
      <c r="E180" s="744" t="s">
        <v>2376</v>
      </c>
      <c r="F180" s="662" t="s">
        <v>2357</v>
      </c>
      <c r="G180" s="662" t="s">
        <v>2393</v>
      </c>
      <c r="H180" s="662" t="s">
        <v>1282</v>
      </c>
      <c r="I180" s="662" t="s">
        <v>1440</v>
      </c>
      <c r="J180" s="662" t="s">
        <v>1441</v>
      </c>
      <c r="K180" s="662" t="s">
        <v>2252</v>
      </c>
      <c r="L180" s="663">
        <v>225.06</v>
      </c>
      <c r="M180" s="663">
        <v>225.06</v>
      </c>
      <c r="N180" s="662">
        <v>1</v>
      </c>
      <c r="O180" s="745">
        <v>0.5</v>
      </c>
      <c r="P180" s="663">
        <v>225.06</v>
      </c>
      <c r="Q180" s="678">
        <v>1</v>
      </c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31</v>
      </c>
      <c r="B181" s="662" t="s">
        <v>570</v>
      </c>
      <c r="C181" s="662" t="s">
        <v>2359</v>
      </c>
      <c r="D181" s="743" t="s">
        <v>3310</v>
      </c>
      <c r="E181" s="744" t="s">
        <v>2376</v>
      </c>
      <c r="F181" s="662" t="s">
        <v>2357</v>
      </c>
      <c r="G181" s="662" t="s">
        <v>2603</v>
      </c>
      <c r="H181" s="662" t="s">
        <v>571</v>
      </c>
      <c r="I181" s="662" t="s">
        <v>2604</v>
      </c>
      <c r="J181" s="662" t="s">
        <v>2605</v>
      </c>
      <c r="K181" s="662" t="s">
        <v>2606</v>
      </c>
      <c r="L181" s="663">
        <v>0</v>
      </c>
      <c r="M181" s="663">
        <v>0</v>
      </c>
      <c r="N181" s="662">
        <v>1</v>
      </c>
      <c r="O181" s="745">
        <v>0.5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31</v>
      </c>
      <c r="B182" s="662" t="s">
        <v>570</v>
      </c>
      <c r="C182" s="662" t="s">
        <v>2359</v>
      </c>
      <c r="D182" s="743" t="s">
        <v>3310</v>
      </c>
      <c r="E182" s="744" t="s">
        <v>2376</v>
      </c>
      <c r="F182" s="662" t="s">
        <v>2357</v>
      </c>
      <c r="G182" s="662" t="s">
        <v>2607</v>
      </c>
      <c r="H182" s="662" t="s">
        <v>571</v>
      </c>
      <c r="I182" s="662" t="s">
        <v>2608</v>
      </c>
      <c r="J182" s="662" t="s">
        <v>703</v>
      </c>
      <c r="K182" s="662" t="s">
        <v>2609</v>
      </c>
      <c r="L182" s="663">
        <v>0</v>
      </c>
      <c r="M182" s="663">
        <v>0</v>
      </c>
      <c r="N182" s="662">
        <v>1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31</v>
      </c>
      <c r="B183" s="662" t="s">
        <v>570</v>
      </c>
      <c r="C183" s="662" t="s">
        <v>2359</v>
      </c>
      <c r="D183" s="743" t="s">
        <v>3310</v>
      </c>
      <c r="E183" s="744" t="s">
        <v>2376</v>
      </c>
      <c r="F183" s="662" t="s">
        <v>2357</v>
      </c>
      <c r="G183" s="662" t="s">
        <v>2412</v>
      </c>
      <c r="H183" s="662" t="s">
        <v>571</v>
      </c>
      <c r="I183" s="662" t="s">
        <v>858</v>
      </c>
      <c r="J183" s="662" t="s">
        <v>859</v>
      </c>
      <c r="K183" s="662" t="s">
        <v>2413</v>
      </c>
      <c r="L183" s="663">
        <v>0</v>
      </c>
      <c r="M183" s="663">
        <v>0</v>
      </c>
      <c r="N183" s="662">
        <v>9</v>
      </c>
      <c r="O183" s="745">
        <v>5.5</v>
      </c>
      <c r="P183" s="663">
        <v>0</v>
      </c>
      <c r="Q183" s="678"/>
      <c r="R183" s="662">
        <v>3</v>
      </c>
      <c r="S183" s="678">
        <v>0.33333333333333331</v>
      </c>
      <c r="T183" s="745">
        <v>1.5</v>
      </c>
      <c r="U183" s="701">
        <v>0.27272727272727271</v>
      </c>
    </row>
    <row r="184" spans="1:21" ht="14.4" customHeight="1" x14ac:dyDescent="0.3">
      <c r="A184" s="661">
        <v>31</v>
      </c>
      <c r="B184" s="662" t="s">
        <v>570</v>
      </c>
      <c r="C184" s="662" t="s">
        <v>2359</v>
      </c>
      <c r="D184" s="743" t="s">
        <v>3310</v>
      </c>
      <c r="E184" s="744" t="s">
        <v>2376</v>
      </c>
      <c r="F184" s="662" t="s">
        <v>2357</v>
      </c>
      <c r="G184" s="662" t="s">
        <v>2389</v>
      </c>
      <c r="H184" s="662" t="s">
        <v>571</v>
      </c>
      <c r="I184" s="662" t="s">
        <v>1513</v>
      </c>
      <c r="J184" s="662" t="s">
        <v>1514</v>
      </c>
      <c r="K184" s="662" t="s">
        <v>1515</v>
      </c>
      <c r="L184" s="663">
        <v>147.31</v>
      </c>
      <c r="M184" s="663">
        <v>147.31</v>
      </c>
      <c r="N184" s="662">
        <v>1</v>
      </c>
      <c r="O184" s="745">
        <v>0.5</v>
      </c>
      <c r="P184" s="663">
        <v>147.31</v>
      </c>
      <c r="Q184" s="678">
        <v>1</v>
      </c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31</v>
      </c>
      <c r="B185" s="662" t="s">
        <v>570</v>
      </c>
      <c r="C185" s="662" t="s">
        <v>2359</v>
      </c>
      <c r="D185" s="743" t="s">
        <v>3310</v>
      </c>
      <c r="E185" s="744" t="s">
        <v>2376</v>
      </c>
      <c r="F185" s="662" t="s">
        <v>2357</v>
      </c>
      <c r="G185" s="662" t="s">
        <v>2414</v>
      </c>
      <c r="H185" s="662" t="s">
        <v>571</v>
      </c>
      <c r="I185" s="662" t="s">
        <v>836</v>
      </c>
      <c r="J185" s="662" t="s">
        <v>2610</v>
      </c>
      <c r="K185" s="662" t="s">
        <v>2611</v>
      </c>
      <c r="L185" s="663">
        <v>10.55</v>
      </c>
      <c r="M185" s="663">
        <v>10.55</v>
      </c>
      <c r="N185" s="662">
        <v>1</v>
      </c>
      <c r="O185" s="745">
        <v>0.5</v>
      </c>
      <c r="P185" s="663">
        <v>10.55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31</v>
      </c>
      <c r="B186" s="662" t="s">
        <v>570</v>
      </c>
      <c r="C186" s="662" t="s">
        <v>2359</v>
      </c>
      <c r="D186" s="743" t="s">
        <v>3310</v>
      </c>
      <c r="E186" s="744" t="s">
        <v>2376</v>
      </c>
      <c r="F186" s="662" t="s">
        <v>2357</v>
      </c>
      <c r="G186" s="662" t="s">
        <v>2422</v>
      </c>
      <c r="H186" s="662" t="s">
        <v>1282</v>
      </c>
      <c r="I186" s="662" t="s">
        <v>2423</v>
      </c>
      <c r="J186" s="662" t="s">
        <v>2424</v>
      </c>
      <c r="K186" s="662" t="s">
        <v>2425</v>
      </c>
      <c r="L186" s="663">
        <v>543.39</v>
      </c>
      <c r="M186" s="663">
        <v>51078.659999999989</v>
      </c>
      <c r="N186" s="662">
        <v>94</v>
      </c>
      <c r="O186" s="745">
        <v>24</v>
      </c>
      <c r="P186" s="663">
        <v>33146.789999999994</v>
      </c>
      <c r="Q186" s="678">
        <v>0.64893617021276595</v>
      </c>
      <c r="R186" s="662">
        <v>61</v>
      </c>
      <c r="S186" s="678">
        <v>0.64893617021276595</v>
      </c>
      <c r="T186" s="745">
        <v>16</v>
      </c>
      <c r="U186" s="701">
        <v>0.66666666666666663</v>
      </c>
    </row>
    <row r="187" spans="1:21" ht="14.4" customHeight="1" x14ac:dyDescent="0.3">
      <c r="A187" s="661">
        <v>31</v>
      </c>
      <c r="B187" s="662" t="s">
        <v>570</v>
      </c>
      <c r="C187" s="662" t="s">
        <v>2359</v>
      </c>
      <c r="D187" s="743" t="s">
        <v>3310</v>
      </c>
      <c r="E187" s="744" t="s">
        <v>2376</v>
      </c>
      <c r="F187" s="662" t="s">
        <v>2357</v>
      </c>
      <c r="G187" s="662" t="s">
        <v>2422</v>
      </c>
      <c r="H187" s="662" t="s">
        <v>1282</v>
      </c>
      <c r="I187" s="662" t="s">
        <v>2426</v>
      </c>
      <c r="J187" s="662" t="s">
        <v>2424</v>
      </c>
      <c r="K187" s="662" t="s">
        <v>2427</v>
      </c>
      <c r="L187" s="663">
        <v>815.1</v>
      </c>
      <c r="M187" s="663">
        <v>13041.6</v>
      </c>
      <c r="N187" s="662">
        <v>16</v>
      </c>
      <c r="O187" s="745">
        <v>4.5</v>
      </c>
      <c r="P187" s="663">
        <v>8966.1</v>
      </c>
      <c r="Q187" s="678">
        <v>0.6875</v>
      </c>
      <c r="R187" s="662">
        <v>11</v>
      </c>
      <c r="S187" s="678">
        <v>0.6875</v>
      </c>
      <c r="T187" s="745">
        <v>3</v>
      </c>
      <c r="U187" s="701">
        <v>0.66666666666666663</v>
      </c>
    </row>
    <row r="188" spans="1:21" ht="14.4" customHeight="1" x14ac:dyDescent="0.3">
      <c r="A188" s="661">
        <v>31</v>
      </c>
      <c r="B188" s="662" t="s">
        <v>570</v>
      </c>
      <c r="C188" s="662" t="s">
        <v>2359</v>
      </c>
      <c r="D188" s="743" t="s">
        <v>3310</v>
      </c>
      <c r="E188" s="744" t="s">
        <v>2376</v>
      </c>
      <c r="F188" s="662" t="s">
        <v>2357</v>
      </c>
      <c r="G188" s="662" t="s">
        <v>2422</v>
      </c>
      <c r="H188" s="662" t="s">
        <v>1282</v>
      </c>
      <c r="I188" s="662" t="s">
        <v>2428</v>
      </c>
      <c r="J188" s="662" t="s">
        <v>2424</v>
      </c>
      <c r="K188" s="662" t="s">
        <v>2429</v>
      </c>
      <c r="L188" s="663">
        <v>923.74</v>
      </c>
      <c r="M188" s="663">
        <v>1847.48</v>
      </c>
      <c r="N188" s="662">
        <v>2</v>
      </c>
      <c r="O188" s="745">
        <v>1.5</v>
      </c>
      <c r="P188" s="663">
        <v>923.74</v>
      </c>
      <c r="Q188" s="678">
        <v>0.5</v>
      </c>
      <c r="R188" s="662">
        <v>1</v>
      </c>
      <c r="S188" s="678">
        <v>0.5</v>
      </c>
      <c r="T188" s="745">
        <v>1</v>
      </c>
      <c r="U188" s="701">
        <v>0.66666666666666663</v>
      </c>
    </row>
    <row r="189" spans="1:21" ht="14.4" customHeight="1" x14ac:dyDescent="0.3">
      <c r="A189" s="661">
        <v>31</v>
      </c>
      <c r="B189" s="662" t="s">
        <v>570</v>
      </c>
      <c r="C189" s="662" t="s">
        <v>2359</v>
      </c>
      <c r="D189" s="743" t="s">
        <v>3310</v>
      </c>
      <c r="E189" s="744" t="s">
        <v>2376</v>
      </c>
      <c r="F189" s="662" t="s">
        <v>2357</v>
      </c>
      <c r="G189" s="662" t="s">
        <v>2432</v>
      </c>
      <c r="H189" s="662" t="s">
        <v>1282</v>
      </c>
      <c r="I189" s="662" t="s">
        <v>1401</v>
      </c>
      <c r="J189" s="662" t="s">
        <v>1293</v>
      </c>
      <c r="K189" s="662" t="s">
        <v>2289</v>
      </c>
      <c r="L189" s="663">
        <v>24.22</v>
      </c>
      <c r="M189" s="663">
        <v>24.22</v>
      </c>
      <c r="N189" s="662">
        <v>1</v>
      </c>
      <c r="O189" s="745">
        <v>1</v>
      </c>
      <c r="P189" s="663">
        <v>24.22</v>
      </c>
      <c r="Q189" s="678">
        <v>1</v>
      </c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31</v>
      </c>
      <c r="B190" s="662" t="s">
        <v>570</v>
      </c>
      <c r="C190" s="662" t="s">
        <v>2359</v>
      </c>
      <c r="D190" s="743" t="s">
        <v>3310</v>
      </c>
      <c r="E190" s="744" t="s">
        <v>2376</v>
      </c>
      <c r="F190" s="662" t="s">
        <v>2357</v>
      </c>
      <c r="G190" s="662" t="s">
        <v>2432</v>
      </c>
      <c r="H190" s="662" t="s">
        <v>1282</v>
      </c>
      <c r="I190" s="662" t="s">
        <v>1292</v>
      </c>
      <c r="J190" s="662" t="s">
        <v>1293</v>
      </c>
      <c r="K190" s="662" t="s">
        <v>2290</v>
      </c>
      <c r="L190" s="663">
        <v>48.42</v>
      </c>
      <c r="M190" s="663">
        <v>48.42</v>
      </c>
      <c r="N190" s="662">
        <v>1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31</v>
      </c>
      <c r="B191" s="662" t="s">
        <v>570</v>
      </c>
      <c r="C191" s="662" t="s">
        <v>2359</v>
      </c>
      <c r="D191" s="743" t="s">
        <v>3310</v>
      </c>
      <c r="E191" s="744" t="s">
        <v>2376</v>
      </c>
      <c r="F191" s="662" t="s">
        <v>2357</v>
      </c>
      <c r="G191" s="662" t="s">
        <v>2612</v>
      </c>
      <c r="H191" s="662" t="s">
        <v>571</v>
      </c>
      <c r="I191" s="662" t="s">
        <v>2613</v>
      </c>
      <c r="J191" s="662" t="s">
        <v>1991</v>
      </c>
      <c r="K191" s="662" t="s">
        <v>2614</v>
      </c>
      <c r="L191" s="663">
        <v>0</v>
      </c>
      <c r="M191" s="663">
        <v>0</v>
      </c>
      <c r="N191" s="662">
        <v>3</v>
      </c>
      <c r="O191" s="745">
        <v>1</v>
      </c>
      <c r="P191" s="663">
        <v>0</v>
      </c>
      <c r="Q191" s="678"/>
      <c r="R191" s="662">
        <v>3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31</v>
      </c>
      <c r="B192" s="662" t="s">
        <v>570</v>
      </c>
      <c r="C192" s="662" t="s">
        <v>2359</v>
      </c>
      <c r="D192" s="743" t="s">
        <v>3310</v>
      </c>
      <c r="E192" s="744" t="s">
        <v>2376</v>
      </c>
      <c r="F192" s="662" t="s">
        <v>2357</v>
      </c>
      <c r="G192" s="662" t="s">
        <v>2433</v>
      </c>
      <c r="H192" s="662" t="s">
        <v>571</v>
      </c>
      <c r="I192" s="662" t="s">
        <v>740</v>
      </c>
      <c r="J192" s="662" t="s">
        <v>2434</v>
      </c>
      <c r="K192" s="662" t="s">
        <v>2435</v>
      </c>
      <c r="L192" s="663">
        <v>0</v>
      </c>
      <c r="M192" s="663">
        <v>0</v>
      </c>
      <c r="N192" s="662">
        <v>112</v>
      </c>
      <c r="O192" s="745">
        <v>80</v>
      </c>
      <c r="P192" s="663">
        <v>0</v>
      </c>
      <c r="Q192" s="678"/>
      <c r="R192" s="662">
        <v>58</v>
      </c>
      <c r="S192" s="678">
        <v>0.5178571428571429</v>
      </c>
      <c r="T192" s="745">
        <v>38</v>
      </c>
      <c r="U192" s="701">
        <v>0.47499999999999998</v>
      </c>
    </row>
    <row r="193" spans="1:21" ht="14.4" customHeight="1" x14ac:dyDescent="0.3">
      <c r="A193" s="661">
        <v>31</v>
      </c>
      <c r="B193" s="662" t="s">
        <v>570</v>
      </c>
      <c r="C193" s="662" t="s">
        <v>2359</v>
      </c>
      <c r="D193" s="743" t="s">
        <v>3310</v>
      </c>
      <c r="E193" s="744" t="s">
        <v>2376</v>
      </c>
      <c r="F193" s="662" t="s">
        <v>2357</v>
      </c>
      <c r="G193" s="662" t="s">
        <v>2440</v>
      </c>
      <c r="H193" s="662" t="s">
        <v>571</v>
      </c>
      <c r="I193" s="662" t="s">
        <v>1494</v>
      </c>
      <c r="J193" s="662" t="s">
        <v>1495</v>
      </c>
      <c r="K193" s="662" t="s">
        <v>2441</v>
      </c>
      <c r="L193" s="663">
        <v>186.27</v>
      </c>
      <c r="M193" s="663">
        <v>2421.5100000000002</v>
      </c>
      <c r="N193" s="662">
        <v>13</v>
      </c>
      <c r="O193" s="745">
        <v>6</v>
      </c>
      <c r="P193" s="663">
        <v>1303.8900000000001</v>
      </c>
      <c r="Q193" s="678">
        <v>0.53846153846153844</v>
      </c>
      <c r="R193" s="662">
        <v>7</v>
      </c>
      <c r="S193" s="678">
        <v>0.53846153846153844</v>
      </c>
      <c r="T193" s="745">
        <v>3.5</v>
      </c>
      <c r="U193" s="701">
        <v>0.58333333333333337</v>
      </c>
    </row>
    <row r="194" spans="1:21" ht="14.4" customHeight="1" x14ac:dyDescent="0.3">
      <c r="A194" s="661">
        <v>31</v>
      </c>
      <c r="B194" s="662" t="s">
        <v>570</v>
      </c>
      <c r="C194" s="662" t="s">
        <v>2359</v>
      </c>
      <c r="D194" s="743" t="s">
        <v>3310</v>
      </c>
      <c r="E194" s="744" t="s">
        <v>2376</v>
      </c>
      <c r="F194" s="662" t="s">
        <v>2357</v>
      </c>
      <c r="G194" s="662" t="s">
        <v>2615</v>
      </c>
      <c r="H194" s="662" t="s">
        <v>571</v>
      </c>
      <c r="I194" s="662" t="s">
        <v>2112</v>
      </c>
      <c r="J194" s="662" t="s">
        <v>2113</v>
      </c>
      <c r="K194" s="662" t="s">
        <v>2616</v>
      </c>
      <c r="L194" s="663">
        <v>36.97</v>
      </c>
      <c r="M194" s="663">
        <v>36.97</v>
      </c>
      <c r="N194" s="662">
        <v>1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31</v>
      </c>
      <c r="B195" s="662" t="s">
        <v>570</v>
      </c>
      <c r="C195" s="662" t="s">
        <v>2359</v>
      </c>
      <c r="D195" s="743" t="s">
        <v>3310</v>
      </c>
      <c r="E195" s="744" t="s">
        <v>2376</v>
      </c>
      <c r="F195" s="662" t="s">
        <v>2357</v>
      </c>
      <c r="G195" s="662" t="s">
        <v>2445</v>
      </c>
      <c r="H195" s="662" t="s">
        <v>571</v>
      </c>
      <c r="I195" s="662" t="s">
        <v>2582</v>
      </c>
      <c r="J195" s="662" t="s">
        <v>2583</v>
      </c>
      <c r="K195" s="662" t="s">
        <v>2295</v>
      </c>
      <c r="L195" s="663">
        <v>31.32</v>
      </c>
      <c r="M195" s="663">
        <v>125.28</v>
      </c>
      <c r="N195" s="662">
        <v>4</v>
      </c>
      <c r="O195" s="745">
        <v>2</v>
      </c>
      <c r="P195" s="663">
        <v>62.64</v>
      </c>
      <c r="Q195" s="678">
        <v>0.5</v>
      </c>
      <c r="R195" s="662">
        <v>2</v>
      </c>
      <c r="S195" s="678">
        <v>0.5</v>
      </c>
      <c r="T195" s="745">
        <v>1</v>
      </c>
      <c r="U195" s="701">
        <v>0.5</v>
      </c>
    </row>
    <row r="196" spans="1:21" ht="14.4" customHeight="1" x14ac:dyDescent="0.3">
      <c r="A196" s="661">
        <v>31</v>
      </c>
      <c r="B196" s="662" t="s">
        <v>570</v>
      </c>
      <c r="C196" s="662" t="s">
        <v>2359</v>
      </c>
      <c r="D196" s="743" t="s">
        <v>3310</v>
      </c>
      <c r="E196" s="744" t="s">
        <v>2376</v>
      </c>
      <c r="F196" s="662" t="s">
        <v>2357</v>
      </c>
      <c r="G196" s="662" t="s">
        <v>2445</v>
      </c>
      <c r="H196" s="662" t="s">
        <v>571</v>
      </c>
      <c r="I196" s="662" t="s">
        <v>2617</v>
      </c>
      <c r="J196" s="662" t="s">
        <v>2583</v>
      </c>
      <c r="K196" s="662" t="s">
        <v>2296</v>
      </c>
      <c r="L196" s="663">
        <v>93.96</v>
      </c>
      <c r="M196" s="663">
        <v>563.76</v>
      </c>
      <c r="N196" s="662">
        <v>6</v>
      </c>
      <c r="O196" s="745">
        <v>2.5</v>
      </c>
      <c r="P196" s="663">
        <v>93.96</v>
      </c>
      <c r="Q196" s="678">
        <v>0.16666666666666666</v>
      </c>
      <c r="R196" s="662">
        <v>1</v>
      </c>
      <c r="S196" s="678">
        <v>0.16666666666666666</v>
      </c>
      <c r="T196" s="745">
        <v>0.5</v>
      </c>
      <c r="U196" s="701">
        <v>0.2</v>
      </c>
    </row>
    <row r="197" spans="1:21" ht="14.4" customHeight="1" x14ac:dyDescent="0.3">
      <c r="A197" s="661">
        <v>31</v>
      </c>
      <c r="B197" s="662" t="s">
        <v>570</v>
      </c>
      <c r="C197" s="662" t="s">
        <v>2359</v>
      </c>
      <c r="D197" s="743" t="s">
        <v>3310</v>
      </c>
      <c r="E197" s="744" t="s">
        <v>2376</v>
      </c>
      <c r="F197" s="662" t="s">
        <v>2357</v>
      </c>
      <c r="G197" s="662" t="s">
        <v>2445</v>
      </c>
      <c r="H197" s="662" t="s">
        <v>1282</v>
      </c>
      <c r="I197" s="662" t="s">
        <v>1346</v>
      </c>
      <c r="J197" s="662" t="s">
        <v>1343</v>
      </c>
      <c r="K197" s="662" t="s">
        <v>2296</v>
      </c>
      <c r="L197" s="663">
        <v>93.96</v>
      </c>
      <c r="M197" s="663">
        <v>93.96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31</v>
      </c>
      <c r="B198" s="662" t="s">
        <v>570</v>
      </c>
      <c r="C198" s="662" t="s">
        <v>2359</v>
      </c>
      <c r="D198" s="743" t="s">
        <v>3310</v>
      </c>
      <c r="E198" s="744" t="s">
        <v>2376</v>
      </c>
      <c r="F198" s="662" t="s">
        <v>2357</v>
      </c>
      <c r="G198" s="662" t="s">
        <v>2449</v>
      </c>
      <c r="H198" s="662" t="s">
        <v>571</v>
      </c>
      <c r="I198" s="662" t="s">
        <v>2618</v>
      </c>
      <c r="J198" s="662" t="s">
        <v>997</v>
      </c>
      <c r="K198" s="662" t="s">
        <v>2619</v>
      </c>
      <c r="L198" s="663">
        <v>25.07</v>
      </c>
      <c r="M198" s="663">
        <v>75.210000000000008</v>
      </c>
      <c r="N198" s="662">
        <v>3</v>
      </c>
      <c r="O198" s="745">
        <v>1</v>
      </c>
      <c r="P198" s="663">
        <v>25.07</v>
      </c>
      <c r="Q198" s="678">
        <v>0.33333333333333331</v>
      </c>
      <c r="R198" s="662">
        <v>1</v>
      </c>
      <c r="S198" s="678">
        <v>0.33333333333333331</v>
      </c>
      <c r="T198" s="745">
        <v>0.5</v>
      </c>
      <c r="U198" s="701">
        <v>0.5</v>
      </c>
    </row>
    <row r="199" spans="1:21" ht="14.4" customHeight="1" x14ac:dyDescent="0.3">
      <c r="A199" s="661">
        <v>31</v>
      </c>
      <c r="B199" s="662" t="s">
        <v>570</v>
      </c>
      <c r="C199" s="662" t="s">
        <v>2359</v>
      </c>
      <c r="D199" s="743" t="s">
        <v>3310</v>
      </c>
      <c r="E199" s="744" t="s">
        <v>2376</v>
      </c>
      <c r="F199" s="662" t="s">
        <v>2357</v>
      </c>
      <c r="G199" s="662" t="s">
        <v>2449</v>
      </c>
      <c r="H199" s="662" t="s">
        <v>571</v>
      </c>
      <c r="I199" s="662" t="s">
        <v>996</v>
      </c>
      <c r="J199" s="662" t="s">
        <v>997</v>
      </c>
      <c r="K199" s="662" t="s">
        <v>2451</v>
      </c>
      <c r="L199" s="663">
        <v>75.22</v>
      </c>
      <c r="M199" s="663">
        <v>75.22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31</v>
      </c>
      <c r="B200" s="662" t="s">
        <v>570</v>
      </c>
      <c r="C200" s="662" t="s">
        <v>2359</v>
      </c>
      <c r="D200" s="743" t="s">
        <v>3310</v>
      </c>
      <c r="E200" s="744" t="s">
        <v>2376</v>
      </c>
      <c r="F200" s="662" t="s">
        <v>2357</v>
      </c>
      <c r="G200" s="662" t="s">
        <v>2449</v>
      </c>
      <c r="H200" s="662" t="s">
        <v>571</v>
      </c>
      <c r="I200" s="662" t="s">
        <v>2620</v>
      </c>
      <c r="J200" s="662" t="s">
        <v>2621</v>
      </c>
      <c r="K200" s="662" t="s">
        <v>2622</v>
      </c>
      <c r="L200" s="663">
        <v>45.65</v>
      </c>
      <c r="M200" s="663">
        <v>45.65</v>
      </c>
      <c r="N200" s="662">
        <v>1</v>
      </c>
      <c r="O200" s="745">
        <v>0.5</v>
      </c>
      <c r="P200" s="663">
        <v>45.65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31</v>
      </c>
      <c r="B201" s="662" t="s">
        <v>570</v>
      </c>
      <c r="C201" s="662" t="s">
        <v>2359</v>
      </c>
      <c r="D201" s="743" t="s">
        <v>3310</v>
      </c>
      <c r="E201" s="744" t="s">
        <v>2376</v>
      </c>
      <c r="F201" s="662" t="s">
        <v>2357</v>
      </c>
      <c r="G201" s="662" t="s">
        <v>2449</v>
      </c>
      <c r="H201" s="662" t="s">
        <v>571</v>
      </c>
      <c r="I201" s="662" t="s">
        <v>2623</v>
      </c>
      <c r="J201" s="662" t="s">
        <v>2621</v>
      </c>
      <c r="K201" s="662" t="s">
        <v>1005</v>
      </c>
      <c r="L201" s="663">
        <v>91.29</v>
      </c>
      <c r="M201" s="663">
        <v>273.87</v>
      </c>
      <c r="N201" s="662">
        <v>3</v>
      </c>
      <c r="O201" s="745">
        <v>2</v>
      </c>
      <c r="P201" s="663">
        <v>91.29</v>
      </c>
      <c r="Q201" s="678">
        <v>0.33333333333333337</v>
      </c>
      <c r="R201" s="662">
        <v>1</v>
      </c>
      <c r="S201" s="678">
        <v>0.33333333333333331</v>
      </c>
      <c r="T201" s="745">
        <v>0.5</v>
      </c>
      <c r="U201" s="701">
        <v>0.25</v>
      </c>
    </row>
    <row r="202" spans="1:21" ht="14.4" customHeight="1" x14ac:dyDescent="0.3">
      <c r="A202" s="661">
        <v>31</v>
      </c>
      <c r="B202" s="662" t="s">
        <v>570</v>
      </c>
      <c r="C202" s="662" t="s">
        <v>2359</v>
      </c>
      <c r="D202" s="743" t="s">
        <v>3310</v>
      </c>
      <c r="E202" s="744" t="s">
        <v>2376</v>
      </c>
      <c r="F202" s="662" t="s">
        <v>2358</v>
      </c>
      <c r="G202" s="662" t="s">
        <v>2455</v>
      </c>
      <c r="H202" s="662" t="s">
        <v>571</v>
      </c>
      <c r="I202" s="662" t="s">
        <v>2593</v>
      </c>
      <c r="J202" s="662" t="s">
        <v>2594</v>
      </c>
      <c r="K202" s="662" t="s">
        <v>2595</v>
      </c>
      <c r="L202" s="663">
        <v>35.130000000000003</v>
      </c>
      <c r="M202" s="663">
        <v>2599.6200000000013</v>
      </c>
      <c r="N202" s="662">
        <v>74</v>
      </c>
      <c r="O202" s="745">
        <v>38</v>
      </c>
      <c r="P202" s="663">
        <v>2459.1000000000013</v>
      </c>
      <c r="Q202" s="678">
        <v>0.94594594594594594</v>
      </c>
      <c r="R202" s="662">
        <v>70</v>
      </c>
      <c r="S202" s="678">
        <v>0.94594594594594594</v>
      </c>
      <c r="T202" s="745">
        <v>36</v>
      </c>
      <c r="U202" s="701">
        <v>0.94736842105263153</v>
      </c>
    </row>
    <row r="203" spans="1:21" ht="14.4" customHeight="1" x14ac:dyDescent="0.3">
      <c r="A203" s="661">
        <v>31</v>
      </c>
      <c r="B203" s="662" t="s">
        <v>570</v>
      </c>
      <c r="C203" s="662" t="s">
        <v>2359</v>
      </c>
      <c r="D203" s="743" t="s">
        <v>3310</v>
      </c>
      <c r="E203" s="744" t="s">
        <v>2376</v>
      </c>
      <c r="F203" s="662" t="s">
        <v>2358</v>
      </c>
      <c r="G203" s="662" t="s">
        <v>2455</v>
      </c>
      <c r="H203" s="662" t="s">
        <v>571</v>
      </c>
      <c r="I203" s="662" t="s">
        <v>2456</v>
      </c>
      <c r="J203" s="662" t="s">
        <v>2457</v>
      </c>
      <c r="K203" s="662" t="s">
        <v>2458</v>
      </c>
      <c r="L203" s="663">
        <v>35.75</v>
      </c>
      <c r="M203" s="663">
        <v>1537.25</v>
      </c>
      <c r="N203" s="662">
        <v>43</v>
      </c>
      <c r="O203" s="745">
        <v>22</v>
      </c>
      <c r="P203" s="663">
        <v>1537.25</v>
      </c>
      <c r="Q203" s="678">
        <v>1</v>
      </c>
      <c r="R203" s="662">
        <v>43</v>
      </c>
      <c r="S203" s="678">
        <v>1</v>
      </c>
      <c r="T203" s="745">
        <v>22</v>
      </c>
      <c r="U203" s="701">
        <v>1</v>
      </c>
    </row>
    <row r="204" spans="1:21" ht="14.4" customHeight="1" x14ac:dyDescent="0.3">
      <c r="A204" s="661">
        <v>31</v>
      </c>
      <c r="B204" s="662" t="s">
        <v>570</v>
      </c>
      <c r="C204" s="662" t="s">
        <v>2359</v>
      </c>
      <c r="D204" s="743" t="s">
        <v>3310</v>
      </c>
      <c r="E204" s="744" t="s">
        <v>2376</v>
      </c>
      <c r="F204" s="662" t="s">
        <v>2358</v>
      </c>
      <c r="G204" s="662" t="s">
        <v>2459</v>
      </c>
      <c r="H204" s="662" t="s">
        <v>571</v>
      </c>
      <c r="I204" s="662" t="s">
        <v>2460</v>
      </c>
      <c r="J204" s="662" t="s">
        <v>2461</v>
      </c>
      <c r="K204" s="662" t="s">
        <v>2462</v>
      </c>
      <c r="L204" s="663">
        <v>410</v>
      </c>
      <c r="M204" s="663">
        <v>15170</v>
      </c>
      <c r="N204" s="662">
        <v>37</v>
      </c>
      <c r="O204" s="745">
        <v>37</v>
      </c>
      <c r="P204" s="663">
        <v>15170</v>
      </c>
      <c r="Q204" s="678">
        <v>1</v>
      </c>
      <c r="R204" s="662">
        <v>37</v>
      </c>
      <c r="S204" s="678">
        <v>1</v>
      </c>
      <c r="T204" s="745">
        <v>37</v>
      </c>
      <c r="U204" s="701">
        <v>1</v>
      </c>
    </row>
    <row r="205" spans="1:21" ht="14.4" customHeight="1" x14ac:dyDescent="0.3">
      <c r="A205" s="661">
        <v>31</v>
      </c>
      <c r="B205" s="662" t="s">
        <v>570</v>
      </c>
      <c r="C205" s="662" t="s">
        <v>2359</v>
      </c>
      <c r="D205" s="743" t="s">
        <v>3310</v>
      </c>
      <c r="E205" s="744" t="s">
        <v>2376</v>
      </c>
      <c r="F205" s="662" t="s">
        <v>2358</v>
      </c>
      <c r="G205" s="662" t="s">
        <v>2463</v>
      </c>
      <c r="H205" s="662" t="s">
        <v>571</v>
      </c>
      <c r="I205" s="662" t="s">
        <v>2470</v>
      </c>
      <c r="J205" s="662" t="s">
        <v>2471</v>
      </c>
      <c r="K205" s="662" t="s">
        <v>2472</v>
      </c>
      <c r="L205" s="663">
        <v>492.18</v>
      </c>
      <c r="M205" s="663">
        <v>6398.3400000000011</v>
      </c>
      <c r="N205" s="662">
        <v>13</v>
      </c>
      <c r="O205" s="745">
        <v>13</v>
      </c>
      <c r="P205" s="663">
        <v>6398.3400000000011</v>
      </c>
      <c r="Q205" s="678">
        <v>1</v>
      </c>
      <c r="R205" s="662">
        <v>13</v>
      </c>
      <c r="S205" s="678">
        <v>1</v>
      </c>
      <c r="T205" s="745">
        <v>13</v>
      </c>
      <c r="U205" s="701">
        <v>1</v>
      </c>
    </row>
    <row r="206" spans="1:21" ht="14.4" customHeight="1" x14ac:dyDescent="0.3">
      <c r="A206" s="661">
        <v>31</v>
      </c>
      <c r="B206" s="662" t="s">
        <v>570</v>
      </c>
      <c r="C206" s="662" t="s">
        <v>2359</v>
      </c>
      <c r="D206" s="743" t="s">
        <v>3310</v>
      </c>
      <c r="E206" s="744" t="s">
        <v>2376</v>
      </c>
      <c r="F206" s="662" t="s">
        <v>2358</v>
      </c>
      <c r="G206" s="662" t="s">
        <v>2463</v>
      </c>
      <c r="H206" s="662" t="s">
        <v>571</v>
      </c>
      <c r="I206" s="662" t="s">
        <v>2473</v>
      </c>
      <c r="J206" s="662" t="s">
        <v>2474</v>
      </c>
      <c r="K206" s="662" t="s">
        <v>2475</v>
      </c>
      <c r="L206" s="663">
        <v>971.25</v>
      </c>
      <c r="M206" s="663">
        <v>1942.5</v>
      </c>
      <c r="N206" s="662">
        <v>2</v>
      </c>
      <c r="O206" s="745">
        <v>2</v>
      </c>
      <c r="P206" s="663">
        <v>971.25</v>
      </c>
      <c r="Q206" s="678">
        <v>0.5</v>
      </c>
      <c r="R206" s="662">
        <v>1</v>
      </c>
      <c r="S206" s="678">
        <v>0.5</v>
      </c>
      <c r="T206" s="745">
        <v>1</v>
      </c>
      <c r="U206" s="701">
        <v>0.5</v>
      </c>
    </row>
    <row r="207" spans="1:21" ht="14.4" customHeight="1" x14ac:dyDescent="0.3">
      <c r="A207" s="661">
        <v>31</v>
      </c>
      <c r="B207" s="662" t="s">
        <v>570</v>
      </c>
      <c r="C207" s="662" t="s">
        <v>2359</v>
      </c>
      <c r="D207" s="743" t="s">
        <v>3310</v>
      </c>
      <c r="E207" s="744" t="s">
        <v>2376</v>
      </c>
      <c r="F207" s="662" t="s">
        <v>2358</v>
      </c>
      <c r="G207" s="662" t="s">
        <v>2463</v>
      </c>
      <c r="H207" s="662" t="s">
        <v>571</v>
      </c>
      <c r="I207" s="662" t="s">
        <v>2624</v>
      </c>
      <c r="J207" s="662" t="s">
        <v>2625</v>
      </c>
      <c r="K207" s="662" t="s">
        <v>2626</v>
      </c>
      <c r="L207" s="663">
        <v>1000</v>
      </c>
      <c r="M207" s="663">
        <v>2000</v>
      </c>
      <c r="N207" s="662">
        <v>2</v>
      </c>
      <c r="O207" s="745">
        <v>2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31</v>
      </c>
      <c r="B208" s="662" t="s">
        <v>570</v>
      </c>
      <c r="C208" s="662" t="s">
        <v>2359</v>
      </c>
      <c r="D208" s="743" t="s">
        <v>3310</v>
      </c>
      <c r="E208" s="744" t="s">
        <v>2376</v>
      </c>
      <c r="F208" s="662" t="s">
        <v>2358</v>
      </c>
      <c r="G208" s="662" t="s">
        <v>2463</v>
      </c>
      <c r="H208" s="662" t="s">
        <v>571</v>
      </c>
      <c r="I208" s="662" t="s">
        <v>2627</v>
      </c>
      <c r="J208" s="662" t="s">
        <v>2628</v>
      </c>
      <c r="K208" s="662" t="s">
        <v>2629</v>
      </c>
      <c r="L208" s="663">
        <v>250</v>
      </c>
      <c r="M208" s="663">
        <v>250</v>
      </c>
      <c r="N208" s="662">
        <v>1</v>
      </c>
      <c r="O208" s="745">
        <v>1</v>
      </c>
      <c r="P208" s="663">
        <v>250</v>
      </c>
      <c r="Q208" s="678">
        <v>1</v>
      </c>
      <c r="R208" s="662">
        <v>1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31</v>
      </c>
      <c r="B209" s="662" t="s">
        <v>570</v>
      </c>
      <c r="C209" s="662" t="s">
        <v>2359</v>
      </c>
      <c r="D209" s="743" t="s">
        <v>3310</v>
      </c>
      <c r="E209" s="744" t="s">
        <v>2376</v>
      </c>
      <c r="F209" s="662" t="s">
        <v>2358</v>
      </c>
      <c r="G209" s="662" t="s">
        <v>2463</v>
      </c>
      <c r="H209" s="662" t="s">
        <v>571</v>
      </c>
      <c r="I209" s="662" t="s">
        <v>2485</v>
      </c>
      <c r="J209" s="662" t="s">
        <v>2486</v>
      </c>
      <c r="K209" s="662" t="s">
        <v>2487</v>
      </c>
      <c r="L209" s="663">
        <v>855</v>
      </c>
      <c r="M209" s="663">
        <v>5130</v>
      </c>
      <c r="N209" s="662">
        <v>6</v>
      </c>
      <c r="O209" s="745">
        <v>6</v>
      </c>
      <c r="P209" s="663">
        <v>3420</v>
      </c>
      <c r="Q209" s="678">
        <v>0.66666666666666663</v>
      </c>
      <c r="R209" s="662">
        <v>4</v>
      </c>
      <c r="S209" s="678">
        <v>0.66666666666666663</v>
      </c>
      <c r="T209" s="745">
        <v>4</v>
      </c>
      <c r="U209" s="701">
        <v>0.66666666666666663</v>
      </c>
    </row>
    <row r="210" spans="1:21" ht="14.4" customHeight="1" x14ac:dyDescent="0.3">
      <c r="A210" s="661">
        <v>31</v>
      </c>
      <c r="B210" s="662" t="s">
        <v>570</v>
      </c>
      <c r="C210" s="662" t="s">
        <v>2359</v>
      </c>
      <c r="D210" s="743" t="s">
        <v>3310</v>
      </c>
      <c r="E210" s="744" t="s">
        <v>2376</v>
      </c>
      <c r="F210" s="662" t="s">
        <v>2358</v>
      </c>
      <c r="G210" s="662" t="s">
        <v>2463</v>
      </c>
      <c r="H210" s="662" t="s">
        <v>571</v>
      </c>
      <c r="I210" s="662" t="s">
        <v>2542</v>
      </c>
      <c r="J210" s="662" t="s">
        <v>2543</v>
      </c>
      <c r="K210" s="662" t="s">
        <v>2544</v>
      </c>
      <c r="L210" s="663">
        <v>58.5</v>
      </c>
      <c r="M210" s="663">
        <v>58.5</v>
      </c>
      <c r="N210" s="662">
        <v>1</v>
      </c>
      <c r="O210" s="745">
        <v>1</v>
      </c>
      <c r="P210" s="663">
        <v>58.5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31</v>
      </c>
      <c r="B211" s="662" t="s">
        <v>570</v>
      </c>
      <c r="C211" s="662" t="s">
        <v>2359</v>
      </c>
      <c r="D211" s="743" t="s">
        <v>3310</v>
      </c>
      <c r="E211" s="744" t="s">
        <v>2376</v>
      </c>
      <c r="F211" s="662" t="s">
        <v>2358</v>
      </c>
      <c r="G211" s="662" t="s">
        <v>2488</v>
      </c>
      <c r="H211" s="662" t="s">
        <v>571</v>
      </c>
      <c r="I211" s="662" t="s">
        <v>2492</v>
      </c>
      <c r="J211" s="662" t="s">
        <v>2493</v>
      </c>
      <c r="K211" s="662" t="s">
        <v>2494</v>
      </c>
      <c r="L211" s="663">
        <v>200</v>
      </c>
      <c r="M211" s="663">
        <v>9000</v>
      </c>
      <c r="N211" s="662">
        <v>45</v>
      </c>
      <c r="O211" s="745">
        <v>23</v>
      </c>
      <c r="P211" s="663">
        <v>8600</v>
      </c>
      <c r="Q211" s="678">
        <v>0.9555555555555556</v>
      </c>
      <c r="R211" s="662">
        <v>43</v>
      </c>
      <c r="S211" s="678">
        <v>0.9555555555555556</v>
      </c>
      <c r="T211" s="745">
        <v>22</v>
      </c>
      <c r="U211" s="701">
        <v>0.95652173913043481</v>
      </c>
    </row>
    <row r="212" spans="1:21" ht="14.4" customHeight="1" x14ac:dyDescent="0.3">
      <c r="A212" s="661">
        <v>31</v>
      </c>
      <c r="B212" s="662" t="s">
        <v>570</v>
      </c>
      <c r="C212" s="662" t="s">
        <v>2359</v>
      </c>
      <c r="D212" s="743" t="s">
        <v>3310</v>
      </c>
      <c r="E212" s="744" t="s">
        <v>2377</v>
      </c>
      <c r="F212" s="662" t="s">
        <v>2357</v>
      </c>
      <c r="G212" s="662" t="s">
        <v>2422</v>
      </c>
      <c r="H212" s="662" t="s">
        <v>1282</v>
      </c>
      <c r="I212" s="662" t="s">
        <v>2423</v>
      </c>
      <c r="J212" s="662" t="s">
        <v>2424</v>
      </c>
      <c r="K212" s="662" t="s">
        <v>2425</v>
      </c>
      <c r="L212" s="663">
        <v>543.39</v>
      </c>
      <c r="M212" s="663">
        <v>2716.95</v>
      </c>
      <c r="N212" s="662">
        <v>5</v>
      </c>
      <c r="O212" s="745">
        <v>1.5</v>
      </c>
      <c r="P212" s="663">
        <v>1086.78</v>
      </c>
      <c r="Q212" s="678">
        <v>0.4</v>
      </c>
      <c r="R212" s="662">
        <v>2</v>
      </c>
      <c r="S212" s="678">
        <v>0.4</v>
      </c>
      <c r="T212" s="745">
        <v>1</v>
      </c>
      <c r="U212" s="701">
        <v>0.66666666666666663</v>
      </c>
    </row>
    <row r="213" spans="1:21" ht="14.4" customHeight="1" x14ac:dyDescent="0.3">
      <c r="A213" s="661">
        <v>31</v>
      </c>
      <c r="B213" s="662" t="s">
        <v>570</v>
      </c>
      <c r="C213" s="662" t="s">
        <v>2359</v>
      </c>
      <c r="D213" s="743" t="s">
        <v>3310</v>
      </c>
      <c r="E213" s="744" t="s">
        <v>2377</v>
      </c>
      <c r="F213" s="662" t="s">
        <v>2357</v>
      </c>
      <c r="G213" s="662" t="s">
        <v>2422</v>
      </c>
      <c r="H213" s="662" t="s">
        <v>1282</v>
      </c>
      <c r="I213" s="662" t="s">
        <v>2426</v>
      </c>
      <c r="J213" s="662" t="s">
        <v>2424</v>
      </c>
      <c r="K213" s="662" t="s">
        <v>2427</v>
      </c>
      <c r="L213" s="663">
        <v>815.1</v>
      </c>
      <c r="M213" s="663">
        <v>2445.3000000000002</v>
      </c>
      <c r="N213" s="662">
        <v>3</v>
      </c>
      <c r="O213" s="745">
        <v>0.5</v>
      </c>
      <c r="P213" s="663">
        <v>2445.3000000000002</v>
      </c>
      <c r="Q213" s="678">
        <v>1</v>
      </c>
      <c r="R213" s="662">
        <v>3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31</v>
      </c>
      <c r="B214" s="662" t="s">
        <v>570</v>
      </c>
      <c r="C214" s="662" t="s">
        <v>2359</v>
      </c>
      <c r="D214" s="743" t="s">
        <v>3310</v>
      </c>
      <c r="E214" s="744" t="s">
        <v>2377</v>
      </c>
      <c r="F214" s="662" t="s">
        <v>2357</v>
      </c>
      <c r="G214" s="662" t="s">
        <v>2422</v>
      </c>
      <c r="H214" s="662" t="s">
        <v>1282</v>
      </c>
      <c r="I214" s="662" t="s">
        <v>2428</v>
      </c>
      <c r="J214" s="662" t="s">
        <v>2424</v>
      </c>
      <c r="K214" s="662" t="s">
        <v>2429</v>
      </c>
      <c r="L214" s="663">
        <v>923.74</v>
      </c>
      <c r="M214" s="663">
        <v>923.74</v>
      </c>
      <c r="N214" s="662">
        <v>1</v>
      </c>
      <c r="O214" s="745">
        <v>0.5</v>
      </c>
      <c r="P214" s="663">
        <v>923.74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31</v>
      </c>
      <c r="B215" s="662" t="s">
        <v>570</v>
      </c>
      <c r="C215" s="662" t="s">
        <v>2359</v>
      </c>
      <c r="D215" s="743" t="s">
        <v>3310</v>
      </c>
      <c r="E215" s="744" t="s">
        <v>2377</v>
      </c>
      <c r="F215" s="662" t="s">
        <v>2357</v>
      </c>
      <c r="G215" s="662" t="s">
        <v>2433</v>
      </c>
      <c r="H215" s="662" t="s">
        <v>571</v>
      </c>
      <c r="I215" s="662" t="s">
        <v>740</v>
      </c>
      <c r="J215" s="662" t="s">
        <v>2434</v>
      </c>
      <c r="K215" s="662" t="s">
        <v>2435</v>
      </c>
      <c r="L215" s="663">
        <v>0</v>
      </c>
      <c r="M215" s="663">
        <v>0</v>
      </c>
      <c r="N215" s="662">
        <v>9</v>
      </c>
      <c r="O215" s="745">
        <v>4.5</v>
      </c>
      <c r="P215" s="663">
        <v>0</v>
      </c>
      <c r="Q215" s="678"/>
      <c r="R215" s="662">
        <v>6</v>
      </c>
      <c r="S215" s="678">
        <v>0.66666666666666663</v>
      </c>
      <c r="T215" s="745">
        <v>3</v>
      </c>
      <c r="U215" s="701">
        <v>0.66666666666666663</v>
      </c>
    </row>
    <row r="216" spans="1:21" ht="14.4" customHeight="1" x14ac:dyDescent="0.3">
      <c r="A216" s="661">
        <v>31</v>
      </c>
      <c r="B216" s="662" t="s">
        <v>570</v>
      </c>
      <c r="C216" s="662" t="s">
        <v>2359</v>
      </c>
      <c r="D216" s="743" t="s">
        <v>3310</v>
      </c>
      <c r="E216" s="744" t="s">
        <v>2377</v>
      </c>
      <c r="F216" s="662" t="s">
        <v>2358</v>
      </c>
      <c r="G216" s="662" t="s">
        <v>2455</v>
      </c>
      <c r="H216" s="662" t="s">
        <v>571</v>
      </c>
      <c r="I216" s="662" t="s">
        <v>2456</v>
      </c>
      <c r="J216" s="662" t="s">
        <v>2457</v>
      </c>
      <c r="K216" s="662" t="s">
        <v>2458</v>
      </c>
      <c r="L216" s="663">
        <v>35.75</v>
      </c>
      <c r="M216" s="663">
        <v>214.5</v>
      </c>
      <c r="N216" s="662">
        <v>6</v>
      </c>
      <c r="O216" s="745">
        <v>3</v>
      </c>
      <c r="P216" s="663">
        <v>214.5</v>
      </c>
      <c r="Q216" s="678">
        <v>1</v>
      </c>
      <c r="R216" s="662">
        <v>6</v>
      </c>
      <c r="S216" s="678">
        <v>1</v>
      </c>
      <c r="T216" s="745">
        <v>3</v>
      </c>
      <c r="U216" s="701">
        <v>1</v>
      </c>
    </row>
    <row r="217" spans="1:21" ht="14.4" customHeight="1" x14ac:dyDescent="0.3">
      <c r="A217" s="661">
        <v>31</v>
      </c>
      <c r="B217" s="662" t="s">
        <v>570</v>
      </c>
      <c r="C217" s="662" t="s">
        <v>2359</v>
      </c>
      <c r="D217" s="743" t="s">
        <v>3310</v>
      </c>
      <c r="E217" s="744" t="s">
        <v>2377</v>
      </c>
      <c r="F217" s="662" t="s">
        <v>2358</v>
      </c>
      <c r="G217" s="662" t="s">
        <v>2459</v>
      </c>
      <c r="H217" s="662" t="s">
        <v>571</v>
      </c>
      <c r="I217" s="662" t="s">
        <v>2460</v>
      </c>
      <c r="J217" s="662" t="s">
        <v>2461</v>
      </c>
      <c r="K217" s="662" t="s">
        <v>2462</v>
      </c>
      <c r="L217" s="663">
        <v>410</v>
      </c>
      <c r="M217" s="663">
        <v>410</v>
      </c>
      <c r="N217" s="662">
        <v>1</v>
      </c>
      <c r="O217" s="745">
        <v>1</v>
      </c>
      <c r="P217" s="663">
        <v>410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31</v>
      </c>
      <c r="B218" s="662" t="s">
        <v>570</v>
      </c>
      <c r="C218" s="662" t="s">
        <v>2359</v>
      </c>
      <c r="D218" s="743" t="s">
        <v>3310</v>
      </c>
      <c r="E218" s="744" t="s">
        <v>2377</v>
      </c>
      <c r="F218" s="662" t="s">
        <v>2358</v>
      </c>
      <c r="G218" s="662" t="s">
        <v>2463</v>
      </c>
      <c r="H218" s="662" t="s">
        <v>571</v>
      </c>
      <c r="I218" s="662" t="s">
        <v>2464</v>
      </c>
      <c r="J218" s="662" t="s">
        <v>2465</v>
      </c>
      <c r="K218" s="662" t="s">
        <v>2466</v>
      </c>
      <c r="L218" s="663">
        <v>3000</v>
      </c>
      <c r="M218" s="663">
        <v>3000</v>
      </c>
      <c r="N218" s="662">
        <v>1</v>
      </c>
      <c r="O218" s="745">
        <v>1</v>
      </c>
      <c r="P218" s="663">
        <v>3000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31</v>
      </c>
      <c r="B219" s="662" t="s">
        <v>570</v>
      </c>
      <c r="C219" s="662" t="s">
        <v>2359</v>
      </c>
      <c r="D219" s="743" t="s">
        <v>3310</v>
      </c>
      <c r="E219" s="744" t="s">
        <v>2377</v>
      </c>
      <c r="F219" s="662" t="s">
        <v>2358</v>
      </c>
      <c r="G219" s="662" t="s">
        <v>2488</v>
      </c>
      <c r="H219" s="662" t="s">
        <v>571</v>
      </c>
      <c r="I219" s="662" t="s">
        <v>2492</v>
      </c>
      <c r="J219" s="662" t="s">
        <v>2493</v>
      </c>
      <c r="K219" s="662" t="s">
        <v>2494</v>
      </c>
      <c r="L219" s="663">
        <v>200</v>
      </c>
      <c r="M219" s="663">
        <v>1600</v>
      </c>
      <c r="N219" s="662">
        <v>8</v>
      </c>
      <c r="O219" s="745">
        <v>4</v>
      </c>
      <c r="P219" s="663">
        <v>1600</v>
      </c>
      <c r="Q219" s="678">
        <v>1</v>
      </c>
      <c r="R219" s="662">
        <v>8</v>
      </c>
      <c r="S219" s="678">
        <v>1</v>
      </c>
      <c r="T219" s="745">
        <v>4</v>
      </c>
      <c r="U219" s="701">
        <v>1</v>
      </c>
    </row>
    <row r="220" spans="1:21" ht="14.4" customHeight="1" x14ac:dyDescent="0.3">
      <c r="A220" s="661">
        <v>31</v>
      </c>
      <c r="B220" s="662" t="s">
        <v>570</v>
      </c>
      <c r="C220" s="662" t="s">
        <v>2359</v>
      </c>
      <c r="D220" s="743" t="s">
        <v>3310</v>
      </c>
      <c r="E220" s="744" t="s">
        <v>2378</v>
      </c>
      <c r="F220" s="662" t="s">
        <v>2357</v>
      </c>
      <c r="G220" s="662" t="s">
        <v>2422</v>
      </c>
      <c r="H220" s="662" t="s">
        <v>1282</v>
      </c>
      <c r="I220" s="662" t="s">
        <v>2423</v>
      </c>
      <c r="J220" s="662" t="s">
        <v>2424</v>
      </c>
      <c r="K220" s="662" t="s">
        <v>2425</v>
      </c>
      <c r="L220" s="663">
        <v>543.39</v>
      </c>
      <c r="M220" s="663">
        <v>3803.73</v>
      </c>
      <c r="N220" s="662">
        <v>7</v>
      </c>
      <c r="O220" s="745">
        <v>1</v>
      </c>
      <c r="P220" s="663">
        <v>3803.73</v>
      </c>
      <c r="Q220" s="678">
        <v>1</v>
      </c>
      <c r="R220" s="662">
        <v>7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31</v>
      </c>
      <c r="B221" s="662" t="s">
        <v>570</v>
      </c>
      <c r="C221" s="662" t="s">
        <v>2359</v>
      </c>
      <c r="D221" s="743" t="s">
        <v>3310</v>
      </c>
      <c r="E221" s="744" t="s">
        <v>2378</v>
      </c>
      <c r="F221" s="662" t="s">
        <v>2357</v>
      </c>
      <c r="G221" s="662" t="s">
        <v>2433</v>
      </c>
      <c r="H221" s="662" t="s">
        <v>571</v>
      </c>
      <c r="I221" s="662" t="s">
        <v>740</v>
      </c>
      <c r="J221" s="662" t="s">
        <v>2434</v>
      </c>
      <c r="K221" s="662" t="s">
        <v>2435</v>
      </c>
      <c r="L221" s="663">
        <v>0</v>
      </c>
      <c r="M221" s="663">
        <v>0</v>
      </c>
      <c r="N221" s="662">
        <v>2</v>
      </c>
      <c r="O221" s="745">
        <v>1</v>
      </c>
      <c r="P221" s="663">
        <v>0</v>
      </c>
      <c r="Q221" s="678"/>
      <c r="R221" s="662">
        <v>2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31</v>
      </c>
      <c r="B222" s="662" t="s">
        <v>570</v>
      </c>
      <c r="C222" s="662" t="s">
        <v>2359</v>
      </c>
      <c r="D222" s="743" t="s">
        <v>3310</v>
      </c>
      <c r="E222" s="744" t="s">
        <v>2378</v>
      </c>
      <c r="F222" s="662" t="s">
        <v>2357</v>
      </c>
      <c r="G222" s="662" t="s">
        <v>2440</v>
      </c>
      <c r="H222" s="662" t="s">
        <v>571</v>
      </c>
      <c r="I222" s="662" t="s">
        <v>1494</v>
      </c>
      <c r="J222" s="662" t="s">
        <v>1495</v>
      </c>
      <c r="K222" s="662" t="s">
        <v>2441</v>
      </c>
      <c r="L222" s="663">
        <v>186.27</v>
      </c>
      <c r="M222" s="663">
        <v>186.27</v>
      </c>
      <c r="N222" s="662">
        <v>1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31</v>
      </c>
      <c r="B223" s="662" t="s">
        <v>570</v>
      </c>
      <c r="C223" s="662" t="s">
        <v>2359</v>
      </c>
      <c r="D223" s="743" t="s">
        <v>3310</v>
      </c>
      <c r="E223" s="744" t="s">
        <v>2378</v>
      </c>
      <c r="F223" s="662" t="s">
        <v>2358</v>
      </c>
      <c r="G223" s="662" t="s">
        <v>2455</v>
      </c>
      <c r="H223" s="662" t="s">
        <v>571</v>
      </c>
      <c r="I223" s="662" t="s">
        <v>2456</v>
      </c>
      <c r="J223" s="662" t="s">
        <v>2457</v>
      </c>
      <c r="K223" s="662" t="s">
        <v>2458</v>
      </c>
      <c r="L223" s="663">
        <v>35.75</v>
      </c>
      <c r="M223" s="663">
        <v>357.5</v>
      </c>
      <c r="N223" s="662">
        <v>10</v>
      </c>
      <c r="O223" s="745">
        <v>5</v>
      </c>
      <c r="P223" s="663">
        <v>357.5</v>
      </c>
      <c r="Q223" s="678">
        <v>1</v>
      </c>
      <c r="R223" s="662">
        <v>10</v>
      </c>
      <c r="S223" s="678">
        <v>1</v>
      </c>
      <c r="T223" s="745">
        <v>5</v>
      </c>
      <c r="U223" s="701">
        <v>1</v>
      </c>
    </row>
    <row r="224" spans="1:21" ht="14.4" customHeight="1" x14ac:dyDescent="0.3">
      <c r="A224" s="661">
        <v>31</v>
      </c>
      <c r="B224" s="662" t="s">
        <v>570</v>
      </c>
      <c r="C224" s="662" t="s">
        <v>2359</v>
      </c>
      <c r="D224" s="743" t="s">
        <v>3310</v>
      </c>
      <c r="E224" s="744" t="s">
        <v>2378</v>
      </c>
      <c r="F224" s="662" t="s">
        <v>2358</v>
      </c>
      <c r="G224" s="662" t="s">
        <v>2459</v>
      </c>
      <c r="H224" s="662" t="s">
        <v>571</v>
      </c>
      <c r="I224" s="662" t="s">
        <v>2460</v>
      </c>
      <c r="J224" s="662" t="s">
        <v>2461</v>
      </c>
      <c r="K224" s="662" t="s">
        <v>2462</v>
      </c>
      <c r="L224" s="663">
        <v>410</v>
      </c>
      <c r="M224" s="663">
        <v>820</v>
      </c>
      <c r="N224" s="662">
        <v>2</v>
      </c>
      <c r="O224" s="745">
        <v>2</v>
      </c>
      <c r="P224" s="663">
        <v>820</v>
      </c>
      <c r="Q224" s="678">
        <v>1</v>
      </c>
      <c r="R224" s="662">
        <v>2</v>
      </c>
      <c r="S224" s="678">
        <v>1</v>
      </c>
      <c r="T224" s="745">
        <v>2</v>
      </c>
      <c r="U224" s="701">
        <v>1</v>
      </c>
    </row>
    <row r="225" spans="1:21" ht="14.4" customHeight="1" x14ac:dyDescent="0.3">
      <c r="A225" s="661">
        <v>31</v>
      </c>
      <c r="B225" s="662" t="s">
        <v>570</v>
      </c>
      <c r="C225" s="662" t="s">
        <v>2359</v>
      </c>
      <c r="D225" s="743" t="s">
        <v>3310</v>
      </c>
      <c r="E225" s="744" t="s">
        <v>2378</v>
      </c>
      <c r="F225" s="662" t="s">
        <v>2358</v>
      </c>
      <c r="G225" s="662" t="s">
        <v>2463</v>
      </c>
      <c r="H225" s="662" t="s">
        <v>571</v>
      </c>
      <c r="I225" s="662" t="s">
        <v>2470</v>
      </c>
      <c r="J225" s="662" t="s">
        <v>2471</v>
      </c>
      <c r="K225" s="662" t="s">
        <v>2472</v>
      </c>
      <c r="L225" s="663">
        <v>492.18</v>
      </c>
      <c r="M225" s="663">
        <v>492.18</v>
      </c>
      <c r="N225" s="662">
        <v>1</v>
      </c>
      <c r="O225" s="745">
        <v>1</v>
      </c>
      <c r="P225" s="663">
        <v>492.18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31</v>
      </c>
      <c r="B226" s="662" t="s">
        <v>570</v>
      </c>
      <c r="C226" s="662" t="s">
        <v>2359</v>
      </c>
      <c r="D226" s="743" t="s">
        <v>3310</v>
      </c>
      <c r="E226" s="744" t="s">
        <v>2378</v>
      </c>
      <c r="F226" s="662" t="s">
        <v>2358</v>
      </c>
      <c r="G226" s="662" t="s">
        <v>2488</v>
      </c>
      <c r="H226" s="662" t="s">
        <v>571</v>
      </c>
      <c r="I226" s="662" t="s">
        <v>2492</v>
      </c>
      <c r="J226" s="662" t="s">
        <v>2493</v>
      </c>
      <c r="K226" s="662" t="s">
        <v>2494</v>
      </c>
      <c r="L226" s="663">
        <v>200</v>
      </c>
      <c r="M226" s="663">
        <v>800</v>
      </c>
      <c r="N226" s="662">
        <v>4</v>
      </c>
      <c r="O226" s="745">
        <v>2</v>
      </c>
      <c r="P226" s="663">
        <v>800</v>
      </c>
      <c r="Q226" s="678">
        <v>1</v>
      </c>
      <c r="R226" s="662">
        <v>4</v>
      </c>
      <c r="S226" s="678">
        <v>1</v>
      </c>
      <c r="T226" s="745">
        <v>2</v>
      </c>
      <c r="U226" s="701">
        <v>1</v>
      </c>
    </row>
    <row r="227" spans="1:21" ht="14.4" customHeight="1" x14ac:dyDescent="0.3">
      <c r="A227" s="661">
        <v>31</v>
      </c>
      <c r="B227" s="662" t="s">
        <v>570</v>
      </c>
      <c r="C227" s="662" t="s">
        <v>2359</v>
      </c>
      <c r="D227" s="743" t="s">
        <v>3310</v>
      </c>
      <c r="E227" s="744" t="s">
        <v>2379</v>
      </c>
      <c r="F227" s="662" t="s">
        <v>2357</v>
      </c>
      <c r="G227" s="662" t="s">
        <v>2390</v>
      </c>
      <c r="H227" s="662" t="s">
        <v>571</v>
      </c>
      <c r="I227" s="662" t="s">
        <v>971</v>
      </c>
      <c r="J227" s="662" t="s">
        <v>2391</v>
      </c>
      <c r="K227" s="662" t="s">
        <v>2392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31</v>
      </c>
      <c r="B228" s="662" t="s">
        <v>570</v>
      </c>
      <c r="C228" s="662" t="s">
        <v>2359</v>
      </c>
      <c r="D228" s="743" t="s">
        <v>3310</v>
      </c>
      <c r="E228" s="744" t="s">
        <v>2379</v>
      </c>
      <c r="F228" s="662" t="s">
        <v>2357</v>
      </c>
      <c r="G228" s="662" t="s">
        <v>2393</v>
      </c>
      <c r="H228" s="662" t="s">
        <v>1282</v>
      </c>
      <c r="I228" s="662" t="s">
        <v>1547</v>
      </c>
      <c r="J228" s="662" t="s">
        <v>1441</v>
      </c>
      <c r="K228" s="662" t="s">
        <v>2253</v>
      </c>
      <c r="L228" s="663">
        <v>150.04</v>
      </c>
      <c r="M228" s="663">
        <v>150.04</v>
      </c>
      <c r="N228" s="662">
        <v>1</v>
      </c>
      <c r="O228" s="745">
        <v>1</v>
      </c>
      <c r="P228" s="663">
        <v>150.04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31</v>
      </c>
      <c r="B229" s="662" t="s">
        <v>570</v>
      </c>
      <c r="C229" s="662" t="s">
        <v>2359</v>
      </c>
      <c r="D229" s="743" t="s">
        <v>3310</v>
      </c>
      <c r="E229" s="744" t="s">
        <v>2379</v>
      </c>
      <c r="F229" s="662" t="s">
        <v>2357</v>
      </c>
      <c r="G229" s="662" t="s">
        <v>2393</v>
      </c>
      <c r="H229" s="662" t="s">
        <v>1282</v>
      </c>
      <c r="I229" s="662" t="s">
        <v>1547</v>
      </c>
      <c r="J229" s="662" t="s">
        <v>1441</v>
      </c>
      <c r="K229" s="662" t="s">
        <v>2253</v>
      </c>
      <c r="L229" s="663">
        <v>154.36000000000001</v>
      </c>
      <c r="M229" s="663">
        <v>463.08000000000004</v>
      </c>
      <c r="N229" s="662">
        <v>3</v>
      </c>
      <c r="O229" s="745">
        <v>2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31</v>
      </c>
      <c r="B230" s="662" t="s">
        <v>570</v>
      </c>
      <c r="C230" s="662" t="s">
        <v>2359</v>
      </c>
      <c r="D230" s="743" t="s">
        <v>3310</v>
      </c>
      <c r="E230" s="744" t="s">
        <v>2379</v>
      </c>
      <c r="F230" s="662" t="s">
        <v>2357</v>
      </c>
      <c r="G230" s="662" t="s">
        <v>2384</v>
      </c>
      <c r="H230" s="662" t="s">
        <v>571</v>
      </c>
      <c r="I230" s="662" t="s">
        <v>2630</v>
      </c>
      <c r="J230" s="662" t="s">
        <v>2631</v>
      </c>
      <c r="K230" s="662" t="s">
        <v>1263</v>
      </c>
      <c r="L230" s="663">
        <v>52.4</v>
      </c>
      <c r="M230" s="663">
        <v>262</v>
      </c>
      <c r="N230" s="662">
        <v>5</v>
      </c>
      <c r="O230" s="745">
        <v>1</v>
      </c>
      <c r="P230" s="663">
        <v>262</v>
      </c>
      <c r="Q230" s="678">
        <v>1</v>
      </c>
      <c r="R230" s="662">
        <v>5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31</v>
      </c>
      <c r="B231" s="662" t="s">
        <v>570</v>
      </c>
      <c r="C231" s="662" t="s">
        <v>2359</v>
      </c>
      <c r="D231" s="743" t="s">
        <v>3310</v>
      </c>
      <c r="E231" s="744" t="s">
        <v>2379</v>
      </c>
      <c r="F231" s="662" t="s">
        <v>2357</v>
      </c>
      <c r="G231" s="662" t="s">
        <v>2384</v>
      </c>
      <c r="H231" s="662" t="s">
        <v>571</v>
      </c>
      <c r="I231" s="662" t="s">
        <v>1502</v>
      </c>
      <c r="J231" s="662" t="s">
        <v>1503</v>
      </c>
      <c r="K231" s="662" t="s">
        <v>2260</v>
      </c>
      <c r="L231" s="663">
        <v>66.819999999999993</v>
      </c>
      <c r="M231" s="663">
        <v>133.63999999999999</v>
      </c>
      <c r="N231" s="662">
        <v>2</v>
      </c>
      <c r="O231" s="745">
        <v>0.5</v>
      </c>
      <c r="P231" s="663">
        <v>133.63999999999999</v>
      </c>
      <c r="Q231" s="678">
        <v>1</v>
      </c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31</v>
      </c>
      <c r="B232" s="662" t="s">
        <v>570</v>
      </c>
      <c r="C232" s="662" t="s">
        <v>2359</v>
      </c>
      <c r="D232" s="743" t="s">
        <v>3310</v>
      </c>
      <c r="E232" s="744" t="s">
        <v>2379</v>
      </c>
      <c r="F232" s="662" t="s">
        <v>2357</v>
      </c>
      <c r="G232" s="662" t="s">
        <v>2412</v>
      </c>
      <c r="H232" s="662" t="s">
        <v>571</v>
      </c>
      <c r="I232" s="662" t="s">
        <v>858</v>
      </c>
      <c r="J232" s="662" t="s">
        <v>859</v>
      </c>
      <c r="K232" s="662" t="s">
        <v>2413</v>
      </c>
      <c r="L232" s="663">
        <v>0</v>
      </c>
      <c r="M232" s="663">
        <v>0</v>
      </c>
      <c r="N232" s="662">
        <v>2</v>
      </c>
      <c r="O232" s="745">
        <v>1.5</v>
      </c>
      <c r="P232" s="663">
        <v>0</v>
      </c>
      <c r="Q232" s="678"/>
      <c r="R232" s="662">
        <v>1</v>
      </c>
      <c r="S232" s="678">
        <v>0.5</v>
      </c>
      <c r="T232" s="745">
        <v>1</v>
      </c>
      <c r="U232" s="701">
        <v>0.66666666666666663</v>
      </c>
    </row>
    <row r="233" spans="1:21" ht="14.4" customHeight="1" x14ac:dyDescent="0.3">
      <c r="A233" s="661">
        <v>31</v>
      </c>
      <c r="B233" s="662" t="s">
        <v>570</v>
      </c>
      <c r="C233" s="662" t="s">
        <v>2359</v>
      </c>
      <c r="D233" s="743" t="s">
        <v>3310</v>
      </c>
      <c r="E233" s="744" t="s">
        <v>2379</v>
      </c>
      <c r="F233" s="662" t="s">
        <v>2357</v>
      </c>
      <c r="G233" s="662" t="s">
        <v>2414</v>
      </c>
      <c r="H233" s="662" t="s">
        <v>571</v>
      </c>
      <c r="I233" s="662" t="s">
        <v>2632</v>
      </c>
      <c r="J233" s="662" t="s">
        <v>2610</v>
      </c>
      <c r="K233" s="662" t="s">
        <v>2290</v>
      </c>
      <c r="L233" s="663">
        <v>0</v>
      </c>
      <c r="M233" s="663">
        <v>0</v>
      </c>
      <c r="N233" s="662">
        <v>1</v>
      </c>
      <c r="O233" s="745">
        <v>0.5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31</v>
      </c>
      <c r="B234" s="662" t="s">
        <v>570</v>
      </c>
      <c r="C234" s="662" t="s">
        <v>2359</v>
      </c>
      <c r="D234" s="743" t="s">
        <v>3310</v>
      </c>
      <c r="E234" s="744" t="s">
        <v>2379</v>
      </c>
      <c r="F234" s="662" t="s">
        <v>2357</v>
      </c>
      <c r="G234" s="662" t="s">
        <v>2422</v>
      </c>
      <c r="H234" s="662" t="s">
        <v>1282</v>
      </c>
      <c r="I234" s="662" t="s">
        <v>2423</v>
      </c>
      <c r="J234" s="662" t="s">
        <v>2424</v>
      </c>
      <c r="K234" s="662" t="s">
        <v>2425</v>
      </c>
      <c r="L234" s="663">
        <v>543.39</v>
      </c>
      <c r="M234" s="663">
        <v>17388.480000000003</v>
      </c>
      <c r="N234" s="662">
        <v>32</v>
      </c>
      <c r="O234" s="745">
        <v>10</v>
      </c>
      <c r="P234" s="663">
        <v>13584.750000000002</v>
      </c>
      <c r="Q234" s="678">
        <v>0.78125</v>
      </c>
      <c r="R234" s="662">
        <v>25</v>
      </c>
      <c r="S234" s="678">
        <v>0.78125</v>
      </c>
      <c r="T234" s="745">
        <v>7</v>
      </c>
      <c r="U234" s="701">
        <v>0.7</v>
      </c>
    </row>
    <row r="235" spans="1:21" ht="14.4" customHeight="1" x14ac:dyDescent="0.3">
      <c r="A235" s="661">
        <v>31</v>
      </c>
      <c r="B235" s="662" t="s">
        <v>570</v>
      </c>
      <c r="C235" s="662" t="s">
        <v>2359</v>
      </c>
      <c r="D235" s="743" t="s">
        <v>3310</v>
      </c>
      <c r="E235" s="744" t="s">
        <v>2379</v>
      </c>
      <c r="F235" s="662" t="s">
        <v>2357</v>
      </c>
      <c r="G235" s="662" t="s">
        <v>2422</v>
      </c>
      <c r="H235" s="662" t="s">
        <v>1282</v>
      </c>
      <c r="I235" s="662" t="s">
        <v>2426</v>
      </c>
      <c r="J235" s="662" t="s">
        <v>2424</v>
      </c>
      <c r="K235" s="662" t="s">
        <v>2427</v>
      </c>
      <c r="L235" s="663">
        <v>815.1</v>
      </c>
      <c r="M235" s="663">
        <v>8966.1</v>
      </c>
      <c r="N235" s="662">
        <v>11</v>
      </c>
      <c r="O235" s="745">
        <v>3.5</v>
      </c>
      <c r="P235" s="663">
        <v>8966.1</v>
      </c>
      <c r="Q235" s="678">
        <v>1</v>
      </c>
      <c r="R235" s="662">
        <v>11</v>
      </c>
      <c r="S235" s="678">
        <v>1</v>
      </c>
      <c r="T235" s="745">
        <v>3.5</v>
      </c>
      <c r="U235" s="701">
        <v>1</v>
      </c>
    </row>
    <row r="236" spans="1:21" ht="14.4" customHeight="1" x14ac:dyDescent="0.3">
      <c r="A236" s="661">
        <v>31</v>
      </c>
      <c r="B236" s="662" t="s">
        <v>570</v>
      </c>
      <c r="C236" s="662" t="s">
        <v>2359</v>
      </c>
      <c r="D236" s="743" t="s">
        <v>3310</v>
      </c>
      <c r="E236" s="744" t="s">
        <v>2379</v>
      </c>
      <c r="F236" s="662" t="s">
        <v>2357</v>
      </c>
      <c r="G236" s="662" t="s">
        <v>2422</v>
      </c>
      <c r="H236" s="662" t="s">
        <v>1282</v>
      </c>
      <c r="I236" s="662" t="s">
        <v>2428</v>
      </c>
      <c r="J236" s="662" t="s">
        <v>2424</v>
      </c>
      <c r="K236" s="662" t="s">
        <v>2429</v>
      </c>
      <c r="L236" s="663">
        <v>923.74</v>
      </c>
      <c r="M236" s="663">
        <v>1847.48</v>
      </c>
      <c r="N236" s="662">
        <v>2</v>
      </c>
      <c r="O236" s="745">
        <v>0.5</v>
      </c>
      <c r="P236" s="663">
        <v>1847.48</v>
      </c>
      <c r="Q236" s="678">
        <v>1</v>
      </c>
      <c r="R236" s="662">
        <v>2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31</v>
      </c>
      <c r="B237" s="662" t="s">
        <v>570</v>
      </c>
      <c r="C237" s="662" t="s">
        <v>2359</v>
      </c>
      <c r="D237" s="743" t="s">
        <v>3310</v>
      </c>
      <c r="E237" s="744" t="s">
        <v>2379</v>
      </c>
      <c r="F237" s="662" t="s">
        <v>2357</v>
      </c>
      <c r="G237" s="662" t="s">
        <v>2422</v>
      </c>
      <c r="H237" s="662" t="s">
        <v>1282</v>
      </c>
      <c r="I237" s="662" t="s">
        <v>2430</v>
      </c>
      <c r="J237" s="662" t="s">
        <v>2424</v>
      </c>
      <c r="K237" s="662" t="s">
        <v>2431</v>
      </c>
      <c r="L237" s="663">
        <v>1154.68</v>
      </c>
      <c r="M237" s="663">
        <v>2309.36</v>
      </c>
      <c r="N237" s="662">
        <v>2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31</v>
      </c>
      <c r="B238" s="662" t="s">
        <v>570</v>
      </c>
      <c r="C238" s="662" t="s">
        <v>2359</v>
      </c>
      <c r="D238" s="743" t="s">
        <v>3310</v>
      </c>
      <c r="E238" s="744" t="s">
        <v>2379</v>
      </c>
      <c r="F238" s="662" t="s">
        <v>2357</v>
      </c>
      <c r="G238" s="662" t="s">
        <v>2422</v>
      </c>
      <c r="H238" s="662" t="s">
        <v>1282</v>
      </c>
      <c r="I238" s="662" t="s">
        <v>2633</v>
      </c>
      <c r="J238" s="662" t="s">
        <v>2424</v>
      </c>
      <c r="K238" s="662" t="s">
        <v>2425</v>
      </c>
      <c r="L238" s="663">
        <v>543.39</v>
      </c>
      <c r="M238" s="663">
        <v>1086.78</v>
      </c>
      <c r="N238" s="662">
        <v>2</v>
      </c>
      <c r="O238" s="745">
        <v>0.5</v>
      </c>
      <c r="P238" s="663">
        <v>1086.78</v>
      </c>
      <c r="Q238" s="678">
        <v>1</v>
      </c>
      <c r="R238" s="662">
        <v>2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31</v>
      </c>
      <c r="B239" s="662" t="s">
        <v>570</v>
      </c>
      <c r="C239" s="662" t="s">
        <v>2359</v>
      </c>
      <c r="D239" s="743" t="s">
        <v>3310</v>
      </c>
      <c r="E239" s="744" t="s">
        <v>2379</v>
      </c>
      <c r="F239" s="662" t="s">
        <v>2357</v>
      </c>
      <c r="G239" s="662" t="s">
        <v>2432</v>
      </c>
      <c r="H239" s="662" t="s">
        <v>1282</v>
      </c>
      <c r="I239" s="662" t="s">
        <v>1401</v>
      </c>
      <c r="J239" s="662" t="s">
        <v>1293</v>
      </c>
      <c r="K239" s="662" t="s">
        <v>2289</v>
      </c>
      <c r="L239" s="663">
        <v>24.22</v>
      </c>
      <c r="M239" s="663">
        <v>24.22</v>
      </c>
      <c r="N239" s="662">
        <v>1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31</v>
      </c>
      <c r="B240" s="662" t="s">
        <v>570</v>
      </c>
      <c r="C240" s="662" t="s">
        <v>2359</v>
      </c>
      <c r="D240" s="743" t="s">
        <v>3310</v>
      </c>
      <c r="E240" s="744" t="s">
        <v>2379</v>
      </c>
      <c r="F240" s="662" t="s">
        <v>2357</v>
      </c>
      <c r="G240" s="662" t="s">
        <v>2432</v>
      </c>
      <c r="H240" s="662" t="s">
        <v>1282</v>
      </c>
      <c r="I240" s="662" t="s">
        <v>1292</v>
      </c>
      <c r="J240" s="662" t="s">
        <v>1293</v>
      </c>
      <c r="K240" s="662" t="s">
        <v>2290</v>
      </c>
      <c r="L240" s="663">
        <v>48.42</v>
      </c>
      <c r="M240" s="663">
        <v>48.42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31</v>
      </c>
      <c r="B241" s="662" t="s">
        <v>570</v>
      </c>
      <c r="C241" s="662" t="s">
        <v>2359</v>
      </c>
      <c r="D241" s="743" t="s">
        <v>3310</v>
      </c>
      <c r="E241" s="744" t="s">
        <v>2379</v>
      </c>
      <c r="F241" s="662" t="s">
        <v>2357</v>
      </c>
      <c r="G241" s="662" t="s">
        <v>2433</v>
      </c>
      <c r="H241" s="662" t="s">
        <v>571</v>
      </c>
      <c r="I241" s="662" t="s">
        <v>740</v>
      </c>
      <c r="J241" s="662" t="s">
        <v>2434</v>
      </c>
      <c r="K241" s="662" t="s">
        <v>2435</v>
      </c>
      <c r="L241" s="663">
        <v>0</v>
      </c>
      <c r="M241" s="663">
        <v>0</v>
      </c>
      <c r="N241" s="662">
        <v>82</v>
      </c>
      <c r="O241" s="745">
        <v>65</v>
      </c>
      <c r="P241" s="663">
        <v>0</v>
      </c>
      <c r="Q241" s="678"/>
      <c r="R241" s="662">
        <v>51</v>
      </c>
      <c r="S241" s="678">
        <v>0.62195121951219512</v>
      </c>
      <c r="T241" s="745">
        <v>40.5</v>
      </c>
      <c r="U241" s="701">
        <v>0.62307692307692308</v>
      </c>
    </row>
    <row r="242" spans="1:21" ht="14.4" customHeight="1" x14ac:dyDescent="0.3">
      <c r="A242" s="661">
        <v>31</v>
      </c>
      <c r="B242" s="662" t="s">
        <v>570</v>
      </c>
      <c r="C242" s="662" t="s">
        <v>2359</v>
      </c>
      <c r="D242" s="743" t="s">
        <v>3310</v>
      </c>
      <c r="E242" s="744" t="s">
        <v>2379</v>
      </c>
      <c r="F242" s="662" t="s">
        <v>2357</v>
      </c>
      <c r="G242" s="662" t="s">
        <v>2445</v>
      </c>
      <c r="H242" s="662" t="s">
        <v>571</v>
      </c>
      <c r="I242" s="662" t="s">
        <v>2582</v>
      </c>
      <c r="J242" s="662" t="s">
        <v>2583</v>
      </c>
      <c r="K242" s="662" t="s">
        <v>2295</v>
      </c>
      <c r="L242" s="663">
        <v>31.32</v>
      </c>
      <c r="M242" s="663">
        <v>62.64</v>
      </c>
      <c r="N242" s="662">
        <v>2</v>
      </c>
      <c r="O242" s="745">
        <v>1</v>
      </c>
      <c r="P242" s="663">
        <v>31.32</v>
      </c>
      <c r="Q242" s="678">
        <v>0.5</v>
      </c>
      <c r="R242" s="662">
        <v>1</v>
      </c>
      <c r="S242" s="678">
        <v>0.5</v>
      </c>
      <c r="T242" s="745">
        <v>0.5</v>
      </c>
      <c r="U242" s="701">
        <v>0.5</v>
      </c>
    </row>
    <row r="243" spans="1:21" ht="14.4" customHeight="1" x14ac:dyDescent="0.3">
      <c r="A243" s="661">
        <v>31</v>
      </c>
      <c r="B243" s="662" t="s">
        <v>570</v>
      </c>
      <c r="C243" s="662" t="s">
        <v>2359</v>
      </c>
      <c r="D243" s="743" t="s">
        <v>3310</v>
      </c>
      <c r="E243" s="744" t="s">
        <v>2379</v>
      </c>
      <c r="F243" s="662" t="s">
        <v>2357</v>
      </c>
      <c r="G243" s="662" t="s">
        <v>2449</v>
      </c>
      <c r="H243" s="662" t="s">
        <v>571</v>
      </c>
      <c r="I243" s="662" t="s">
        <v>1004</v>
      </c>
      <c r="J243" s="662" t="s">
        <v>997</v>
      </c>
      <c r="K243" s="662" t="s">
        <v>2450</v>
      </c>
      <c r="L243" s="663">
        <v>50.14</v>
      </c>
      <c r="M243" s="663">
        <v>50.14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31</v>
      </c>
      <c r="B244" s="662" t="s">
        <v>570</v>
      </c>
      <c r="C244" s="662" t="s">
        <v>2359</v>
      </c>
      <c r="D244" s="743" t="s">
        <v>3310</v>
      </c>
      <c r="E244" s="744" t="s">
        <v>2379</v>
      </c>
      <c r="F244" s="662" t="s">
        <v>2358</v>
      </c>
      <c r="G244" s="662" t="s">
        <v>2455</v>
      </c>
      <c r="H244" s="662" t="s">
        <v>571</v>
      </c>
      <c r="I244" s="662" t="s">
        <v>2593</v>
      </c>
      <c r="J244" s="662" t="s">
        <v>2594</v>
      </c>
      <c r="K244" s="662" t="s">
        <v>2595</v>
      </c>
      <c r="L244" s="663">
        <v>35.130000000000003</v>
      </c>
      <c r="M244" s="663">
        <v>70.260000000000005</v>
      </c>
      <c r="N244" s="662">
        <v>2</v>
      </c>
      <c r="O244" s="745">
        <v>1</v>
      </c>
      <c r="P244" s="663">
        <v>70.260000000000005</v>
      </c>
      <c r="Q244" s="678">
        <v>1</v>
      </c>
      <c r="R244" s="662">
        <v>2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31</v>
      </c>
      <c r="B245" s="662" t="s">
        <v>570</v>
      </c>
      <c r="C245" s="662" t="s">
        <v>2359</v>
      </c>
      <c r="D245" s="743" t="s">
        <v>3310</v>
      </c>
      <c r="E245" s="744" t="s">
        <v>2379</v>
      </c>
      <c r="F245" s="662" t="s">
        <v>2358</v>
      </c>
      <c r="G245" s="662" t="s">
        <v>2455</v>
      </c>
      <c r="H245" s="662" t="s">
        <v>571</v>
      </c>
      <c r="I245" s="662" t="s">
        <v>2456</v>
      </c>
      <c r="J245" s="662" t="s">
        <v>2457</v>
      </c>
      <c r="K245" s="662" t="s">
        <v>2458</v>
      </c>
      <c r="L245" s="663">
        <v>35.75</v>
      </c>
      <c r="M245" s="663">
        <v>2931.5</v>
      </c>
      <c r="N245" s="662">
        <v>82</v>
      </c>
      <c r="O245" s="745">
        <v>42</v>
      </c>
      <c r="P245" s="663">
        <v>2931.5</v>
      </c>
      <c r="Q245" s="678">
        <v>1</v>
      </c>
      <c r="R245" s="662">
        <v>82</v>
      </c>
      <c r="S245" s="678">
        <v>1</v>
      </c>
      <c r="T245" s="745">
        <v>42</v>
      </c>
      <c r="U245" s="701">
        <v>1</v>
      </c>
    </row>
    <row r="246" spans="1:21" ht="14.4" customHeight="1" x14ac:dyDescent="0.3">
      <c r="A246" s="661">
        <v>31</v>
      </c>
      <c r="B246" s="662" t="s">
        <v>570</v>
      </c>
      <c r="C246" s="662" t="s">
        <v>2359</v>
      </c>
      <c r="D246" s="743" t="s">
        <v>3310</v>
      </c>
      <c r="E246" s="744" t="s">
        <v>2379</v>
      </c>
      <c r="F246" s="662" t="s">
        <v>2358</v>
      </c>
      <c r="G246" s="662" t="s">
        <v>2459</v>
      </c>
      <c r="H246" s="662" t="s">
        <v>571</v>
      </c>
      <c r="I246" s="662" t="s">
        <v>2460</v>
      </c>
      <c r="J246" s="662" t="s">
        <v>2461</v>
      </c>
      <c r="K246" s="662" t="s">
        <v>2462</v>
      </c>
      <c r="L246" s="663">
        <v>410</v>
      </c>
      <c r="M246" s="663">
        <v>11070</v>
      </c>
      <c r="N246" s="662">
        <v>27</v>
      </c>
      <c r="O246" s="745">
        <v>27</v>
      </c>
      <c r="P246" s="663">
        <v>10250</v>
      </c>
      <c r="Q246" s="678">
        <v>0.92592592592592593</v>
      </c>
      <c r="R246" s="662">
        <v>25</v>
      </c>
      <c r="S246" s="678">
        <v>0.92592592592592593</v>
      </c>
      <c r="T246" s="745">
        <v>25</v>
      </c>
      <c r="U246" s="701">
        <v>0.92592592592592593</v>
      </c>
    </row>
    <row r="247" spans="1:21" ht="14.4" customHeight="1" x14ac:dyDescent="0.3">
      <c r="A247" s="661">
        <v>31</v>
      </c>
      <c r="B247" s="662" t="s">
        <v>570</v>
      </c>
      <c r="C247" s="662" t="s">
        <v>2359</v>
      </c>
      <c r="D247" s="743" t="s">
        <v>3310</v>
      </c>
      <c r="E247" s="744" t="s">
        <v>2379</v>
      </c>
      <c r="F247" s="662" t="s">
        <v>2358</v>
      </c>
      <c r="G247" s="662" t="s">
        <v>2463</v>
      </c>
      <c r="H247" s="662" t="s">
        <v>571</v>
      </c>
      <c r="I247" s="662" t="s">
        <v>2467</v>
      </c>
      <c r="J247" s="662" t="s">
        <v>2468</v>
      </c>
      <c r="K247" s="662" t="s">
        <v>2469</v>
      </c>
      <c r="L247" s="663">
        <v>199.5</v>
      </c>
      <c r="M247" s="663">
        <v>199.5</v>
      </c>
      <c r="N247" s="662">
        <v>1</v>
      </c>
      <c r="O247" s="745">
        <v>1</v>
      </c>
      <c r="P247" s="663">
        <v>199.5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31</v>
      </c>
      <c r="B248" s="662" t="s">
        <v>570</v>
      </c>
      <c r="C248" s="662" t="s">
        <v>2359</v>
      </c>
      <c r="D248" s="743" t="s">
        <v>3310</v>
      </c>
      <c r="E248" s="744" t="s">
        <v>2379</v>
      </c>
      <c r="F248" s="662" t="s">
        <v>2358</v>
      </c>
      <c r="G248" s="662" t="s">
        <v>2463</v>
      </c>
      <c r="H248" s="662" t="s">
        <v>571</v>
      </c>
      <c r="I248" s="662" t="s">
        <v>2470</v>
      </c>
      <c r="J248" s="662" t="s">
        <v>2471</v>
      </c>
      <c r="K248" s="662" t="s">
        <v>2472</v>
      </c>
      <c r="L248" s="663">
        <v>492.18</v>
      </c>
      <c r="M248" s="663">
        <v>4429.62</v>
      </c>
      <c r="N248" s="662">
        <v>9</v>
      </c>
      <c r="O248" s="745">
        <v>9</v>
      </c>
      <c r="P248" s="663">
        <v>4429.62</v>
      </c>
      <c r="Q248" s="678">
        <v>1</v>
      </c>
      <c r="R248" s="662">
        <v>9</v>
      </c>
      <c r="S248" s="678">
        <v>1</v>
      </c>
      <c r="T248" s="745">
        <v>9</v>
      </c>
      <c r="U248" s="701">
        <v>1</v>
      </c>
    </row>
    <row r="249" spans="1:21" ht="14.4" customHeight="1" x14ac:dyDescent="0.3">
      <c r="A249" s="661">
        <v>31</v>
      </c>
      <c r="B249" s="662" t="s">
        <v>570</v>
      </c>
      <c r="C249" s="662" t="s">
        <v>2359</v>
      </c>
      <c r="D249" s="743" t="s">
        <v>3310</v>
      </c>
      <c r="E249" s="744" t="s">
        <v>2379</v>
      </c>
      <c r="F249" s="662" t="s">
        <v>2358</v>
      </c>
      <c r="G249" s="662" t="s">
        <v>2463</v>
      </c>
      <c r="H249" s="662" t="s">
        <v>571</v>
      </c>
      <c r="I249" s="662" t="s">
        <v>2537</v>
      </c>
      <c r="J249" s="662" t="s">
        <v>2538</v>
      </c>
      <c r="K249" s="662" t="s">
        <v>2539</v>
      </c>
      <c r="L249" s="663">
        <v>750</v>
      </c>
      <c r="M249" s="663">
        <v>750</v>
      </c>
      <c r="N249" s="662">
        <v>1</v>
      </c>
      <c r="O249" s="745">
        <v>1</v>
      </c>
      <c r="P249" s="663">
        <v>750</v>
      </c>
      <c r="Q249" s="678">
        <v>1</v>
      </c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31</v>
      </c>
      <c r="B250" s="662" t="s">
        <v>570</v>
      </c>
      <c r="C250" s="662" t="s">
        <v>2359</v>
      </c>
      <c r="D250" s="743" t="s">
        <v>3310</v>
      </c>
      <c r="E250" s="744" t="s">
        <v>2379</v>
      </c>
      <c r="F250" s="662" t="s">
        <v>2358</v>
      </c>
      <c r="G250" s="662" t="s">
        <v>2463</v>
      </c>
      <c r="H250" s="662" t="s">
        <v>571</v>
      </c>
      <c r="I250" s="662" t="s">
        <v>2479</v>
      </c>
      <c r="J250" s="662" t="s">
        <v>2480</v>
      </c>
      <c r="K250" s="662" t="s">
        <v>2481</v>
      </c>
      <c r="L250" s="663">
        <v>1978.94</v>
      </c>
      <c r="M250" s="663">
        <v>9894.7000000000007</v>
      </c>
      <c r="N250" s="662">
        <v>5</v>
      </c>
      <c r="O250" s="745">
        <v>5</v>
      </c>
      <c r="P250" s="663">
        <v>7915.76</v>
      </c>
      <c r="Q250" s="678">
        <v>0.79999999999999993</v>
      </c>
      <c r="R250" s="662">
        <v>4</v>
      </c>
      <c r="S250" s="678">
        <v>0.8</v>
      </c>
      <c r="T250" s="745">
        <v>4</v>
      </c>
      <c r="U250" s="701">
        <v>0.8</v>
      </c>
    </row>
    <row r="251" spans="1:21" ht="14.4" customHeight="1" x14ac:dyDescent="0.3">
      <c r="A251" s="661">
        <v>31</v>
      </c>
      <c r="B251" s="662" t="s">
        <v>570</v>
      </c>
      <c r="C251" s="662" t="s">
        <v>2359</v>
      </c>
      <c r="D251" s="743" t="s">
        <v>3310</v>
      </c>
      <c r="E251" s="744" t="s">
        <v>2379</v>
      </c>
      <c r="F251" s="662" t="s">
        <v>2358</v>
      </c>
      <c r="G251" s="662" t="s">
        <v>2463</v>
      </c>
      <c r="H251" s="662" t="s">
        <v>571</v>
      </c>
      <c r="I251" s="662" t="s">
        <v>2542</v>
      </c>
      <c r="J251" s="662" t="s">
        <v>2543</v>
      </c>
      <c r="K251" s="662" t="s">
        <v>2544</v>
      </c>
      <c r="L251" s="663">
        <v>58.5</v>
      </c>
      <c r="M251" s="663">
        <v>58.5</v>
      </c>
      <c r="N251" s="662">
        <v>1</v>
      </c>
      <c r="O251" s="745">
        <v>1</v>
      </c>
      <c r="P251" s="663">
        <v>58.5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31</v>
      </c>
      <c r="B252" s="662" t="s">
        <v>570</v>
      </c>
      <c r="C252" s="662" t="s">
        <v>2359</v>
      </c>
      <c r="D252" s="743" t="s">
        <v>3310</v>
      </c>
      <c r="E252" s="744" t="s">
        <v>2379</v>
      </c>
      <c r="F252" s="662" t="s">
        <v>2358</v>
      </c>
      <c r="G252" s="662" t="s">
        <v>2488</v>
      </c>
      <c r="H252" s="662" t="s">
        <v>571</v>
      </c>
      <c r="I252" s="662" t="s">
        <v>2492</v>
      </c>
      <c r="J252" s="662" t="s">
        <v>2493</v>
      </c>
      <c r="K252" s="662" t="s">
        <v>2494</v>
      </c>
      <c r="L252" s="663">
        <v>200</v>
      </c>
      <c r="M252" s="663">
        <v>6000</v>
      </c>
      <c r="N252" s="662">
        <v>30</v>
      </c>
      <c r="O252" s="745">
        <v>15</v>
      </c>
      <c r="P252" s="663">
        <v>5600</v>
      </c>
      <c r="Q252" s="678">
        <v>0.93333333333333335</v>
      </c>
      <c r="R252" s="662">
        <v>28</v>
      </c>
      <c r="S252" s="678">
        <v>0.93333333333333335</v>
      </c>
      <c r="T252" s="745">
        <v>14</v>
      </c>
      <c r="U252" s="701">
        <v>0.93333333333333335</v>
      </c>
    </row>
    <row r="253" spans="1:21" ht="14.4" customHeight="1" x14ac:dyDescent="0.3">
      <c r="A253" s="661">
        <v>31</v>
      </c>
      <c r="B253" s="662" t="s">
        <v>570</v>
      </c>
      <c r="C253" s="662" t="s">
        <v>2359</v>
      </c>
      <c r="D253" s="743" t="s">
        <v>3310</v>
      </c>
      <c r="E253" s="744" t="s">
        <v>2379</v>
      </c>
      <c r="F253" s="662" t="s">
        <v>2358</v>
      </c>
      <c r="G253" s="662" t="s">
        <v>2488</v>
      </c>
      <c r="H253" s="662" t="s">
        <v>571</v>
      </c>
      <c r="I253" s="662" t="s">
        <v>2567</v>
      </c>
      <c r="J253" s="662" t="s">
        <v>2568</v>
      </c>
      <c r="K253" s="662" t="s">
        <v>2569</v>
      </c>
      <c r="L253" s="663">
        <v>1200</v>
      </c>
      <c r="M253" s="663">
        <v>1200</v>
      </c>
      <c r="N253" s="662">
        <v>1</v>
      </c>
      <c r="O253" s="745">
        <v>1</v>
      </c>
      <c r="P253" s="663">
        <v>1200</v>
      </c>
      <c r="Q253" s="678">
        <v>1</v>
      </c>
      <c r="R253" s="662">
        <v>1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31</v>
      </c>
      <c r="B254" s="662" t="s">
        <v>570</v>
      </c>
      <c r="C254" s="662" t="s">
        <v>2359</v>
      </c>
      <c r="D254" s="743" t="s">
        <v>3310</v>
      </c>
      <c r="E254" s="744" t="s">
        <v>2381</v>
      </c>
      <c r="F254" s="662" t="s">
        <v>2357</v>
      </c>
      <c r="G254" s="662" t="s">
        <v>2390</v>
      </c>
      <c r="H254" s="662" t="s">
        <v>571</v>
      </c>
      <c r="I254" s="662" t="s">
        <v>971</v>
      </c>
      <c r="J254" s="662" t="s">
        <v>2391</v>
      </c>
      <c r="K254" s="662" t="s">
        <v>2392</v>
      </c>
      <c r="L254" s="663">
        <v>0</v>
      </c>
      <c r="M254" s="663">
        <v>0</v>
      </c>
      <c r="N254" s="662">
        <v>1</v>
      </c>
      <c r="O254" s="745">
        <v>0.5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31</v>
      </c>
      <c r="B255" s="662" t="s">
        <v>570</v>
      </c>
      <c r="C255" s="662" t="s">
        <v>2359</v>
      </c>
      <c r="D255" s="743" t="s">
        <v>3310</v>
      </c>
      <c r="E255" s="744" t="s">
        <v>2381</v>
      </c>
      <c r="F255" s="662" t="s">
        <v>2357</v>
      </c>
      <c r="G255" s="662" t="s">
        <v>2495</v>
      </c>
      <c r="H255" s="662" t="s">
        <v>571</v>
      </c>
      <c r="I255" s="662" t="s">
        <v>880</v>
      </c>
      <c r="J255" s="662" t="s">
        <v>881</v>
      </c>
      <c r="K255" s="662" t="s">
        <v>882</v>
      </c>
      <c r="L255" s="663">
        <v>36.86</v>
      </c>
      <c r="M255" s="663">
        <v>36.86</v>
      </c>
      <c r="N255" s="662">
        <v>1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31</v>
      </c>
      <c r="B256" s="662" t="s">
        <v>570</v>
      </c>
      <c r="C256" s="662" t="s">
        <v>2359</v>
      </c>
      <c r="D256" s="743" t="s">
        <v>3310</v>
      </c>
      <c r="E256" s="744" t="s">
        <v>2381</v>
      </c>
      <c r="F256" s="662" t="s">
        <v>2357</v>
      </c>
      <c r="G256" s="662" t="s">
        <v>2393</v>
      </c>
      <c r="H256" s="662" t="s">
        <v>1282</v>
      </c>
      <c r="I256" s="662" t="s">
        <v>1547</v>
      </c>
      <c r="J256" s="662" t="s">
        <v>1441</v>
      </c>
      <c r="K256" s="662" t="s">
        <v>2253</v>
      </c>
      <c r="L256" s="663">
        <v>154.36000000000001</v>
      </c>
      <c r="M256" s="663">
        <v>154.36000000000001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31</v>
      </c>
      <c r="B257" s="662" t="s">
        <v>570</v>
      </c>
      <c r="C257" s="662" t="s">
        <v>2359</v>
      </c>
      <c r="D257" s="743" t="s">
        <v>3310</v>
      </c>
      <c r="E257" s="744" t="s">
        <v>2381</v>
      </c>
      <c r="F257" s="662" t="s">
        <v>2357</v>
      </c>
      <c r="G257" s="662" t="s">
        <v>2384</v>
      </c>
      <c r="H257" s="662" t="s">
        <v>571</v>
      </c>
      <c r="I257" s="662" t="s">
        <v>2630</v>
      </c>
      <c r="J257" s="662" t="s">
        <v>2631</v>
      </c>
      <c r="K257" s="662" t="s">
        <v>1263</v>
      </c>
      <c r="L257" s="663">
        <v>52.4</v>
      </c>
      <c r="M257" s="663">
        <v>104.8</v>
      </c>
      <c r="N257" s="662">
        <v>2</v>
      </c>
      <c r="O257" s="745">
        <v>0.5</v>
      </c>
      <c r="P257" s="663">
        <v>104.8</v>
      </c>
      <c r="Q257" s="678">
        <v>1</v>
      </c>
      <c r="R257" s="662">
        <v>2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31</v>
      </c>
      <c r="B258" s="662" t="s">
        <v>570</v>
      </c>
      <c r="C258" s="662" t="s">
        <v>2359</v>
      </c>
      <c r="D258" s="743" t="s">
        <v>3310</v>
      </c>
      <c r="E258" s="744" t="s">
        <v>2381</v>
      </c>
      <c r="F258" s="662" t="s">
        <v>2357</v>
      </c>
      <c r="G258" s="662" t="s">
        <v>2384</v>
      </c>
      <c r="H258" s="662" t="s">
        <v>571</v>
      </c>
      <c r="I258" s="662" t="s">
        <v>1502</v>
      </c>
      <c r="J258" s="662" t="s">
        <v>1503</v>
      </c>
      <c r="K258" s="662" t="s">
        <v>2260</v>
      </c>
      <c r="L258" s="663">
        <v>66.819999999999993</v>
      </c>
      <c r="M258" s="663">
        <v>133.63999999999999</v>
      </c>
      <c r="N258" s="662">
        <v>2</v>
      </c>
      <c r="O258" s="745">
        <v>0.5</v>
      </c>
      <c r="P258" s="663">
        <v>133.63999999999999</v>
      </c>
      <c r="Q258" s="678">
        <v>1</v>
      </c>
      <c r="R258" s="662">
        <v>2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31</v>
      </c>
      <c r="B259" s="662" t="s">
        <v>570</v>
      </c>
      <c r="C259" s="662" t="s">
        <v>2359</v>
      </c>
      <c r="D259" s="743" t="s">
        <v>3310</v>
      </c>
      <c r="E259" s="744" t="s">
        <v>2381</v>
      </c>
      <c r="F259" s="662" t="s">
        <v>2357</v>
      </c>
      <c r="G259" s="662" t="s">
        <v>2384</v>
      </c>
      <c r="H259" s="662" t="s">
        <v>571</v>
      </c>
      <c r="I259" s="662" t="s">
        <v>1502</v>
      </c>
      <c r="J259" s="662" t="s">
        <v>1503</v>
      </c>
      <c r="K259" s="662" t="s">
        <v>2260</v>
      </c>
      <c r="L259" s="663">
        <v>78.33</v>
      </c>
      <c r="M259" s="663">
        <v>78.33</v>
      </c>
      <c r="N259" s="662">
        <v>1</v>
      </c>
      <c r="O259" s="745">
        <v>0.5</v>
      </c>
      <c r="P259" s="663">
        <v>78.33</v>
      </c>
      <c r="Q259" s="678">
        <v>1</v>
      </c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31</v>
      </c>
      <c r="B260" s="662" t="s">
        <v>570</v>
      </c>
      <c r="C260" s="662" t="s">
        <v>2359</v>
      </c>
      <c r="D260" s="743" t="s">
        <v>3310</v>
      </c>
      <c r="E260" s="744" t="s">
        <v>2381</v>
      </c>
      <c r="F260" s="662" t="s">
        <v>2357</v>
      </c>
      <c r="G260" s="662" t="s">
        <v>2634</v>
      </c>
      <c r="H260" s="662" t="s">
        <v>1282</v>
      </c>
      <c r="I260" s="662" t="s">
        <v>2044</v>
      </c>
      <c r="J260" s="662" t="s">
        <v>2045</v>
      </c>
      <c r="K260" s="662" t="s">
        <v>1425</v>
      </c>
      <c r="L260" s="663">
        <v>65.989999999999995</v>
      </c>
      <c r="M260" s="663">
        <v>65.989999999999995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31</v>
      </c>
      <c r="B261" s="662" t="s">
        <v>570</v>
      </c>
      <c r="C261" s="662" t="s">
        <v>2359</v>
      </c>
      <c r="D261" s="743" t="s">
        <v>3310</v>
      </c>
      <c r="E261" s="744" t="s">
        <v>2381</v>
      </c>
      <c r="F261" s="662" t="s">
        <v>2357</v>
      </c>
      <c r="G261" s="662" t="s">
        <v>2422</v>
      </c>
      <c r="H261" s="662" t="s">
        <v>1282</v>
      </c>
      <c r="I261" s="662" t="s">
        <v>2423</v>
      </c>
      <c r="J261" s="662" t="s">
        <v>2424</v>
      </c>
      <c r="K261" s="662" t="s">
        <v>2425</v>
      </c>
      <c r="L261" s="663">
        <v>543.39</v>
      </c>
      <c r="M261" s="663">
        <v>8150.8500000000013</v>
      </c>
      <c r="N261" s="662">
        <v>15</v>
      </c>
      <c r="O261" s="745">
        <v>5</v>
      </c>
      <c r="P261" s="663">
        <v>8150.8500000000013</v>
      </c>
      <c r="Q261" s="678">
        <v>1</v>
      </c>
      <c r="R261" s="662">
        <v>15</v>
      </c>
      <c r="S261" s="678">
        <v>1</v>
      </c>
      <c r="T261" s="745">
        <v>5</v>
      </c>
      <c r="U261" s="701">
        <v>1</v>
      </c>
    </row>
    <row r="262" spans="1:21" ht="14.4" customHeight="1" x14ac:dyDescent="0.3">
      <c r="A262" s="661">
        <v>31</v>
      </c>
      <c r="B262" s="662" t="s">
        <v>570</v>
      </c>
      <c r="C262" s="662" t="s">
        <v>2359</v>
      </c>
      <c r="D262" s="743" t="s">
        <v>3310</v>
      </c>
      <c r="E262" s="744" t="s">
        <v>2381</v>
      </c>
      <c r="F262" s="662" t="s">
        <v>2357</v>
      </c>
      <c r="G262" s="662" t="s">
        <v>2422</v>
      </c>
      <c r="H262" s="662" t="s">
        <v>1282</v>
      </c>
      <c r="I262" s="662" t="s">
        <v>2428</v>
      </c>
      <c r="J262" s="662" t="s">
        <v>2424</v>
      </c>
      <c r="K262" s="662" t="s">
        <v>2429</v>
      </c>
      <c r="L262" s="663">
        <v>923.74</v>
      </c>
      <c r="M262" s="663">
        <v>923.74</v>
      </c>
      <c r="N262" s="662">
        <v>1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31</v>
      </c>
      <c r="B263" s="662" t="s">
        <v>570</v>
      </c>
      <c r="C263" s="662" t="s">
        <v>2359</v>
      </c>
      <c r="D263" s="743" t="s">
        <v>3310</v>
      </c>
      <c r="E263" s="744" t="s">
        <v>2381</v>
      </c>
      <c r="F263" s="662" t="s">
        <v>2357</v>
      </c>
      <c r="G263" s="662" t="s">
        <v>2635</v>
      </c>
      <c r="H263" s="662" t="s">
        <v>571</v>
      </c>
      <c r="I263" s="662" t="s">
        <v>2636</v>
      </c>
      <c r="J263" s="662" t="s">
        <v>2637</v>
      </c>
      <c r="K263" s="662" t="s">
        <v>715</v>
      </c>
      <c r="L263" s="663">
        <v>57.64</v>
      </c>
      <c r="M263" s="663">
        <v>57.64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31</v>
      </c>
      <c r="B264" s="662" t="s">
        <v>570</v>
      </c>
      <c r="C264" s="662" t="s">
        <v>2359</v>
      </c>
      <c r="D264" s="743" t="s">
        <v>3310</v>
      </c>
      <c r="E264" s="744" t="s">
        <v>2381</v>
      </c>
      <c r="F264" s="662" t="s">
        <v>2357</v>
      </c>
      <c r="G264" s="662" t="s">
        <v>2635</v>
      </c>
      <c r="H264" s="662" t="s">
        <v>571</v>
      </c>
      <c r="I264" s="662" t="s">
        <v>713</v>
      </c>
      <c r="J264" s="662" t="s">
        <v>714</v>
      </c>
      <c r="K264" s="662" t="s">
        <v>715</v>
      </c>
      <c r="L264" s="663">
        <v>57.64</v>
      </c>
      <c r="M264" s="663">
        <v>57.64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31</v>
      </c>
      <c r="B265" s="662" t="s">
        <v>570</v>
      </c>
      <c r="C265" s="662" t="s">
        <v>2359</v>
      </c>
      <c r="D265" s="743" t="s">
        <v>3310</v>
      </c>
      <c r="E265" s="744" t="s">
        <v>2381</v>
      </c>
      <c r="F265" s="662" t="s">
        <v>2357</v>
      </c>
      <c r="G265" s="662" t="s">
        <v>2638</v>
      </c>
      <c r="H265" s="662" t="s">
        <v>571</v>
      </c>
      <c r="I265" s="662" t="s">
        <v>2639</v>
      </c>
      <c r="J265" s="662" t="s">
        <v>2640</v>
      </c>
      <c r="K265" s="662" t="s">
        <v>2641</v>
      </c>
      <c r="L265" s="663">
        <v>0</v>
      </c>
      <c r="M265" s="663">
        <v>0</v>
      </c>
      <c r="N265" s="662">
        <v>1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31</v>
      </c>
      <c r="B266" s="662" t="s">
        <v>570</v>
      </c>
      <c r="C266" s="662" t="s">
        <v>2359</v>
      </c>
      <c r="D266" s="743" t="s">
        <v>3310</v>
      </c>
      <c r="E266" s="744" t="s">
        <v>2381</v>
      </c>
      <c r="F266" s="662" t="s">
        <v>2357</v>
      </c>
      <c r="G266" s="662" t="s">
        <v>2642</v>
      </c>
      <c r="H266" s="662" t="s">
        <v>1282</v>
      </c>
      <c r="I266" s="662" t="s">
        <v>1338</v>
      </c>
      <c r="J266" s="662" t="s">
        <v>2227</v>
      </c>
      <c r="K266" s="662" t="s">
        <v>882</v>
      </c>
      <c r="L266" s="663">
        <v>48.27</v>
      </c>
      <c r="M266" s="663">
        <v>48.27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31</v>
      </c>
      <c r="B267" s="662" t="s">
        <v>570</v>
      </c>
      <c r="C267" s="662" t="s">
        <v>2359</v>
      </c>
      <c r="D267" s="743" t="s">
        <v>3310</v>
      </c>
      <c r="E267" s="744" t="s">
        <v>2381</v>
      </c>
      <c r="F267" s="662" t="s">
        <v>2357</v>
      </c>
      <c r="G267" s="662" t="s">
        <v>2433</v>
      </c>
      <c r="H267" s="662" t="s">
        <v>571</v>
      </c>
      <c r="I267" s="662" t="s">
        <v>740</v>
      </c>
      <c r="J267" s="662" t="s">
        <v>2434</v>
      </c>
      <c r="K267" s="662" t="s">
        <v>2435</v>
      </c>
      <c r="L267" s="663">
        <v>0</v>
      </c>
      <c r="M267" s="663">
        <v>0</v>
      </c>
      <c r="N267" s="662">
        <v>38</v>
      </c>
      <c r="O267" s="745">
        <v>28.5</v>
      </c>
      <c r="P267" s="663">
        <v>0</v>
      </c>
      <c r="Q267" s="678"/>
      <c r="R267" s="662">
        <v>24</v>
      </c>
      <c r="S267" s="678">
        <v>0.63157894736842102</v>
      </c>
      <c r="T267" s="745">
        <v>17</v>
      </c>
      <c r="U267" s="701">
        <v>0.59649122807017541</v>
      </c>
    </row>
    <row r="268" spans="1:21" ht="14.4" customHeight="1" x14ac:dyDescent="0.3">
      <c r="A268" s="661">
        <v>31</v>
      </c>
      <c r="B268" s="662" t="s">
        <v>570</v>
      </c>
      <c r="C268" s="662" t="s">
        <v>2359</v>
      </c>
      <c r="D268" s="743" t="s">
        <v>3310</v>
      </c>
      <c r="E268" s="744" t="s">
        <v>2381</v>
      </c>
      <c r="F268" s="662" t="s">
        <v>2357</v>
      </c>
      <c r="G268" s="662" t="s">
        <v>2440</v>
      </c>
      <c r="H268" s="662" t="s">
        <v>571</v>
      </c>
      <c r="I268" s="662" t="s">
        <v>1494</v>
      </c>
      <c r="J268" s="662" t="s">
        <v>1495</v>
      </c>
      <c r="K268" s="662" t="s">
        <v>2441</v>
      </c>
      <c r="L268" s="663">
        <v>186.27</v>
      </c>
      <c r="M268" s="663">
        <v>558.81000000000006</v>
      </c>
      <c r="N268" s="662">
        <v>3</v>
      </c>
      <c r="O268" s="745">
        <v>1.5</v>
      </c>
      <c r="P268" s="663">
        <v>558.81000000000006</v>
      </c>
      <c r="Q268" s="678">
        <v>1</v>
      </c>
      <c r="R268" s="662">
        <v>3</v>
      </c>
      <c r="S268" s="678">
        <v>1</v>
      </c>
      <c r="T268" s="745">
        <v>1.5</v>
      </c>
      <c r="U268" s="701">
        <v>1</v>
      </c>
    </row>
    <row r="269" spans="1:21" ht="14.4" customHeight="1" x14ac:dyDescent="0.3">
      <c r="A269" s="661">
        <v>31</v>
      </c>
      <c r="B269" s="662" t="s">
        <v>570</v>
      </c>
      <c r="C269" s="662" t="s">
        <v>2359</v>
      </c>
      <c r="D269" s="743" t="s">
        <v>3310</v>
      </c>
      <c r="E269" s="744" t="s">
        <v>2381</v>
      </c>
      <c r="F269" s="662" t="s">
        <v>2357</v>
      </c>
      <c r="G269" s="662" t="s">
        <v>2643</v>
      </c>
      <c r="H269" s="662" t="s">
        <v>571</v>
      </c>
      <c r="I269" s="662" t="s">
        <v>736</v>
      </c>
      <c r="J269" s="662" t="s">
        <v>737</v>
      </c>
      <c r="K269" s="662" t="s">
        <v>2644</v>
      </c>
      <c r="L269" s="663">
        <v>122.73</v>
      </c>
      <c r="M269" s="663">
        <v>122.73</v>
      </c>
      <c r="N269" s="662">
        <v>1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31</v>
      </c>
      <c r="B270" s="662" t="s">
        <v>570</v>
      </c>
      <c r="C270" s="662" t="s">
        <v>2359</v>
      </c>
      <c r="D270" s="743" t="s">
        <v>3310</v>
      </c>
      <c r="E270" s="744" t="s">
        <v>2381</v>
      </c>
      <c r="F270" s="662" t="s">
        <v>2357</v>
      </c>
      <c r="G270" s="662" t="s">
        <v>2445</v>
      </c>
      <c r="H270" s="662" t="s">
        <v>1282</v>
      </c>
      <c r="I270" s="662" t="s">
        <v>1346</v>
      </c>
      <c r="J270" s="662" t="s">
        <v>1343</v>
      </c>
      <c r="K270" s="662" t="s">
        <v>2296</v>
      </c>
      <c r="L270" s="663">
        <v>93.96</v>
      </c>
      <c r="M270" s="663">
        <v>93.96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31</v>
      </c>
      <c r="B271" s="662" t="s">
        <v>570</v>
      </c>
      <c r="C271" s="662" t="s">
        <v>2359</v>
      </c>
      <c r="D271" s="743" t="s">
        <v>3310</v>
      </c>
      <c r="E271" s="744" t="s">
        <v>2381</v>
      </c>
      <c r="F271" s="662" t="s">
        <v>2357</v>
      </c>
      <c r="G271" s="662" t="s">
        <v>2452</v>
      </c>
      <c r="H271" s="662" t="s">
        <v>571</v>
      </c>
      <c r="I271" s="662" t="s">
        <v>1172</v>
      </c>
      <c r="J271" s="662" t="s">
        <v>1084</v>
      </c>
      <c r="K271" s="662" t="s">
        <v>1173</v>
      </c>
      <c r="L271" s="663">
        <v>0</v>
      </c>
      <c r="M271" s="663">
        <v>0</v>
      </c>
      <c r="N271" s="662">
        <v>1</v>
      </c>
      <c r="O271" s="745">
        <v>1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31</v>
      </c>
      <c r="B272" s="662" t="s">
        <v>570</v>
      </c>
      <c r="C272" s="662" t="s">
        <v>2359</v>
      </c>
      <c r="D272" s="743" t="s">
        <v>3310</v>
      </c>
      <c r="E272" s="744" t="s">
        <v>2381</v>
      </c>
      <c r="F272" s="662" t="s">
        <v>2358</v>
      </c>
      <c r="G272" s="662" t="s">
        <v>2455</v>
      </c>
      <c r="H272" s="662" t="s">
        <v>571</v>
      </c>
      <c r="I272" s="662" t="s">
        <v>2593</v>
      </c>
      <c r="J272" s="662" t="s">
        <v>2594</v>
      </c>
      <c r="K272" s="662" t="s">
        <v>2595</v>
      </c>
      <c r="L272" s="663">
        <v>35.130000000000003</v>
      </c>
      <c r="M272" s="663">
        <v>351.3</v>
      </c>
      <c r="N272" s="662">
        <v>10</v>
      </c>
      <c r="O272" s="745">
        <v>5</v>
      </c>
      <c r="P272" s="663">
        <v>281.04000000000002</v>
      </c>
      <c r="Q272" s="678">
        <v>0.8</v>
      </c>
      <c r="R272" s="662">
        <v>8</v>
      </c>
      <c r="S272" s="678">
        <v>0.8</v>
      </c>
      <c r="T272" s="745">
        <v>4</v>
      </c>
      <c r="U272" s="701">
        <v>0.8</v>
      </c>
    </row>
    <row r="273" spans="1:21" ht="14.4" customHeight="1" x14ac:dyDescent="0.3">
      <c r="A273" s="661">
        <v>31</v>
      </c>
      <c r="B273" s="662" t="s">
        <v>570</v>
      </c>
      <c r="C273" s="662" t="s">
        <v>2359</v>
      </c>
      <c r="D273" s="743" t="s">
        <v>3310</v>
      </c>
      <c r="E273" s="744" t="s">
        <v>2381</v>
      </c>
      <c r="F273" s="662" t="s">
        <v>2358</v>
      </c>
      <c r="G273" s="662" t="s">
        <v>2455</v>
      </c>
      <c r="H273" s="662" t="s">
        <v>571</v>
      </c>
      <c r="I273" s="662" t="s">
        <v>2456</v>
      </c>
      <c r="J273" s="662" t="s">
        <v>2457</v>
      </c>
      <c r="K273" s="662" t="s">
        <v>2458</v>
      </c>
      <c r="L273" s="663">
        <v>35.75</v>
      </c>
      <c r="M273" s="663">
        <v>143</v>
      </c>
      <c r="N273" s="662">
        <v>4</v>
      </c>
      <c r="O273" s="745">
        <v>2</v>
      </c>
      <c r="P273" s="663">
        <v>143</v>
      </c>
      <c r="Q273" s="678">
        <v>1</v>
      </c>
      <c r="R273" s="662">
        <v>4</v>
      </c>
      <c r="S273" s="678">
        <v>1</v>
      </c>
      <c r="T273" s="745">
        <v>2</v>
      </c>
      <c r="U273" s="701">
        <v>1</v>
      </c>
    </row>
    <row r="274" spans="1:21" ht="14.4" customHeight="1" x14ac:dyDescent="0.3">
      <c r="A274" s="661">
        <v>31</v>
      </c>
      <c r="B274" s="662" t="s">
        <v>570</v>
      </c>
      <c r="C274" s="662" t="s">
        <v>2359</v>
      </c>
      <c r="D274" s="743" t="s">
        <v>3310</v>
      </c>
      <c r="E274" s="744" t="s">
        <v>2381</v>
      </c>
      <c r="F274" s="662" t="s">
        <v>2358</v>
      </c>
      <c r="G274" s="662" t="s">
        <v>2459</v>
      </c>
      <c r="H274" s="662" t="s">
        <v>571</v>
      </c>
      <c r="I274" s="662" t="s">
        <v>2460</v>
      </c>
      <c r="J274" s="662" t="s">
        <v>2461</v>
      </c>
      <c r="K274" s="662" t="s">
        <v>2462</v>
      </c>
      <c r="L274" s="663">
        <v>410</v>
      </c>
      <c r="M274" s="663">
        <v>3690</v>
      </c>
      <c r="N274" s="662">
        <v>9</v>
      </c>
      <c r="O274" s="745">
        <v>9</v>
      </c>
      <c r="P274" s="663">
        <v>3690</v>
      </c>
      <c r="Q274" s="678">
        <v>1</v>
      </c>
      <c r="R274" s="662">
        <v>9</v>
      </c>
      <c r="S274" s="678">
        <v>1</v>
      </c>
      <c r="T274" s="745">
        <v>9</v>
      </c>
      <c r="U274" s="701">
        <v>1</v>
      </c>
    </row>
    <row r="275" spans="1:21" ht="14.4" customHeight="1" x14ac:dyDescent="0.3">
      <c r="A275" s="661">
        <v>31</v>
      </c>
      <c r="B275" s="662" t="s">
        <v>570</v>
      </c>
      <c r="C275" s="662" t="s">
        <v>2359</v>
      </c>
      <c r="D275" s="743" t="s">
        <v>3310</v>
      </c>
      <c r="E275" s="744" t="s">
        <v>2381</v>
      </c>
      <c r="F275" s="662" t="s">
        <v>2358</v>
      </c>
      <c r="G275" s="662" t="s">
        <v>2463</v>
      </c>
      <c r="H275" s="662" t="s">
        <v>571</v>
      </c>
      <c r="I275" s="662" t="s">
        <v>2470</v>
      </c>
      <c r="J275" s="662" t="s">
        <v>2471</v>
      </c>
      <c r="K275" s="662" t="s">
        <v>2472</v>
      </c>
      <c r="L275" s="663">
        <v>492.18</v>
      </c>
      <c r="M275" s="663">
        <v>1476.54</v>
      </c>
      <c r="N275" s="662">
        <v>3</v>
      </c>
      <c r="O275" s="745">
        <v>3</v>
      </c>
      <c r="P275" s="663">
        <v>1476.54</v>
      </c>
      <c r="Q275" s="678">
        <v>1</v>
      </c>
      <c r="R275" s="662">
        <v>3</v>
      </c>
      <c r="S275" s="678">
        <v>1</v>
      </c>
      <c r="T275" s="745">
        <v>3</v>
      </c>
      <c r="U275" s="701">
        <v>1</v>
      </c>
    </row>
    <row r="276" spans="1:21" ht="14.4" customHeight="1" x14ac:dyDescent="0.3">
      <c r="A276" s="661">
        <v>31</v>
      </c>
      <c r="B276" s="662" t="s">
        <v>570</v>
      </c>
      <c r="C276" s="662" t="s">
        <v>2359</v>
      </c>
      <c r="D276" s="743" t="s">
        <v>3310</v>
      </c>
      <c r="E276" s="744" t="s">
        <v>2381</v>
      </c>
      <c r="F276" s="662" t="s">
        <v>2358</v>
      </c>
      <c r="G276" s="662" t="s">
        <v>2488</v>
      </c>
      <c r="H276" s="662" t="s">
        <v>571</v>
      </c>
      <c r="I276" s="662" t="s">
        <v>2489</v>
      </c>
      <c r="J276" s="662" t="s">
        <v>2490</v>
      </c>
      <c r="K276" s="662" t="s">
        <v>2491</v>
      </c>
      <c r="L276" s="663">
        <v>260</v>
      </c>
      <c r="M276" s="663">
        <v>520</v>
      </c>
      <c r="N276" s="662">
        <v>2</v>
      </c>
      <c r="O276" s="745">
        <v>1</v>
      </c>
      <c r="P276" s="663">
        <v>520</v>
      </c>
      <c r="Q276" s="678">
        <v>1</v>
      </c>
      <c r="R276" s="662">
        <v>2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31</v>
      </c>
      <c r="B277" s="662" t="s">
        <v>570</v>
      </c>
      <c r="C277" s="662" t="s">
        <v>2359</v>
      </c>
      <c r="D277" s="743" t="s">
        <v>3310</v>
      </c>
      <c r="E277" s="744" t="s">
        <v>2381</v>
      </c>
      <c r="F277" s="662" t="s">
        <v>2358</v>
      </c>
      <c r="G277" s="662" t="s">
        <v>2488</v>
      </c>
      <c r="H277" s="662" t="s">
        <v>571</v>
      </c>
      <c r="I277" s="662" t="s">
        <v>2492</v>
      </c>
      <c r="J277" s="662" t="s">
        <v>2493</v>
      </c>
      <c r="K277" s="662" t="s">
        <v>2494</v>
      </c>
      <c r="L277" s="663">
        <v>200</v>
      </c>
      <c r="M277" s="663">
        <v>400</v>
      </c>
      <c r="N277" s="662">
        <v>2</v>
      </c>
      <c r="O277" s="745">
        <v>1</v>
      </c>
      <c r="P277" s="663">
        <v>400</v>
      </c>
      <c r="Q277" s="678">
        <v>1</v>
      </c>
      <c r="R277" s="662">
        <v>2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31</v>
      </c>
      <c r="B278" s="662" t="s">
        <v>570</v>
      </c>
      <c r="C278" s="662" t="s">
        <v>2359</v>
      </c>
      <c r="D278" s="743" t="s">
        <v>3310</v>
      </c>
      <c r="E278" s="744" t="s">
        <v>2382</v>
      </c>
      <c r="F278" s="662" t="s">
        <v>2357</v>
      </c>
      <c r="G278" s="662" t="s">
        <v>2389</v>
      </c>
      <c r="H278" s="662" t="s">
        <v>571</v>
      </c>
      <c r="I278" s="662" t="s">
        <v>2584</v>
      </c>
      <c r="J278" s="662" t="s">
        <v>1514</v>
      </c>
      <c r="K278" s="662" t="s">
        <v>1515</v>
      </c>
      <c r="L278" s="663">
        <v>147.31</v>
      </c>
      <c r="M278" s="663">
        <v>294.62</v>
      </c>
      <c r="N278" s="662">
        <v>2</v>
      </c>
      <c r="O278" s="745">
        <v>0.5</v>
      </c>
      <c r="P278" s="663">
        <v>294.62</v>
      </c>
      <c r="Q278" s="678">
        <v>1</v>
      </c>
      <c r="R278" s="662">
        <v>2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31</v>
      </c>
      <c r="B279" s="662" t="s">
        <v>570</v>
      </c>
      <c r="C279" s="662" t="s">
        <v>2359</v>
      </c>
      <c r="D279" s="743" t="s">
        <v>3310</v>
      </c>
      <c r="E279" s="744" t="s">
        <v>2382</v>
      </c>
      <c r="F279" s="662" t="s">
        <v>2357</v>
      </c>
      <c r="G279" s="662" t="s">
        <v>2422</v>
      </c>
      <c r="H279" s="662" t="s">
        <v>1282</v>
      </c>
      <c r="I279" s="662" t="s">
        <v>2579</v>
      </c>
      <c r="J279" s="662" t="s">
        <v>2424</v>
      </c>
      <c r="K279" s="662" t="s">
        <v>2580</v>
      </c>
      <c r="L279" s="663">
        <v>407.55</v>
      </c>
      <c r="M279" s="663">
        <v>1222.6500000000001</v>
      </c>
      <c r="N279" s="662">
        <v>3</v>
      </c>
      <c r="O279" s="745">
        <v>0.5</v>
      </c>
      <c r="P279" s="663">
        <v>1222.6500000000001</v>
      </c>
      <c r="Q279" s="678">
        <v>1</v>
      </c>
      <c r="R279" s="662">
        <v>3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31</v>
      </c>
      <c r="B280" s="662" t="s">
        <v>570</v>
      </c>
      <c r="C280" s="662" t="s">
        <v>2359</v>
      </c>
      <c r="D280" s="743" t="s">
        <v>3310</v>
      </c>
      <c r="E280" s="744" t="s">
        <v>2382</v>
      </c>
      <c r="F280" s="662" t="s">
        <v>2357</v>
      </c>
      <c r="G280" s="662" t="s">
        <v>2422</v>
      </c>
      <c r="H280" s="662" t="s">
        <v>1282</v>
      </c>
      <c r="I280" s="662" t="s">
        <v>2423</v>
      </c>
      <c r="J280" s="662" t="s">
        <v>2424</v>
      </c>
      <c r="K280" s="662" t="s">
        <v>2425</v>
      </c>
      <c r="L280" s="663">
        <v>543.39</v>
      </c>
      <c r="M280" s="663">
        <v>1630.17</v>
      </c>
      <c r="N280" s="662">
        <v>3</v>
      </c>
      <c r="O280" s="745">
        <v>0.5</v>
      </c>
      <c r="P280" s="663">
        <v>1630.17</v>
      </c>
      <c r="Q280" s="678">
        <v>1</v>
      </c>
      <c r="R280" s="662">
        <v>3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31</v>
      </c>
      <c r="B281" s="662" t="s">
        <v>570</v>
      </c>
      <c r="C281" s="662" t="s">
        <v>2359</v>
      </c>
      <c r="D281" s="743" t="s">
        <v>3310</v>
      </c>
      <c r="E281" s="744" t="s">
        <v>2382</v>
      </c>
      <c r="F281" s="662" t="s">
        <v>2357</v>
      </c>
      <c r="G281" s="662" t="s">
        <v>2433</v>
      </c>
      <c r="H281" s="662" t="s">
        <v>571</v>
      </c>
      <c r="I281" s="662" t="s">
        <v>740</v>
      </c>
      <c r="J281" s="662" t="s">
        <v>2434</v>
      </c>
      <c r="K281" s="662" t="s">
        <v>2435</v>
      </c>
      <c r="L281" s="663">
        <v>0</v>
      </c>
      <c r="M281" s="663">
        <v>0</v>
      </c>
      <c r="N281" s="662">
        <v>18</v>
      </c>
      <c r="O281" s="745">
        <v>15</v>
      </c>
      <c r="P281" s="663">
        <v>0</v>
      </c>
      <c r="Q281" s="678"/>
      <c r="R281" s="662">
        <v>13</v>
      </c>
      <c r="S281" s="678">
        <v>0.72222222222222221</v>
      </c>
      <c r="T281" s="745">
        <v>10.5</v>
      </c>
      <c r="U281" s="701">
        <v>0.7</v>
      </c>
    </row>
    <row r="282" spans="1:21" ht="14.4" customHeight="1" x14ac:dyDescent="0.3">
      <c r="A282" s="661">
        <v>31</v>
      </c>
      <c r="B282" s="662" t="s">
        <v>570</v>
      </c>
      <c r="C282" s="662" t="s">
        <v>2359</v>
      </c>
      <c r="D282" s="743" t="s">
        <v>3310</v>
      </c>
      <c r="E282" s="744" t="s">
        <v>2382</v>
      </c>
      <c r="F282" s="662" t="s">
        <v>2357</v>
      </c>
      <c r="G282" s="662" t="s">
        <v>2558</v>
      </c>
      <c r="H282" s="662" t="s">
        <v>571</v>
      </c>
      <c r="I282" s="662" t="s">
        <v>2645</v>
      </c>
      <c r="J282" s="662" t="s">
        <v>1529</v>
      </c>
      <c r="K282" s="662" t="s">
        <v>2646</v>
      </c>
      <c r="L282" s="663">
        <v>31.42</v>
      </c>
      <c r="M282" s="663">
        <v>31.42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31</v>
      </c>
      <c r="B283" s="662" t="s">
        <v>570</v>
      </c>
      <c r="C283" s="662" t="s">
        <v>2359</v>
      </c>
      <c r="D283" s="743" t="s">
        <v>3310</v>
      </c>
      <c r="E283" s="744" t="s">
        <v>2382</v>
      </c>
      <c r="F283" s="662" t="s">
        <v>2357</v>
      </c>
      <c r="G283" s="662" t="s">
        <v>2452</v>
      </c>
      <c r="H283" s="662" t="s">
        <v>571</v>
      </c>
      <c r="I283" s="662" t="s">
        <v>1947</v>
      </c>
      <c r="J283" s="662" t="s">
        <v>1948</v>
      </c>
      <c r="K283" s="662" t="s">
        <v>1949</v>
      </c>
      <c r="L283" s="663">
        <v>0</v>
      </c>
      <c r="M283" s="663">
        <v>0</v>
      </c>
      <c r="N283" s="662">
        <v>1</v>
      </c>
      <c r="O283" s="745">
        <v>0.5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31</v>
      </c>
      <c r="B284" s="662" t="s">
        <v>570</v>
      </c>
      <c r="C284" s="662" t="s">
        <v>2359</v>
      </c>
      <c r="D284" s="743" t="s">
        <v>3310</v>
      </c>
      <c r="E284" s="744" t="s">
        <v>2382</v>
      </c>
      <c r="F284" s="662" t="s">
        <v>2358</v>
      </c>
      <c r="G284" s="662" t="s">
        <v>2463</v>
      </c>
      <c r="H284" s="662" t="s">
        <v>571</v>
      </c>
      <c r="I284" s="662" t="s">
        <v>2467</v>
      </c>
      <c r="J284" s="662" t="s">
        <v>2468</v>
      </c>
      <c r="K284" s="662" t="s">
        <v>2469</v>
      </c>
      <c r="L284" s="663">
        <v>199.5</v>
      </c>
      <c r="M284" s="663">
        <v>199.5</v>
      </c>
      <c r="N284" s="662">
        <v>1</v>
      </c>
      <c r="O284" s="745">
        <v>1</v>
      </c>
      <c r="P284" s="663">
        <v>199.5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31</v>
      </c>
      <c r="B285" s="662" t="s">
        <v>570</v>
      </c>
      <c r="C285" s="662" t="s">
        <v>2359</v>
      </c>
      <c r="D285" s="743" t="s">
        <v>3310</v>
      </c>
      <c r="E285" s="744" t="s">
        <v>2382</v>
      </c>
      <c r="F285" s="662" t="s">
        <v>2358</v>
      </c>
      <c r="G285" s="662" t="s">
        <v>2463</v>
      </c>
      <c r="H285" s="662" t="s">
        <v>571</v>
      </c>
      <c r="I285" s="662" t="s">
        <v>2473</v>
      </c>
      <c r="J285" s="662" t="s">
        <v>2474</v>
      </c>
      <c r="K285" s="662" t="s">
        <v>2475</v>
      </c>
      <c r="L285" s="663">
        <v>971.25</v>
      </c>
      <c r="M285" s="663">
        <v>971.25</v>
      </c>
      <c r="N285" s="662">
        <v>1</v>
      </c>
      <c r="O285" s="745">
        <v>1</v>
      </c>
      <c r="P285" s="663">
        <v>971.25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31</v>
      </c>
      <c r="B286" s="662" t="s">
        <v>570</v>
      </c>
      <c r="C286" s="662" t="s">
        <v>2359</v>
      </c>
      <c r="D286" s="743" t="s">
        <v>3310</v>
      </c>
      <c r="E286" s="744" t="s">
        <v>2382</v>
      </c>
      <c r="F286" s="662" t="s">
        <v>2358</v>
      </c>
      <c r="G286" s="662" t="s">
        <v>2463</v>
      </c>
      <c r="H286" s="662" t="s">
        <v>571</v>
      </c>
      <c r="I286" s="662" t="s">
        <v>2482</v>
      </c>
      <c r="J286" s="662" t="s">
        <v>2483</v>
      </c>
      <c r="K286" s="662" t="s">
        <v>2484</v>
      </c>
      <c r="L286" s="663">
        <v>350</v>
      </c>
      <c r="M286" s="663">
        <v>350</v>
      </c>
      <c r="N286" s="662">
        <v>1</v>
      </c>
      <c r="O286" s="745">
        <v>1</v>
      </c>
      <c r="P286" s="663">
        <v>350</v>
      </c>
      <c r="Q286" s="678">
        <v>1</v>
      </c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31</v>
      </c>
      <c r="B287" s="662" t="s">
        <v>570</v>
      </c>
      <c r="C287" s="662" t="s">
        <v>2359</v>
      </c>
      <c r="D287" s="743" t="s">
        <v>3310</v>
      </c>
      <c r="E287" s="744" t="s">
        <v>2383</v>
      </c>
      <c r="F287" s="662" t="s">
        <v>2357</v>
      </c>
      <c r="G287" s="662" t="s">
        <v>2390</v>
      </c>
      <c r="H287" s="662" t="s">
        <v>571</v>
      </c>
      <c r="I287" s="662" t="s">
        <v>971</v>
      </c>
      <c r="J287" s="662" t="s">
        <v>2391</v>
      </c>
      <c r="K287" s="662" t="s">
        <v>2392</v>
      </c>
      <c r="L287" s="663">
        <v>0</v>
      </c>
      <c r="M287" s="663">
        <v>0</v>
      </c>
      <c r="N287" s="662">
        <v>2</v>
      </c>
      <c r="O287" s="745">
        <v>1</v>
      </c>
      <c r="P287" s="663">
        <v>0</v>
      </c>
      <c r="Q287" s="678"/>
      <c r="R287" s="662">
        <v>2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31</v>
      </c>
      <c r="B288" s="662" t="s">
        <v>570</v>
      </c>
      <c r="C288" s="662" t="s">
        <v>2359</v>
      </c>
      <c r="D288" s="743" t="s">
        <v>3310</v>
      </c>
      <c r="E288" s="744" t="s">
        <v>2383</v>
      </c>
      <c r="F288" s="662" t="s">
        <v>2357</v>
      </c>
      <c r="G288" s="662" t="s">
        <v>2393</v>
      </c>
      <c r="H288" s="662" t="s">
        <v>1282</v>
      </c>
      <c r="I288" s="662" t="s">
        <v>1569</v>
      </c>
      <c r="J288" s="662" t="s">
        <v>2256</v>
      </c>
      <c r="K288" s="662" t="s">
        <v>2252</v>
      </c>
      <c r="L288" s="663">
        <v>149.52000000000001</v>
      </c>
      <c r="M288" s="663">
        <v>149.52000000000001</v>
      </c>
      <c r="N288" s="662">
        <v>1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31</v>
      </c>
      <c r="B289" s="662" t="s">
        <v>570</v>
      </c>
      <c r="C289" s="662" t="s">
        <v>2359</v>
      </c>
      <c r="D289" s="743" t="s">
        <v>3310</v>
      </c>
      <c r="E289" s="744" t="s">
        <v>2383</v>
      </c>
      <c r="F289" s="662" t="s">
        <v>2357</v>
      </c>
      <c r="G289" s="662" t="s">
        <v>2393</v>
      </c>
      <c r="H289" s="662" t="s">
        <v>571</v>
      </c>
      <c r="I289" s="662" t="s">
        <v>2394</v>
      </c>
      <c r="J289" s="662" t="s">
        <v>1145</v>
      </c>
      <c r="K289" s="662" t="s">
        <v>2395</v>
      </c>
      <c r="L289" s="663">
        <v>149.52000000000001</v>
      </c>
      <c r="M289" s="663">
        <v>149.52000000000001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31</v>
      </c>
      <c r="B290" s="662" t="s">
        <v>570</v>
      </c>
      <c r="C290" s="662" t="s">
        <v>2359</v>
      </c>
      <c r="D290" s="743" t="s">
        <v>3310</v>
      </c>
      <c r="E290" s="744" t="s">
        <v>2383</v>
      </c>
      <c r="F290" s="662" t="s">
        <v>2357</v>
      </c>
      <c r="G290" s="662" t="s">
        <v>2506</v>
      </c>
      <c r="H290" s="662" t="s">
        <v>571</v>
      </c>
      <c r="I290" s="662" t="s">
        <v>1498</v>
      </c>
      <c r="J290" s="662" t="s">
        <v>1499</v>
      </c>
      <c r="K290" s="662" t="s">
        <v>2260</v>
      </c>
      <c r="L290" s="663">
        <v>170.52</v>
      </c>
      <c r="M290" s="663">
        <v>170.52</v>
      </c>
      <c r="N290" s="662">
        <v>1</v>
      </c>
      <c r="O290" s="745">
        <v>0.5</v>
      </c>
      <c r="P290" s="663">
        <v>170.52</v>
      </c>
      <c r="Q290" s="678">
        <v>1</v>
      </c>
      <c r="R290" s="662">
        <v>1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31</v>
      </c>
      <c r="B291" s="662" t="s">
        <v>570</v>
      </c>
      <c r="C291" s="662" t="s">
        <v>2359</v>
      </c>
      <c r="D291" s="743" t="s">
        <v>3310</v>
      </c>
      <c r="E291" s="744" t="s">
        <v>2383</v>
      </c>
      <c r="F291" s="662" t="s">
        <v>2357</v>
      </c>
      <c r="G291" s="662" t="s">
        <v>2412</v>
      </c>
      <c r="H291" s="662" t="s">
        <v>571</v>
      </c>
      <c r="I291" s="662" t="s">
        <v>858</v>
      </c>
      <c r="J291" s="662" t="s">
        <v>859</v>
      </c>
      <c r="K291" s="662" t="s">
        <v>2413</v>
      </c>
      <c r="L291" s="663">
        <v>0</v>
      </c>
      <c r="M291" s="663">
        <v>0</v>
      </c>
      <c r="N291" s="662">
        <v>1</v>
      </c>
      <c r="O291" s="745">
        <v>1</v>
      </c>
      <c r="P291" s="663">
        <v>0</v>
      </c>
      <c r="Q291" s="678"/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31</v>
      </c>
      <c r="B292" s="662" t="s">
        <v>570</v>
      </c>
      <c r="C292" s="662" t="s">
        <v>2359</v>
      </c>
      <c r="D292" s="743" t="s">
        <v>3310</v>
      </c>
      <c r="E292" s="744" t="s">
        <v>2383</v>
      </c>
      <c r="F292" s="662" t="s">
        <v>2357</v>
      </c>
      <c r="G292" s="662" t="s">
        <v>2385</v>
      </c>
      <c r="H292" s="662" t="s">
        <v>571</v>
      </c>
      <c r="I292" s="662" t="s">
        <v>2647</v>
      </c>
      <c r="J292" s="662" t="s">
        <v>763</v>
      </c>
      <c r="K292" s="662" t="s">
        <v>2648</v>
      </c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31</v>
      </c>
      <c r="B293" s="662" t="s">
        <v>570</v>
      </c>
      <c r="C293" s="662" t="s">
        <v>2359</v>
      </c>
      <c r="D293" s="743" t="s">
        <v>3310</v>
      </c>
      <c r="E293" s="744" t="s">
        <v>2383</v>
      </c>
      <c r="F293" s="662" t="s">
        <v>2357</v>
      </c>
      <c r="G293" s="662" t="s">
        <v>2389</v>
      </c>
      <c r="H293" s="662" t="s">
        <v>571</v>
      </c>
      <c r="I293" s="662" t="s">
        <v>1513</v>
      </c>
      <c r="J293" s="662" t="s">
        <v>1514</v>
      </c>
      <c r="K293" s="662" t="s">
        <v>1515</v>
      </c>
      <c r="L293" s="663">
        <v>147.31</v>
      </c>
      <c r="M293" s="663">
        <v>1915.0300000000002</v>
      </c>
      <c r="N293" s="662">
        <v>13</v>
      </c>
      <c r="O293" s="745">
        <v>3.5</v>
      </c>
      <c r="P293" s="663">
        <v>1915.0300000000002</v>
      </c>
      <c r="Q293" s="678">
        <v>1</v>
      </c>
      <c r="R293" s="662">
        <v>13</v>
      </c>
      <c r="S293" s="678">
        <v>1</v>
      </c>
      <c r="T293" s="745">
        <v>3.5</v>
      </c>
      <c r="U293" s="701">
        <v>1</v>
      </c>
    </row>
    <row r="294" spans="1:21" ht="14.4" customHeight="1" x14ac:dyDescent="0.3">
      <c r="A294" s="661">
        <v>31</v>
      </c>
      <c r="B294" s="662" t="s">
        <v>570</v>
      </c>
      <c r="C294" s="662" t="s">
        <v>2359</v>
      </c>
      <c r="D294" s="743" t="s">
        <v>3310</v>
      </c>
      <c r="E294" s="744" t="s">
        <v>2383</v>
      </c>
      <c r="F294" s="662" t="s">
        <v>2357</v>
      </c>
      <c r="G294" s="662" t="s">
        <v>2422</v>
      </c>
      <c r="H294" s="662" t="s">
        <v>1282</v>
      </c>
      <c r="I294" s="662" t="s">
        <v>2579</v>
      </c>
      <c r="J294" s="662" t="s">
        <v>2424</v>
      </c>
      <c r="K294" s="662" t="s">
        <v>2580</v>
      </c>
      <c r="L294" s="663">
        <v>407.55</v>
      </c>
      <c r="M294" s="663">
        <v>815.1</v>
      </c>
      <c r="N294" s="662">
        <v>2</v>
      </c>
      <c r="O294" s="745">
        <v>1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31</v>
      </c>
      <c r="B295" s="662" t="s">
        <v>570</v>
      </c>
      <c r="C295" s="662" t="s">
        <v>2359</v>
      </c>
      <c r="D295" s="743" t="s">
        <v>3310</v>
      </c>
      <c r="E295" s="744" t="s">
        <v>2383</v>
      </c>
      <c r="F295" s="662" t="s">
        <v>2357</v>
      </c>
      <c r="G295" s="662" t="s">
        <v>2422</v>
      </c>
      <c r="H295" s="662" t="s">
        <v>1282</v>
      </c>
      <c r="I295" s="662" t="s">
        <v>2423</v>
      </c>
      <c r="J295" s="662" t="s">
        <v>2424</v>
      </c>
      <c r="K295" s="662" t="s">
        <v>2425</v>
      </c>
      <c r="L295" s="663">
        <v>543.39</v>
      </c>
      <c r="M295" s="663">
        <v>28799.669999999984</v>
      </c>
      <c r="N295" s="662">
        <v>53</v>
      </c>
      <c r="O295" s="745">
        <v>14</v>
      </c>
      <c r="P295" s="663">
        <v>27169.499999999985</v>
      </c>
      <c r="Q295" s="678">
        <v>0.94339622641509435</v>
      </c>
      <c r="R295" s="662">
        <v>50</v>
      </c>
      <c r="S295" s="678">
        <v>0.94339622641509435</v>
      </c>
      <c r="T295" s="745">
        <v>12.5</v>
      </c>
      <c r="U295" s="701">
        <v>0.8928571428571429</v>
      </c>
    </row>
    <row r="296" spans="1:21" ht="14.4" customHeight="1" x14ac:dyDescent="0.3">
      <c r="A296" s="661">
        <v>31</v>
      </c>
      <c r="B296" s="662" t="s">
        <v>570</v>
      </c>
      <c r="C296" s="662" t="s">
        <v>2359</v>
      </c>
      <c r="D296" s="743" t="s">
        <v>3310</v>
      </c>
      <c r="E296" s="744" t="s">
        <v>2383</v>
      </c>
      <c r="F296" s="662" t="s">
        <v>2357</v>
      </c>
      <c r="G296" s="662" t="s">
        <v>2422</v>
      </c>
      <c r="H296" s="662" t="s">
        <v>1282</v>
      </c>
      <c r="I296" s="662" t="s">
        <v>2426</v>
      </c>
      <c r="J296" s="662" t="s">
        <v>2424</v>
      </c>
      <c r="K296" s="662" t="s">
        <v>2427</v>
      </c>
      <c r="L296" s="663">
        <v>815.1</v>
      </c>
      <c r="M296" s="663">
        <v>35049.299999999996</v>
      </c>
      <c r="N296" s="662">
        <v>43</v>
      </c>
      <c r="O296" s="745">
        <v>9.5</v>
      </c>
      <c r="P296" s="663">
        <v>24452.999999999996</v>
      </c>
      <c r="Q296" s="678">
        <v>0.69767441860465118</v>
      </c>
      <c r="R296" s="662">
        <v>30</v>
      </c>
      <c r="S296" s="678">
        <v>0.69767441860465118</v>
      </c>
      <c r="T296" s="745">
        <v>5.5</v>
      </c>
      <c r="U296" s="701">
        <v>0.57894736842105265</v>
      </c>
    </row>
    <row r="297" spans="1:21" ht="14.4" customHeight="1" x14ac:dyDescent="0.3">
      <c r="A297" s="661">
        <v>31</v>
      </c>
      <c r="B297" s="662" t="s">
        <v>570</v>
      </c>
      <c r="C297" s="662" t="s">
        <v>2359</v>
      </c>
      <c r="D297" s="743" t="s">
        <v>3310</v>
      </c>
      <c r="E297" s="744" t="s">
        <v>2383</v>
      </c>
      <c r="F297" s="662" t="s">
        <v>2357</v>
      </c>
      <c r="G297" s="662" t="s">
        <v>2422</v>
      </c>
      <c r="H297" s="662" t="s">
        <v>1282</v>
      </c>
      <c r="I297" s="662" t="s">
        <v>2430</v>
      </c>
      <c r="J297" s="662" t="s">
        <v>2424</v>
      </c>
      <c r="K297" s="662" t="s">
        <v>2431</v>
      </c>
      <c r="L297" s="663">
        <v>1154.68</v>
      </c>
      <c r="M297" s="663">
        <v>2309.36</v>
      </c>
      <c r="N297" s="662">
        <v>2</v>
      </c>
      <c r="O297" s="745">
        <v>0.5</v>
      </c>
      <c r="P297" s="663">
        <v>2309.36</v>
      </c>
      <c r="Q297" s="678">
        <v>1</v>
      </c>
      <c r="R297" s="662">
        <v>2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31</v>
      </c>
      <c r="B298" s="662" t="s">
        <v>570</v>
      </c>
      <c r="C298" s="662" t="s">
        <v>2359</v>
      </c>
      <c r="D298" s="743" t="s">
        <v>3310</v>
      </c>
      <c r="E298" s="744" t="s">
        <v>2383</v>
      </c>
      <c r="F298" s="662" t="s">
        <v>2357</v>
      </c>
      <c r="G298" s="662" t="s">
        <v>2432</v>
      </c>
      <c r="H298" s="662" t="s">
        <v>1282</v>
      </c>
      <c r="I298" s="662" t="s">
        <v>1401</v>
      </c>
      <c r="J298" s="662" t="s">
        <v>1293</v>
      </c>
      <c r="K298" s="662" t="s">
        <v>2289</v>
      </c>
      <c r="L298" s="663">
        <v>24.22</v>
      </c>
      <c r="M298" s="663">
        <v>72.66</v>
      </c>
      <c r="N298" s="662">
        <v>3</v>
      </c>
      <c r="O298" s="745">
        <v>2</v>
      </c>
      <c r="P298" s="663">
        <v>48.44</v>
      </c>
      <c r="Q298" s="678">
        <v>0.66666666666666663</v>
      </c>
      <c r="R298" s="662">
        <v>2</v>
      </c>
      <c r="S298" s="678">
        <v>0.66666666666666663</v>
      </c>
      <c r="T298" s="745">
        <v>1.5</v>
      </c>
      <c r="U298" s="701">
        <v>0.75</v>
      </c>
    </row>
    <row r="299" spans="1:21" ht="14.4" customHeight="1" x14ac:dyDescent="0.3">
      <c r="A299" s="661">
        <v>31</v>
      </c>
      <c r="B299" s="662" t="s">
        <v>570</v>
      </c>
      <c r="C299" s="662" t="s">
        <v>2359</v>
      </c>
      <c r="D299" s="743" t="s">
        <v>3310</v>
      </c>
      <c r="E299" s="744" t="s">
        <v>2383</v>
      </c>
      <c r="F299" s="662" t="s">
        <v>2357</v>
      </c>
      <c r="G299" s="662" t="s">
        <v>2432</v>
      </c>
      <c r="H299" s="662" t="s">
        <v>1282</v>
      </c>
      <c r="I299" s="662" t="s">
        <v>1292</v>
      </c>
      <c r="J299" s="662" t="s">
        <v>1293</v>
      </c>
      <c r="K299" s="662" t="s">
        <v>2290</v>
      </c>
      <c r="L299" s="663">
        <v>48.42</v>
      </c>
      <c r="M299" s="663">
        <v>96.84</v>
      </c>
      <c r="N299" s="662">
        <v>2</v>
      </c>
      <c r="O299" s="745">
        <v>1.5</v>
      </c>
      <c r="P299" s="663">
        <v>96.84</v>
      </c>
      <c r="Q299" s="678">
        <v>1</v>
      </c>
      <c r="R299" s="662">
        <v>2</v>
      </c>
      <c r="S299" s="678">
        <v>1</v>
      </c>
      <c r="T299" s="745">
        <v>1.5</v>
      </c>
      <c r="U299" s="701">
        <v>1</v>
      </c>
    </row>
    <row r="300" spans="1:21" ht="14.4" customHeight="1" x14ac:dyDescent="0.3">
      <c r="A300" s="661">
        <v>31</v>
      </c>
      <c r="B300" s="662" t="s">
        <v>570</v>
      </c>
      <c r="C300" s="662" t="s">
        <v>2359</v>
      </c>
      <c r="D300" s="743" t="s">
        <v>3310</v>
      </c>
      <c r="E300" s="744" t="s">
        <v>2383</v>
      </c>
      <c r="F300" s="662" t="s">
        <v>2357</v>
      </c>
      <c r="G300" s="662" t="s">
        <v>2529</v>
      </c>
      <c r="H300" s="662" t="s">
        <v>571</v>
      </c>
      <c r="I300" s="662" t="s">
        <v>828</v>
      </c>
      <c r="J300" s="662" t="s">
        <v>829</v>
      </c>
      <c r="K300" s="662" t="s">
        <v>2530</v>
      </c>
      <c r="L300" s="663">
        <v>107.25</v>
      </c>
      <c r="M300" s="663">
        <v>214.5</v>
      </c>
      <c r="N300" s="662">
        <v>2</v>
      </c>
      <c r="O300" s="745">
        <v>1.5</v>
      </c>
      <c r="P300" s="663">
        <v>107.25</v>
      </c>
      <c r="Q300" s="678">
        <v>0.5</v>
      </c>
      <c r="R300" s="662">
        <v>1</v>
      </c>
      <c r="S300" s="678">
        <v>0.5</v>
      </c>
      <c r="T300" s="745">
        <v>0.5</v>
      </c>
      <c r="U300" s="701">
        <v>0.33333333333333331</v>
      </c>
    </row>
    <row r="301" spans="1:21" ht="14.4" customHeight="1" x14ac:dyDescent="0.3">
      <c r="A301" s="661">
        <v>31</v>
      </c>
      <c r="B301" s="662" t="s">
        <v>570</v>
      </c>
      <c r="C301" s="662" t="s">
        <v>2359</v>
      </c>
      <c r="D301" s="743" t="s">
        <v>3310</v>
      </c>
      <c r="E301" s="744" t="s">
        <v>2383</v>
      </c>
      <c r="F301" s="662" t="s">
        <v>2357</v>
      </c>
      <c r="G301" s="662" t="s">
        <v>2433</v>
      </c>
      <c r="H301" s="662" t="s">
        <v>571</v>
      </c>
      <c r="I301" s="662" t="s">
        <v>740</v>
      </c>
      <c r="J301" s="662" t="s">
        <v>2434</v>
      </c>
      <c r="K301" s="662" t="s">
        <v>2435</v>
      </c>
      <c r="L301" s="663">
        <v>0</v>
      </c>
      <c r="M301" s="663">
        <v>0</v>
      </c>
      <c r="N301" s="662">
        <v>100</v>
      </c>
      <c r="O301" s="745">
        <v>70.5</v>
      </c>
      <c r="P301" s="663">
        <v>0</v>
      </c>
      <c r="Q301" s="678"/>
      <c r="R301" s="662">
        <v>66</v>
      </c>
      <c r="S301" s="678">
        <v>0.66</v>
      </c>
      <c r="T301" s="745">
        <v>41.5</v>
      </c>
      <c r="U301" s="701">
        <v>0.58865248226950351</v>
      </c>
    </row>
    <row r="302" spans="1:21" ht="14.4" customHeight="1" x14ac:dyDescent="0.3">
      <c r="A302" s="661">
        <v>31</v>
      </c>
      <c r="B302" s="662" t="s">
        <v>570</v>
      </c>
      <c r="C302" s="662" t="s">
        <v>2359</v>
      </c>
      <c r="D302" s="743" t="s">
        <v>3310</v>
      </c>
      <c r="E302" s="744" t="s">
        <v>2383</v>
      </c>
      <c r="F302" s="662" t="s">
        <v>2357</v>
      </c>
      <c r="G302" s="662" t="s">
        <v>2440</v>
      </c>
      <c r="H302" s="662" t="s">
        <v>571</v>
      </c>
      <c r="I302" s="662" t="s">
        <v>1494</v>
      </c>
      <c r="J302" s="662" t="s">
        <v>1495</v>
      </c>
      <c r="K302" s="662" t="s">
        <v>2441</v>
      </c>
      <c r="L302" s="663">
        <v>186.27</v>
      </c>
      <c r="M302" s="663">
        <v>3166.59</v>
      </c>
      <c r="N302" s="662">
        <v>17</v>
      </c>
      <c r="O302" s="745">
        <v>4</v>
      </c>
      <c r="P302" s="663">
        <v>2794.05</v>
      </c>
      <c r="Q302" s="678">
        <v>0.88235294117647056</v>
      </c>
      <c r="R302" s="662">
        <v>15</v>
      </c>
      <c r="S302" s="678">
        <v>0.88235294117647056</v>
      </c>
      <c r="T302" s="745">
        <v>2</v>
      </c>
      <c r="U302" s="701">
        <v>0.5</v>
      </c>
    </row>
    <row r="303" spans="1:21" ht="14.4" customHeight="1" x14ac:dyDescent="0.3">
      <c r="A303" s="661">
        <v>31</v>
      </c>
      <c r="B303" s="662" t="s">
        <v>570</v>
      </c>
      <c r="C303" s="662" t="s">
        <v>2359</v>
      </c>
      <c r="D303" s="743" t="s">
        <v>3310</v>
      </c>
      <c r="E303" s="744" t="s">
        <v>2383</v>
      </c>
      <c r="F303" s="662" t="s">
        <v>2357</v>
      </c>
      <c r="G303" s="662" t="s">
        <v>2449</v>
      </c>
      <c r="H303" s="662" t="s">
        <v>571</v>
      </c>
      <c r="I303" s="662" t="s">
        <v>996</v>
      </c>
      <c r="J303" s="662" t="s">
        <v>997</v>
      </c>
      <c r="K303" s="662" t="s">
        <v>2451</v>
      </c>
      <c r="L303" s="663">
        <v>75.22</v>
      </c>
      <c r="M303" s="663">
        <v>75.22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31</v>
      </c>
      <c r="B304" s="662" t="s">
        <v>570</v>
      </c>
      <c r="C304" s="662" t="s">
        <v>2359</v>
      </c>
      <c r="D304" s="743" t="s">
        <v>3310</v>
      </c>
      <c r="E304" s="744" t="s">
        <v>2383</v>
      </c>
      <c r="F304" s="662" t="s">
        <v>2357</v>
      </c>
      <c r="G304" s="662" t="s">
        <v>2449</v>
      </c>
      <c r="H304" s="662" t="s">
        <v>571</v>
      </c>
      <c r="I304" s="662" t="s">
        <v>2649</v>
      </c>
      <c r="J304" s="662" t="s">
        <v>2650</v>
      </c>
      <c r="K304" s="662" t="s">
        <v>1005</v>
      </c>
      <c r="L304" s="663">
        <v>50.14</v>
      </c>
      <c r="M304" s="663">
        <v>100.28</v>
      </c>
      <c r="N304" s="662">
        <v>2</v>
      </c>
      <c r="O304" s="745">
        <v>1</v>
      </c>
      <c r="P304" s="663">
        <v>100.28</v>
      </c>
      <c r="Q304" s="678">
        <v>1</v>
      </c>
      <c r="R304" s="662">
        <v>2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31</v>
      </c>
      <c r="B305" s="662" t="s">
        <v>570</v>
      </c>
      <c r="C305" s="662" t="s">
        <v>2359</v>
      </c>
      <c r="D305" s="743" t="s">
        <v>3310</v>
      </c>
      <c r="E305" s="744" t="s">
        <v>2383</v>
      </c>
      <c r="F305" s="662" t="s">
        <v>2357</v>
      </c>
      <c r="G305" s="662" t="s">
        <v>2449</v>
      </c>
      <c r="H305" s="662" t="s">
        <v>571</v>
      </c>
      <c r="I305" s="662" t="s">
        <v>2651</v>
      </c>
      <c r="J305" s="662" t="s">
        <v>2650</v>
      </c>
      <c r="K305" s="662" t="s">
        <v>998</v>
      </c>
      <c r="L305" s="663">
        <v>75.22</v>
      </c>
      <c r="M305" s="663">
        <v>150.44</v>
      </c>
      <c r="N305" s="662">
        <v>2</v>
      </c>
      <c r="O305" s="745">
        <v>1.5</v>
      </c>
      <c r="P305" s="663">
        <v>75.22</v>
      </c>
      <c r="Q305" s="678">
        <v>0.5</v>
      </c>
      <c r="R305" s="662">
        <v>1</v>
      </c>
      <c r="S305" s="678">
        <v>0.5</v>
      </c>
      <c r="T305" s="745">
        <v>0.5</v>
      </c>
      <c r="U305" s="701">
        <v>0.33333333333333331</v>
      </c>
    </row>
    <row r="306" spans="1:21" ht="14.4" customHeight="1" x14ac:dyDescent="0.3">
      <c r="A306" s="661">
        <v>31</v>
      </c>
      <c r="B306" s="662" t="s">
        <v>570</v>
      </c>
      <c r="C306" s="662" t="s">
        <v>2359</v>
      </c>
      <c r="D306" s="743" t="s">
        <v>3310</v>
      </c>
      <c r="E306" s="744" t="s">
        <v>2383</v>
      </c>
      <c r="F306" s="662" t="s">
        <v>2358</v>
      </c>
      <c r="G306" s="662" t="s">
        <v>2455</v>
      </c>
      <c r="H306" s="662" t="s">
        <v>571</v>
      </c>
      <c r="I306" s="662" t="s">
        <v>2652</v>
      </c>
      <c r="J306" s="662" t="s">
        <v>2457</v>
      </c>
      <c r="K306" s="662" t="s">
        <v>2653</v>
      </c>
      <c r="L306" s="663">
        <v>32.020000000000003</v>
      </c>
      <c r="M306" s="663">
        <v>32.020000000000003</v>
      </c>
      <c r="N306" s="662">
        <v>1</v>
      </c>
      <c r="O306" s="745">
        <v>1</v>
      </c>
      <c r="P306" s="663">
        <v>32.020000000000003</v>
      </c>
      <c r="Q306" s="678">
        <v>1</v>
      </c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31</v>
      </c>
      <c r="B307" s="662" t="s">
        <v>570</v>
      </c>
      <c r="C307" s="662" t="s">
        <v>2359</v>
      </c>
      <c r="D307" s="743" t="s">
        <v>3310</v>
      </c>
      <c r="E307" s="744" t="s">
        <v>2383</v>
      </c>
      <c r="F307" s="662" t="s">
        <v>2358</v>
      </c>
      <c r="G307" s="662" t="s">
        <v>2455</v>
      </c>
      <c r="H307" s="662" t="s">
        <v>571</v>
      </c>
      <c r="I307" s="662" t="s">
        <v>2456</v>
      </c>
      <c r="J307" s="662" t="s">
        <v>2457</v>
      </c>
      <c r="K307" s="662" t="s">
        <v>2458</v>
      </c>
      <c r="L307" s="663">
        <v>35.75</v>
      </c>
      <c r="M307" s="663">
        <v>4182.75</v>
      </c>
      <c r="N307" s="662">
        <v>117</v>
      </c>
      <c r="O307" s="745">
        <v>60</v>
      </c>
      <c r="P307" s="663">
        <v>4182.75</v>
      </c>
      <c r="Q307" s="678">
        <v>1</v>
      </c>
      <c r="R307" s="662">
        <v>117</v>
      </c>
      <c r="S307" s="678">
        <v>1</v>
      </c>
      <c r="T307" s="745">
        <v>60</v>
      </c>
      <c r="U307" s="701">
        <v>1</v>
      </c>
    </row>
    <row r="308" spans="1:21" ht="14.4" customHeight="1" x14ac:dyDescent="0.3">
      <c r="A308" s="661">
        <v>31</v>
      </c>
      <c r="B308" s="662" t="s">
        <v>570</v>
      </c>
      <c r="C308" s="662" t="s">
        <v>2359</v>
      </c>
      <c r="D308" s="743" t="s">
        <v>3310</v>
      </c>
      <c r="E308" s="744" t="s">
        <v>2383</v>
      </c>
      <c r="F308" s="662" t="s">
        <v>2358</v>
      </c>
      <c r="G308" s="662" t="s">
        <v>2459</v>
      </c>
      <c r="H308" s="662" t="s">
        <v>571</v>
      </c>
      <c r="I308" s="662" t="s">
        <v>2460</v>
      </c>
      <c r="J308" s="662" t="s">
        <v>2461</v>
      </c>
      <c r="K308" s="662" t="s">
        <v>2462</v>
      </c>
      <c r="L308" s="663">
        <v>410</v>
      </c>
      <c r="M308" s="663">
        <v>22960</v>
      </c>
      <c r="N308" s="662">
        <v>56</v>
      </c>
      <c r="O308" s="745">
        <v>56</v>
      </c>
      <c r="P308" s="663">
        <v>22140</v>
      </c>
      <c r="Q308" s="678">
        <v>0.9642857142857143</v>
      </c>
      <c r="R308" s="662">
        <v>54</v>
      </c>
      <c r="S308" s="678">
        <v>0.9642857142857143</v>
      </c>
      <c r="T308" s="745">
        <v>54</v>
      </c>
      <c r="U308" s="701">
        <v>0.9642857142857143</v>
      </c>
    </row>
    <row r="309" spans="1:21" ht="14.4" customHeight="1" x14ac:dyDescent="0.3">
      <c r="A309" s="661">
        <v>31</v>
      </c>
      <c r="B309" s="662" t="s">
        <v>570</v>
      </c>
      <c r="C309" s="662" t="s">
        <v>2359</v>
      </c>
      <c r="D309" s="743" t="s">
        <v>3310</v>
      </c>
      <c r="E309" s="744" t="s">
        <v>2383</v>
      </c>
      <c r="F309" s="662" t="s">
        <v>2358</v>
      </c>
      <c r="G309" s="662" t="s">
        <v>2463</v>
      </c>
      <c r="H309" s="662" t="s">
        <v>571</v>
      </c>
      <c r="I309" s="662" t="s">
        <v>2464</v>
      </c>
      <c r="J309" s="662" t="s">
        <v>2465</v>
      </c>
      <c r="K309" s="662" t="s">
        <v>2466</v>
      </c>
      <c r="L309" s="663">
        <v>3000</v>
      </c>
      <c r="M309" s="663">
        <v>6000</v>
      </c>
      <c r="N309" s="662">
        <v>2</v>
      </c>
      <c r="O309" s="745">
        <v>2</v>
      </c>
      <c r="P309" s="663">
        <v>6000</v>
      </c>
      <c r="Q309" s="678">
        <v>1</v>
      </c>
      <c r="R309" s="662">
        <v>2</v>
      </c>
      <c r="S309" s="678">
        <v>1</v>
      </c>
      <c r="T309" s="745">
        <v>2</v>
      </c>
      <c r="U309" s="701">
        <v>1</v>
      </c>
    </row>
    <row r="310" spans="1:21" ht="14.4" customHeight="1" x14ac:dyDescent="0.3">
      <c r="A310" s="661">
        <v>31</v>
      </c>
      <c r="B310" s="662" t="s">
        <v>570</v>
      </c>
      <c r="C310" s="662" t="s">
        <v>2359</v>
      </c>
      <c r="D310" s="743" t="s">
        <v>3310</v>
      </c>
      <c r="E310" s="744" t="s">
        <v>2383</v>
      </c>
      <c r="F310" s="662" t="s">
        <v>2358</v>
      </c>
      <c r="G310" s="662" t="s">
        <v>2463</v>
      </c>
      <c r="H310" s="662" t="s">
        <v>571</v>
      </c>
      <c r="I310" s="662" t="s">
        <v>2467</v>
      </c>
      <c r="J310" s="662" t="s">
        <v>2468</v>
      </c>
      <c r="K310" s="662" t="s">
        <v>2469</v>
      </c>
      <c r="L310" s="663">
        <v>199.5</v>
      </c>
      <c r="M310" s="663">
        <v>399</v>
      </c>
      <c r="N310" s="662">
        <v>2</v>
      </c>
      <c r="O310" s="745">
        <v>2</v>
      </c>
      <c r="P310" s="663">
        <v>399</v>
      </c>
      <c r="Q310" s="678">
        <v>1</v>
      </c>
      <c r="R310" s="662">
        <v>2</v>
      </c>
      <c r="S310" s="678">
        <v>1</v>
      </c>
      <c r="T310" s="745">
        <v>2</v>
      </c>
      <c r="U310" s="701">
        <v>1</v>
      </c>
    </row>
    <row r="311" spans="1:21" ht="14.4" customHeight="1" x14ac:dyDescent="0.3">
      <c r="A311" s="661">
        <v>31</v>
      </c>
      <c r="B311" s="662" t="s">
        <v>570</v>
      </c>
      <c r="C311" s="662" t="s">
        <v>2359</v>
      </c>
      <c r="D311" s="743" t="s">
        <v>3310</v>
      </c>
      <c r="E311" s="744" t="s">
        <v>2383</v>
      </c>
      <c r="F311" s="662" t="s">
        <v>2358</v>
      </c>
      <c r="G311" s="662" t="s">
        <v>2463</v>
      </c>
      <c r="H311" s="662" t="s">
        <v>571</v>
      </c>
      <c r="I311" s="662" t="s">
        <v>2470</v>
      </c>
      <c r="J311" s="662" t="s">
        <v>2471</v>
      </c>
      <c r="K311" s="662" t="s">
        <v>2472</v>
      </c>
      <c r="L311" s="663">
        <v>492.18</v>
      </c>
      <c r="M311" s="663">
        <v>2460.9</v>
      </c>
      <c r="N311" s="662">
        <v>5</v>
      </c>
      <c r="O311" s="745">
        <v>5</v>
      </c>
      <c r="P311" s="663">
        <v>2460.9</v>
      </c>
      <c r="Q311" s="678">
        <v>1</v>
      </c>
      <c r="R311" s="662">
        <v>5</v>
      </c>
      <c r="S311" s="678">
        <v>1</v>
      </c>
      <c r="T311" s="745">
        <v>5</v>
      </c>
      <c r="U311" s="701">
        <v>1</v>
      </c>
    </row>
    <row r="312" spans="1:21" ht="14.4" customHeight="1" x14ac:dyDescent="0.3">
      <c r="A312" s="661">
        <v>31</v>
      </c>
      <c r="B312" s="662" t="s">
        <v>570</v>
      </c>
      <c r="C312" s="662" t="s">
        <v>2359</v>
      </c>
      <c r="D312" s="743" t="s">
        <v>3310</v>
      </c>
      <c r="E312" s="744" t="s">
        <v>2383</v>
      </c>
      <c r="F312" s="662" t="s">
        <v>2358</v>
      </c>
      <c r="G312" s="662" t="s">
        <v>2463</v>
      </c>
      <c r="H312" s="662" t="s">
        <v>571</v>
      </c>
      <c r="I312" s="662" t="s">
        <v>2531</v>
      </c>
      <c r="J312" s="662" t="s">
        <v>2532</v>
      </c>
      <c r="K312" s="662" t="s">
        <v>2533</v>
      </c>
      <c r="L312" s="663">
        <v>347.81</v>
      </c>
      <c r="M312" s="663">
        <v>347.81</v>
      </c>
      <c r="N312" s="662">
        <v>1</v>
      </c>
      <c r="O312" s="745">
        <v>1</v>
      </c>
      <c r="P312" s="663">
        <v>347.81</v>
      </c>
      <c r="Q312" s="678">
        <v>1</v>
      </c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31</v>
      </c>
      <c r="B313" s="662" t="s">
        <v>570</v>
      </c>
      <c r="C313" s="662" t="s">
        <v>2359</v>
      </c>
      <c r="D313" s="743" t="s">
        <v>3310</v>
      </c>
      <c r="E313" s="744" t="s">
        <v>2383</v>
      </c>
      <c r="F313" s="662" t="s">
        <v>2358</v>
      </c>
      <c r="G313" s="662" t="s">
        <v>2463</v>
      </c>
      <c r="H313" s="662" t="s">
        <v>571</v>
      </c>
      <c r="I313" s="662" t="s">
        <v>2534</v>
      </c>
      <c r="J313" s="662" t="s">
        <v>2535</v>
      </c>
      <c r="K313" s="662" t="s">
        <v>2536</v>
      </c>
      <c r="L313" s="663">
        <v>2296.87</v>
      </c>
      <c r="M313" s="663">
        <v>2296.87</v>
      </c>
      <c r="N313" s="662">
        <v>1</v>
      </c>
      <c r="O313" s="745">
        <v>1</v>
      </c>
      <c r="P313" s="663">
        <v>2296.87</v>
      </c>
      <c r="Q313" s="678">
        <v>1</v>
      </c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31</v>
      </c>
      <c r="B314" s="662" t="s">
        <v>570</v>
      </c>
      <c r="C314" s="662" t="s">
        <v>2359</v>
      </c>
      <c r="D314" s="743" t="s">
        <v>3310</v>
      </c>
      <c r="E314" s="744" t="s">
        <v>2383</v>
      </c>
      <c r="F314" s="662" t="s">
        <v>2358</v>
      </c>
      <c r="G314" s="662" t="s">
        <v>2463</v>
      </c>
      <c r="H314" s="662" t="s">
        <v>571</v>
      </c>
      <c r="I314" s="662" t="s">
        <v>2654</v>
      </c>
      <c r="J314" s="662" t="s">
        <v>2655</v>
      </c>
      <c r="K314" s="662" t="s">
        <v>2656</v>
      </c>
      <c r="L314" s="663">
        <v>320.25</v>
      </c>
      <c r="M314" s="663">
        <v>640.5</v>
      </c>
      <c r="N314" s="662">
        <v>2</v>
      </c>
      <c r="O314" s="745">
        <v>2</v>
      </c>
      <c r="P314" s="663">
        <v>640.5</v>
      </c>
      <c r="Q314" s="678">
        <v>1</v>
      </c>
      <c r="R314" s="662">
        <v>2</v>
      </c>
      <c r="S314" s="678">
        <v>1</v>
      </c>
      <c r="T314" s="745">
        <v>2</v>
      </c>
      <c r="U314" s="701">
        <v>1</v>
      </c>
    </row>
    <row r="315" spans="1:21" ht="14.4" customHeight="1" x14ac:dyDescent="0.3">
      <c r="A315" s="661">
        <v>31</v>
      </c>
      <c r="B315" s="662" t="s">
        <v>570</v>
      </c>
      <c r="C315" s="662" t="s">
        <v>2359</v>
      </c>
      <c r="D315" s="743" t="s">
        <v>3310</v>
      </c>
      <c r="E315" s="744" t="s">
        <v>2383</v>
      </c>
      <c r="F315" s="662" t="s">
        <v>2358</v>
      </c>
      <c r="G315" s="662" t="s">
        <v>2463</v>
      </c>
      <c r="H315" s="662" t="s">
        <v>571</v>
      </c>
      <c r="I315" s="662" t="s">
        <v>2596</v>
      </c>
      <c r="J315" s="662" t="s">
        <v>2597</v>
      </c>
      <c r="K315" s="662" t="s">
        <v>2598</v>
      </c>
      <c r="L315" s="663">
        <v>245.43</v>
      </c>
      <c r="M315" s="663">
        <v>245.43</v>
      </c>
      <c r="N315" s="662">
        <v>1</v>
      </c>
      <c r="O315" s="745">
        <v>1</v>
      </c>
      <c r="P315" s="663">
        <v>245.43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31</v>
      </c>
      <c r="B316" s="662" t="s">
        <v>570</v>
      </c>
      <c r="C316" s="662" t="s">
        <v>2359</v>
      </c>
      <c r="D316" s="743" t="s">
        <v>3310</v>
      </c>
      <c r="E316" s="744" t="s">
        <v>2383</v>
      </c>
      <c r="F316" s="662" t="s">
        <v>2358</v>
      </c>
      <c r="G316" s="662" t="s">
        <v>2463</v>
      </c>
      <c r="H316" s="662" t="s">
        <v>571</v>
      </c>
      <c r="I316" s="662" t="s">
        <v>2473</v>
      </c>
      <c r="J316" s="662" t="s">
        <v>2474</v>
      </c>
      <c r="K316" s="662" t="s">
        <v>2475</v>
      </c>
      <c r="L316" s="663">
        <v>971.25</v>
      </c>
      <c r="M316" s="663">
        <v>5827.5</v>
      </c>
      <c r="N316" s="662">
        <v>6</v>
      </c>
      <c r="O316" s="745">
        <v>6</v>
      </c>
      <c r="P316" s="663">
        <v>4856.25</v>
      </c>
      <c r="Q316" s="678">
        <v>0.83333333333333337</v>
      </c>
      <c r="R316" s="662">
        <v>5</v>
      </c>
      <c r="S316" s="678">
        <v>0.83333333333333337</v>
      </c>
      <c r="T316" s="745">
        <v>5</v>
      </c>
      <c r="U316" s="701">
        <v>0.83333333333333337</v>
      </c>
    </row>
    <row r="317" spans="1:21" ht="14.4" customHeight="1" x14ac:dyDescent="0.3">
      <c r="A317" s="661">
        <v>31</v>
      </c>
      <c r="B317" s="662" t="s">
        <v>570</v>
      </c>
      <c r="C317" s="662" t="s">
        <v>2359</v>
      </c>
      <c r="D317" s="743" t="s">
        <v>3310</v>
      </c>
      <c r="E317" s="744" t="s">
        <v>2383</v>
      </c>
      <c r="F317" s="662" t="s">
        <v>2358</v>
      </c>
      <c r="G317" s="662" t="s">
        <v>2463</v>
      </c>
      <c r="H317" s="662" t="s">
        <v>571</v>
      </c>
      <c r="I317" s="662" t="s">
        <v>2657</v>
      </c>
      <c r="J317" s="662" t="s">
        <v>2658</v>
      </c>
      <c r="K317" s="662"/>
      <c r="L317" s="663">
        <v>500</v>
      </c>
      <c r="M317" s="663">
        <v>500</v>
      </c>
      <c r="N317" s="662">
        <v>1</v>
      </c>
      <c r="O317" s="745">
        <v>1</v>
      </c>
      <c r="P317" s="663">
        <v>500</v>
      </c>
      <c r="Q317" s="678">
        <v>1</v>
      </c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31</v>
      </c>
      <c r="B318" s="662" t="s">
        <v>570</v>
      </c>
      <c r="C318" s="662" t="s">
        <v>2359</v>
      </c>
      <c r="D318" s="743" t="s">
        <v>3310</v>
      </c>
      <c r="E318" s="744" t="s">
        <v>2383</v>
      </c>
      <c r="F318" s="662" t="s">
        <v>2358</v>
      </c>
      <c r="G318" s="662" t="s">
        <v>2463</v>
      </c>
      <c r="H318" s="662" t="s">
        <v>571</v>
      </c>
      <c r="I318" s="662" t="s">
        <v>2659</v>
      </c>
      <c r="J318" s="662" t="s">
        <v>2660</v>
      </c>
      <c r="K318" s="662" t="s">
        <v>2661</v>
      </c>
      <c r="L318" s="663">
        <v>600</v>
      </c>
      <c r="M318" s="663">
        <v>600</v>
      </c>
      <c r="N318" s="662">
        <v>1</v>
      </c>
      <c r="O318" s="745">
        <v>1</v>
      </c>
      <c r="P318" s="663">
        <v>600</v>
      </c>
      <c r="Q318" s="678">
        <v>1</v>
      </c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31</v>
      </c>
      <c r="B319" s="662" t="s">
        <v>570</v>
      </c>
      <c r="C319" s="662" t="s">
        <v>2359</v>
      </c>
      <c r="D319" s="743" t="s">
        <v>3310</v>
      </c>
      <c r="E319" s="744" t="s">
        <v>2383</v>
      </c>
      <c r="F319" s="662" t="s">
        <v>2358</v>
      </c>
      <c r="G319" s="662" t="s">
        <v>2463</v>
      </c>
      <c r="H319" s="662" t="s">
        <v>571</v>
      </c>
      <c r="I319" s="662" t="s">
        <v>2476</v>
      </c>
      <c r="J319" s="662" t="s">
        <v>2477</v>
      </c>
      <c r="K319" s="662" t="s">
        <v>2478</v>
      </c>
      <c r="L319" s="663">
        <v>349.12</v>
      </c>
      <c r="M319" s="663">
        <v>349.12</v>
      </c>
      <c r="N319" s="662">
        <v>1</v>
      </c>
      <c r="O319" s="745">
        <v>1</v>
      </c>
      <c r="P319" s="663">
        <v>349.12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31</v>
      </c>
      <c r="B320" s="662" t="s">
        <v>570</v>
      </c>
      <c r="C320" s="662" t="s">
        <v>2359</v>
      </c>
      <c r="D320" s="743" t="s">
        <v>3310</v>
      </c>
      <c r="E320" s="744" t="s">
        <v>2383</v>
      </c>
      <c r="F320" s="662" t="s">
        <v>2358</v>
      </c>
      <c r="G320" s="662" t="s">
        <v>2463</v>
      </c>
      <c r="H320" s="662" t="s">
        <v>571</v>
      </c>
      <c r="I320" s="662" t="s">
        <v>2482</v>
      </c>
      <c r="J320" s="662" t="s">
        <v>2483</v>
      </c>
      <c r="K320" s="662" t="s">
        <v>2484</v>
      </c>
      <c r="L320" s="663">
        <v>350</v>
      </c>
      <c r="M320" s="663">
        <v>350</v>
      </c>
      <c r="N320" s="662">
        <v>1</v>
      </c>
      <c r="O320" s="745">
        <v>1</v>
      </c>
      <c r="P320" s="663">
        <v>350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31</v>
      </c>
      <c r="B321" s="662" t="s">
        <v>570</v>
      </c>
      <c r="C321" s="662" t="s">
        <v>2359</v>
      </c>
      <c r="D321" s="743" t="s">
        <v>3310</v>
      </c>
      <c r="E321" s="744" t="s">
        <v>2383</v>
      </c>
      <c r="F321" s="662" t="s">
        <v>2358</v>
      </c>
      <c r="G321" s="662" t="s">
        <v>2463</v>
      </c>
      <c r="H321" s="662" t="s">
        <v>571</v>
      </c>
      <c r="I321" s="662" t="s">
        <v>2662</v>
      </c>
      <c r="J321" s="662" t="s">
        <v>2663</v>
      </c>
      <c r="K321" s="662" t="s">
        <v>2664</v>
      </c>
      <c r="L321" s="663">
        <v>2126.25</v>
      </c>
      <c r="M321" s="663">
        <v>2126.25</v>
      </c>
      <c r="N321" s="662">
        <v>1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31</v>
      </c>
      <c r="B322" s="662" t="s">
        <v>570</v>
      </c>
      <c r="C322" s="662" t="s">
        <v>2359</v>
      </c>
      <c r="D322" s="743" t="s">
        <v>3310</v>
      </c>
      <c r="E322" s="744" t="s">
        <v>2383</v>
      </c>
      <c r="F322" s="662" t="s">
        <v>2358</v>
      </c>
      <c r="G322" s="662" t="s">
        <v>2488</v>
      </c>
      <c r="H322" s="662" t="s">
        <v>571</v>
      </c>
      <c r="I322" s="662" t="s">
        <v>2665</v>
      </c>
      <c r="J322" s="662" t="s">
        <v>2666</v>
      </c>
      <c r="K322" s="662" t="s">
        <v>2667</v>
      </c>
      <c r="L322" s="663">
        <v>1110</v>
      </c>
      <c r="M322" s="663">
        <v>1110</v>
      </c>
      <c r="N322" s="662">
        <v>1</v>
      </c>
      <c r="O322" s="745">
        <v>1</v>
      </c>
      <c r="P322" s="663">
        <v>1110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31</v>
      </c>
      <c r="B323" s="662" t="s">
        <v>570</v>
      </c>
      <c r="C323" s="662" t="s">
        <v>2359</v>
      </c>
      <c r="D323" s="743" t="s">
        <v>3310</v>
      </c>
      <c r="E323" s="744" t="s">
        <v>2383</v>
      </c>
      <c r="F323" s="662" t="s">
        <v>2358</v>
      </c>
      <c r="G323" s="662" t="s">
        <v>2488</v>
      </c>
      <c r="H323" s="662" t="s">
        <v>571</v>
      </c>
      <c r="I323" s="662" t="s">
        <v>2492</v>
      </c>
      <c r="J323" s="662" t="s">
        <v>2493</v>
      </c>
      <c r="K323" s="662" t="s">
        <v>2494</v>
      </c>
      <c r="L323" s="663">
        <v>200</v>
      </c>
      <c r="M323" s="663">
        <v>10800</v>
      </c>
      <c r="N323" s="662">
        <v>54</v>
      </c>
      <c r="O323" s="745">
        <v>27</v>
      </c>
      <c r="P323" s="663">
        <v>10800</v>
      </c>
      <c r="Q323" s="678">
        <v>1</v>
      </c>
      <c r="R323" s="662">
        <v>54</v>
      </c>
      <c r="S323" s="678">
        <v>1</v>
      </c>
      <c r="T323" s="745">
        <v>27</v>
      </c>
      <c r="U323" s="701">
        <v>1</v>
      </c>
    </row>
    <row r="324" spans="1:21" ht="14.4" customHeight="1" x14ac:dyDescent="0.3">
      <c r="A324" s="661">
        <v>31</v>
      </c>
      <c r="B324" s="662" t="s">
        <v>570</v>
      </c>
      <c r="C324" s="662" t="s">
        <v>2359</v>
      </c>
      <c r="D324" s="743" t="s">
        <v>3310</v>
      </c>
      <c r="E324" s="744" t="s">
        <v>2383</v>
      </c>
      <c r="F324" s="662" t="s">
        <v>2358</v>
      </c>
      <c r="G324" s="662" t="s">
        <v>2488</v>
      </c>
      <c r="H324" s="662" t="s">
        <v>571</v>
      </c>
      <c r="I324" s="662" t="s">
        <v>2567</v>
      </c>
      <c r="J324" s="662" t="s">
        <v>2568</v>
      </c>
      <c r="K324" s="662" t="s">
        <v>2569</v>
      </c>
      <c r="L324" s="663">
        <v>1200</v>
      </c>
      <c r="M324" s="663">
        <v>1200</v>
      </c>
      <c r="N324" s="662">
        <v>1</v>
      </c>
      <c r="O324" s="745">
        <v>1</v>
      </c>
      <c r="P324" s="663">
        <v>1200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31</v>
      </c>
      <c r="B325" s="662" t="s">
        <v>570</v>
      </c>
      <c r="C325" s="662" t="s">
        <v>2361</v>
      </c>
      <c r="D325" s="743" t="s">
        <v>3311</v>
      </c>
      <c r="E325" s="744" t="s">
        <v>2368</v>
      </c>
      <c r="F325" s="662" t="s">
        <v>2357</v>
      </c>
      <c r="G325" s="662" t="s">
        <v>2495</v>
      </c>
      <c r="H325" s="662" t="s">
        <v>571</v>
      </c>
      <c r="I325" s="662" t="s">
        <v>880</v>
      </c>
      <c r="J325" s="662" t="s">
        <v>881</v>
      </c>
      <c r="K325" s="662" t="s">
        <v>882</v>
      </c>
      <c r="L325" s="663">
        <v>36.86</v>
      </c>
      <c r="M325" s="663">
        <v>73.72</v>
      </c>
      <c r="N325" s="662">
        <v>2</v>
      </c>
      <c r="O325" s="745">
        <v>1</v>
      </c>
      <c r="P325" s="663">
        <v>73.72</v>
      </c>
      <c r="Q325" s="678">
        <v>1</v>
      </c>
      <c r="R325" s="662">
        <v>2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31</v>
      </c>
      <c r="B326" s="662" t="s">
        <v>570</v>
      </c>
      <c r="C326" s="662" t="s">
        <v>2361</v>
      </c>
      <c r="D326" s="743" t="s">
        <v>3311</v>
      </c>
      <c r="E326" s="744" t="s">
        <v>2368</v>
      </c>
      <c r="F326" s="662" t="s">
        <v>2357</v>
      </c>
      <c r="G326" s="662" t="s">
        <v>2495</v>
      </c>
      <c r="H326" s="662" t="s">
        <v>571</v>
      </c>
      <c r="I326" s="662" t="s">
        <v>1780</v>
      </c>
      <c r="J326" s="662" t="s">
        <v>881</v>
      </c>
      <c r="K326" s="662" t="s">
        <v>1781</v>
      </c>
      <c r="L326" s="663">
        <v>122.87</v>
      </c>
      <c r="M326" s="663">
        <v>122.87</v>
      </c>
      <c r="N326" s="662">
        <v>1</v>
      </c>
      <c r="O326" s="745">
        <v>1</v>
      </c>
      <c r="P326" s="663">
        <v>122.87</v>
      </c>
      <c r="Q326" s="678">
        <v>1</v>
      </c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31</v>
      </c>
      <c r="B327" s="662" t="s">
        <v>570</v>
      </c>
      <c r="C327" s="662" t="s">
        <v>2361</v>
      </c>
      <c r="D327" s="743" t="s">
        <v>3311</v>
      </c>
      <c r="E327" s="744" t="s">
        <v>2368</v>
      </c>
      <c r="F327" s="662" t="s">
        <v>2357</v>
      </c>
      <c r="G327" s="662" t="s">
        <v>2506</v>
      </c>
      <c r="H327" s="662" t="s">
        <v>571</v>
      </c>
      <c r="I327" s="662" t="s">
        <v>2668</v>
      </c>
      <c r="J327" s="662" t="s">
        <v>1499</v>
      </c>
      <c r="K327" s="662" t="s">
        <v>2260</v>
      </c>
      <c r="L327" s="663">
        <v>170.52</v>
      </c>
      <c r="M327" s="663">
        <v>170.52</v>
      </c>
      <c r="N327" s="662">
        <v>1</v>
      </c>
      <c r="O327" s="745">
        <v>1</v>
      </c>
      <c r="P327" s="663">
        <v>170.52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31</v>
      </c>
      <c r="B328" s="662" t="s">
        <v>570</v>
      </c>
      <c r="C328" s="662" t="s">
        <v>2361</v>
      </c>
      <c r="D328" s="743" t="s">
        <v>3311</v>
      </c>
      <c r="E328" s="744" t="s">
        <v>2368</v>
      </c>
      <c r="F328" s="662" t="s">
        <v>2357</v>
      </c>
      <c r="G328" s="662" t="s">
        <v>2384</v>
      </c>
      <c r="H328" s="662" t="s">
        <v>571</v>
      </c>
      <c r="I328" s="662" t="s">
        <v>1502</v>
      </c>
      <c r="J328" s="662" t="s">
        <v>1503</v>
      </c>
      <c r="K328" s="662" t="s">
        <v>2260</v>
      </c>
      <c r="L328" s="663">
        <v>78.33</v>
      </c>
      <c r="M328" s="663">
        <v>234.99</v>
      </c>
      <c r="N328" s="662">
        <v>3</v>
      </c>
      <c r="O328" s="745">
        <v>1</v>
      </c>
      <c r="P328" s="663">
        <v>234.99</v>
      </c>
      <c r="Q328" s="678">
        <v>1</v>
      </c>
      <c r="R328" s="662">
        <v>3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31</v>
      </c>
      <c r="B329" s="662" t="s">
        <v>570</v>
      </c>
      <c r="C329" s="662" t="s">
        <v>2361</v>
      </c>
      <c r="D329" s="743" t="s">
        <v>3311</v>
      </c>
      <c r="E329" s="744" t="s">
        <v>2368</v>
      </c>
      <c r="F329" s="662" t="s">
        <v>2357</v>
      </c>
      <c r="G329" s="662" t="s">
        <v>2669</v>
      </c>
      <c r="H329" s="662" t="s">
        <v>571</v>
      </c>
      <c r="I329" s="662" t="s">
        <v>2670</v>
      </c>
      <c r="J329" s="662" t="s">
        <v>2671</v>
      </c>
      <c r="K329" s="662" t="s">
        <v>2672</v>
      </c>
      <c r="L329" s="663">
        <v>108.79</v>
      </c>
      <c r="M329" s="663">
        <v>108.79</v>
      </c>
      <c r="N329" s="662">
        <v>1</v>
      </c>
      <c r="O329" s="745">
        <v>1</v>
      </c>
      <c r="P329" s="663">
        <v>108.79</v>
      </c>
      <c r="Q329" s="678">
        <v>1</v>
      </c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31</v>
      </c>
      <c r="B330" s="662" t="s">
        <v>570</v>
      </c>
      <c r="C330" s="662" t="s">
        <v>2361</v>
      </c>
      <c r="D330" s="743" t="s">
        <v>3311</v>
      </c>
      <c r="E330" s="744" t="s">
        <v>2368</v>
      </c>
      <c r="F330" s="662" t="s">
        <v>2357</v>
      </c>
      <c r="G330" s="662" t="s">
        <v>2389</v>
      </c>
      <c r="H330" s="662" t="s">
        <v>571</v>
      </c>
      <c r="I330" s="662" t="s">
        <v>1513</v>
      </c>
      <c r="J330" s="662" t="s">
        <v>1514</v>
      </c>
      <c r="K330" s="662" t="s">
        <v>1515</v>
      </c>
      <c r="L330" s="663">
        <v>147.31</v>
      </c>
      <c r="M330" s="663">
        <v>294.62</v>
      </c>
      <c r="N330" s="662">
        <v>2</v>
      </c>
      <c r="O330" s="745">
        <v>2</v>
      </c>
      <c r="P330" s="663">
        <v>147.31</v>
      </c>
      <c r="Q330" s="678">
        <v>0.5</v>
      </c>
      <c r="R330" s="662">
        <v>1</v>
      </c>
      <c r="S330" s="678">
        <v>0.5</v>
      </c>
      <c r="T330" s="745">
        <v>1</v>
      </c>
      <c r="U330" s="701">
        <v>0.5</v>
      </c>
    </row>
    <row r="331" spans="1:21" ht="14.4" customHeight="1" x14ac:dyDescent="0.3">
      <c r="A331" s="661">
        <v>31</v>
      </c>
      <c r="B331" s="662" t="s">
        <v>570</v>
      </c>
      <c r="C331" s="662" t="s">
        <v>2361</v>
      </c>
      <c r="D331" s="743" t="s">
        <v>3311</v>
      </c>
      <c r="E331" s="744" t="s">
        <v>2368</v>
      </c>
      <c r="F331" s="662" t="s">
        <v>2357</v>
      </c>
      <c r="G331" s="662" t="s">
        <v>2422</v>
      </c>
      <c r="H331" s="662" t="s">
        <v>1282</v>
      </c>
      <c r="I331" s="662" t="s">
        <v>2423</v>
      </c>
      <c r="J331" s="662" t="s">
        <v>2424</v>
      </c>
      <c r="K331" s="662" t="s">
        <v>2425</v>
      </c>
      <c r="L331" s="663">
        <v>543.39</v>
      </c>
      <c r="M331" s="663">
        <v>2173.56</v>
      </c>
      <c r="N331" s="662">
        <v>4</v>
      </c>
      <c r="O331" s="745">
        <v>2</v>
      </c>
      <c r="P331" s="663">
        <v>2173.56</v>
      </c>
      <c r="Q331" s="678">
        <v>1</v>
      </c>
      <c r="R331" s="662">
        <v>4</v>
      </c>
      <c r="S331" s="678">
        <v>1</v>
      </c>
      <c r="T331" s="745">
        <v>2</v>
      </c>
      <c r="U331" s="701">
        <v>1</v>
      </c>
    </row>
    <row r="332" spans="1:21" ht="14.4" customHeight="1" x14ac:dyDescent="0.3">
      <c r="A332" s="661">
        <v>31</v>
      </c>
      <c r="B332" s="662" t="s">
        <v>570</v>
      </c>
      <c r="C332" s="662" t="s">
        <v>2361</v>
      </c>
      <c r="D332" s="743" t="s">
        <v>3311</v>
      </c>
      <c r="E332" s="744" t="s">
        <v>2368</v>
      </c>
      <c r="F332" s="662" t="s">
        <v>2357</v>
      </c>
      <c r="G332" s="662" t="s">
        <v>2422</v>
      </c>
      <c r="H332" s="662" t="s">
        <v>1282</v>
      </c>
      <c r="I332" s="662" t="s">
        <v>2426</v>
      </c>
      <c r="J332" s="662" t="s">
        <v>2424</v>
      </c>
      <c r="K332" s="662" t="s">
        <v>2427</v>
      </c>
      <c r="L332" s="663">
        <v>815.1</v>
      </c>
      <c r="M332" s="663">
        <v>4890.6000000000004</v>
      </c>
      <c r="N332" s="662">
        <v>6</v>
      </c>
      <c r="O332" s="745">
        <v>3</v>
      </c>
      <c r="P332" s="663">
        <v>4890.6000000000004</v>
      </c>
      <c r="Q332" s="678">
        <v>1</v>
      </c>
      <c r="R332" s="662">
        <v>6</v>
      </c>
      <c r="S332" s="678">
        <v>1</v>
      </c>
      <c r="T332" s="745">
        <v>3</v>
      </c>
      <c r="U332" s="701">
        <v>1</v>
      </c>
    </row>
    <row r="333" spans="1:21" ht="14.4" customHeight="1" x14ac:dyDescent="0.3">
      <c r="A333" s="661">
        <v>31</v>
      </c>
      <c r="B333" s="662" t="s">
        <v>570</v>
      </c>
      <c r="C333" s="662" t="s">
        <v>2361</v>
      </c>
      <c r="D333" s="743" t="s">
        <v>3311</v>
      </c>
      <c r="E333" s="744" t="s">
        <v>2368</v>
      </c>
      <c r="F333" s="662" t="s">
        <v>2357</v>
      </c>
      <c r="G333" s="662" t="s">
        <v>2432</v>
      </c>
      <c r="H333" s="662" t="s">
        <v>1282</v>
      </c>
      <c r="I333" s="662" t="s">
        <v>1292</v>
      </c>
      <c r="J333" s="662" t="s">
        <v>1293</v>
      </c>
      <c r="K333" s="662" t="s">
        <v>2290</v>
      </c>
      <c r="L333" s="663">
        <v>48.42</v>
      </c>
      <c r="M333" s="663">
        <v>48.42</v>
      </c>
      <c r="N333" s="662">
        <v>1</v>
      </c>
      <c r="O333" s="745">
        <v>1</v>
      </c>
      <c r="P333" s="663">
        <v>48.42</v>
      </c>
      <c r="Q333" s="678">
        <v>1</v>
      </c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31</v>
      </c>
      <c r="B334" s="662" t="s">
        <v>570</v>
      </c>
      <c r="C334" s="662" t="s">
        <v>2361</v>
      </c>
      <c r="D334" s="743" t="s">
        <v>3311</v>
      </c>
      <c r="E334" s="744" t="s">
        <v>2368</v>
      </c>
      <c r="F334" s="662" t="s">
        <v>2357</v>
      </c>
      <c r="G334" s="662" t="s">
        <v>2432</v>
      </c>
      <c r="H334" s="662" t="s">
        <v>1282</v>
      </c>
      <c r="I334" s="662" t="s">
        <v>2673</v>
      </c>
      <c r="J334" s="662" t="s">
        <v>1293</v>
      </c>
      <c r="K334" s="662" t="s">
        <v>2674</v>
      </c>
      <c r="L334" s="663">
        <v>0</v>
      </c>
      <c r="M334" s="663">
        <v>0</v>
      </c>
      <c r="N334" s="662">
        <v>1</v>
      </c>
      <c r="O334" s="745">
        <v>1</v>
      </c>
      <c r="P334" s="663">
        <v>0</v>
      </c>
      <c r="Q334" s="678"/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31</v>
      </c>
      <c r="B335" s="662" t="s">
        <v>570</v>
      </c>
      <c r="C335" s="662" t="s">
        <v>2361</v>
      </c>
      <c r="D335" s="743" t="s">
        <v>3311</v>
      </c>
      <c r="E335" s="744" t="s">
        <v>2368</v>
      </c>
      <c r="F335" s="662" t="s">
        <v>2357</v>
      </c>
      <c r="G335" s="662" t="s">
        <v>2433</v>
      </c>
      <c r="H335" s="662" t="s">
        <v>571</v>
      </c>
      <c r="I335" s="662" t="s">
        <v>740</v>
      </c>
      <c r="J335" s="662" t="s">
        <v>2434</v>
      </c>
      <c r="K335" s="662" t="s">
        <v>2435</v>
      </c>
      <c r="L335" s="663">
        <v>0</v>
      </c>
      <c r="M335" s="663">
        <v>0</v>
      </c>
      <c r="N335" s="662">
        <v>1</v>
      </c>
      <c r="O335" s="745">
        <v>1</v>
      </c>
      <c r="P335" s="663">
        <v>0</v>
      </c>
      <c r="Q335" s="678"/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31</v>
      </c>
      <c r="B336" s="662" t="s">
        <v>570</v>
      </c>
      <c r="C336" s="662" t="s">
        <v>2361</v>
      </c>
      <c r="D336" s="743" t="s">
        <v>3311</v>
      </c>
      <c r="E336" s="744" t="s">
        <v>2368</v>
      </c>
      <c r="F336" s="662" t="s">
        <v>2358</v>
      </c>
      <c r="G336" s="662" t="s">
        <v>2455</v>
      </c>
      <c r="H336" s="662" t="s">
        <v>571</v>
      </c>
      <c r="I336" s="662" t="s">
        <v>2456</v>
      </c>
      <c r="J336" s="662" t="s">
        <v>2457</v>
      </c>
      <c r="K336" s="662" t="s">
        <v>2458</v>
      </c>
      <c r="L336" s="663">
        <v>35.75</v>
      </c>
      <c r="M336" s="663">
        <v>35.75</v>
      </c>
      <c r="N336" s="662">
        <v>1</v>
      </c>
      <c r="O336" s="745">
        <v>1</v>
      </c>
      <c r="P336" s="663">
        <v>35.75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31</v>
      </c>
      <c r="B337" s="662" t="s">
        <v>570</v>
      </c>
      <c r="C337" s="662" t="s">
        <v>2361</v>
      </c>
      <c r="D337" s="743" t="s">
        <v>3311</v>
      </c>
      <c r="E337" s="744" t="s">
        <v>2368</v>
      </c>
      <c r="F337" s="662" t="s">
        <v>2358</v>
      </c>
      <c r="G337" s="662" t="s">
        <v>2463</v>
      </c>
      <c r="H337" s="662" t="s">
        <v>571</v>
      </c>
      <c r="I337" s="662" t="s">
        <v>2561</v>
      </c>
      <c r="J337" s="662" t="s">
        <v>2562</v>
      </c>
      <c r="K337" s="662" t="s">
        <v>2563</v>
      </c>
      <c r="L337" s="663">
        <v>2010.55</v>
      </c>
      <c r="M337" s="663">
        <v>2010.55</v>
      </c>
      <c r="N337" s="662">
        <v>1</v>
      </c>
      <c r="O337" s="745">
        <v>1</v>
      </c>
      <c r="P337" s="663">
        <v>2010.55</v>
      </c>
      <c r="Q337" s="678">
        <v>1</v>
      </c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31</v>
      </c>
      <c r="B338" s="662" t="s">
        <v>570</v>
      </c>
      <c r="C338" s="662" t="s">
        <v>2361</v>
      </c>
      <c r="D338" s="743" t="s">
        <v>3311</v>
      </c>
      <c r="E338" s="744" t="s">
        <v>2368</v>
      </c>
      <c r="F338" s="662" t="s">
        <v>2358</v>
      </c>
      <c r="G338" s="662" t="s">
        <v>2463</v>
      </c>
      <c r="H338" s="662" t="s">
        <v>571</v>
      </c>
      <c r="I338" s="662" t="s">
        <v>2482</v>
      </c>
      <c r="J338" s="662" t="s">
        <v>2483</v>
      </c>
      <c r="K338" s="662" t="s">
        <v>2484</v>
      </c>
      <c r="L338" s="663">
        <v>350</v>
      </c>
      <c r="M338" s="663">
        <v>2100</v>
      </c>
      <c r="N338" s="662">
        <v>6</v>
      </c>
      <c r="O338" s="745">
        <v>6</v>
      </c>
      <c r="P338" s="663">
        <v>2100</v>
      </c>
      <c r="Q338" s="678">
        <v>1</v>
      </c>
      <c r="R338" s="662">
        <v>6</v>
      </c>
      <c r="S338" s="678">
        <v>1</v>
      </c>
      <c r="T338" s="745">
        <v>6</v>
      </c>
      <c r="U338" s="701">
        <v>1</v>
      </c>
    </row>
    <row r="339" spans="1:21" ht="14.4" customHeight="1" x14ac:dyDescent="0.3">
      <c r="A339" s="661">
        <v>31</v>
      </c>
      <c r="B339" s="662" t="s">
        <v>570</v>
      </c>
      <c r="C339" s="662" t="s">
        <v>2361</v>
      </c>
      <c r="D339" s="743" t="s">
        <v>3311</v>
      </c>
      <c r="E339" s="744" t="s">
        <v>2368</v>
      </c>
      <c r="F339" s="662" t="s">
        <v>2358</v>
      </c>
      <c r="G339" s="662" t="s">
        <v>2463</v>
      </c>
      <c r="H339" s="662" t="s">
        <v>571</v>
      </c>
      <c r="I339" s="662" t="s">
        <v>2675</v>
      </c>
      <c r="J339" s="662" t="s">
        <v>2676</v>
      </c>
      <c r="K339" s="662" t="s">
        <v>2677</v>
      </c>
      <c r="L339" s="663">
        <v>97</v>
      </c>
      <c r="M339" s="663">
        <v>97</v>
      </c>
      <c r="N339" s="662">
        <v>1</v>
      </c>
      <c r="O339" s="745">
        <v>1</v>
      </c>
      <c r="P339" s="663">
        <v>97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31</v>
      </c>
      <c r="B340" s="662" t="s">
        <v>570</v>
      </c>
      <c r="C340" s="662" t="s">
        <v>2361</v>
      </c>
      <c r="D340" s="743" t="s">
        <v>3311</v>
      </c>
      <c r="E340" s="744" t="s">
        <v>2368</v>
      </c>
      <c r="F340" s="662" t="s">
        <v>2358</v>
      </c>
      <c r="G340" s="662" t="s">
        <v>2488</v>
      </c>
      <c r="H340" s="662" t="s">
        <v>571</v>
      </c>
      <c r="I340" s="662" t="s">
        <v>2489</v>
      </c>
      <c r="J340" s="662" t="s">
        <v>2490</v>
      </c>
      <c r="K340" s="662" t="s">
        <v>2491</v>
      </c>
      <c r="L340" s="663">
        <v>260</v>
      </c>
      <c r="M340" s="663">
        <v>520</v>
      </c>
      <c r="N340" s="662">
        <v>2</v>
      </c>
      <c r="O340" s="745">
        <v>1</v>
      </c>
      <c r="P340" s="663">
        <v>520</v>
      </c>
      <c r="Q340" s="678">
        <v>1</v>
      </c>
      <c r="R340" s="662">
        <v>2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31</v>
      </c>
      <c r="B341" s="662" t="s">
        <v>570</v>
      </c>
      <c r="C341" s="662" t="s">
        <v>2361</v>
      </c>
      <c r="D341" s="743" t="s">
        <v>3311</v>
      </c>
      <c r="E341" s="744" t="s">
        <v>2368</v>
      </c>
      <c r="F341" s="662" t="s">
        <v>2358</v>
      </c>
      <c r="G341" s="662" t="s">
        <v>2678</v>
      </c>
      <c r="H341" s="662" t="s">
        <v>571</v>
      </c>
      <c r="I341" s="662" t="s">
        <v>2679</v>
      </c>
      <c r="J341" s="662" t="s">
        <v>2680</v>
      </c>
      <c r="K341" s="662" t="s">
        <v>2681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31</v>
      </c>
      <c r="B342" s="662" t="s">
        <v>570</v>
      </c>
      <c r="C342" s="662" t="s">
        <v>2361</v>
      </c>
      <c r="D342" s="743" t="s">
        <v>3311</v>
      </c>
      <c r="E342" s="744" t="s">
        <v>2369</v>
      </c>
      <c r="F342" s="662" t="s">
        <v>2357</v>
      </c>
      <c r="G342" s="662" t="s">
        <v>2682</v>
      </c>
      <c r="H342" s="662" t="s">
        <v>1282</v>
      </c>
      <c r="I342" s="662" t="s">
        <v>2683</v>
      </c>
      <c r="J342" s="662" t="s">
        <v>2684</v>
      </c>
      <c r="K342" s="662" t="s">
        <v>2685</v>
      </c>
      <c r="L342" s="663">
        <v>9.4</v>
      </c>
      <c r="M342" s="663">
        <v>9.4</v>
      </c>
      <c r="N342" s="662">
        <v>1</v>
      </c>
      <c r="O342" s="745"/>
      <c r="P342" s="663">
        <v>9.4</v>
      </c>
      <c r="Q342" s="678">
        <v>1</v>
      </c>
      <c r="R342" s="662">
        <v>1</v>
      </c>
      <c r="S342" s="678">
        <v>1</v>
      </c>
      <c r="T342" s="745"/>
      <c r="U342" s="701"/>
    </row>
    <row r="343" spans="1:21" ht="14.4" customHeight="1" x14ac:dyDescent="0.3">
      <c r="A343" s="661">
        <v>31</v>
      </c>
      <c r="B343" s="662" t="s">
        <v>570</v>
      </c>
      <c r="C343" s="662" t="s">
        <v>2361</v>
      </c>
      <c r="D343" s="743" t="s">
        <v>3311</v>
      </c>
      <c r="E343" s="744" t="s">
        <v>2369</v>
      </c>
      <c r="F343" s="662" t="s">
        <v>2357</v>
      </c>
      <c r="G343" s="662" t="s">
        <v>2393</v>
      </c>
      <c r="H343" s="662" t="s">
        <v>571</v>
      </c>
      <c r="I343" s="662" t="s">
        <v>2394</v>
      </c>
      <c r="J343" s="662" t="s">
        <v>1145</v>
      </c>
      <c r="K343" s="662" t="s">
        <v>2395</v>
      </c>
      <c r="L343" s="663">
        <v>145.02000000000001</v>
      </c>
      <c r="M343" s="663">
        <v>145.02000000000001</v>
      </c>
      <c r="N343" s="662">
        <v>1</v>
      </c>
      <c r="O343" s="745"/>
      <c r="P343" s="663">
        <v>145.02000000000001</v>
      </c>
      <c r="Q343" s="678">
        <v>1</v>
      </c>
      <c r="R343" s="662">
        <v>1</v>
      </c>
      <c r="S343" s="678">
        <v>1</v>
      </c>
      <c r="T343" s="745"/>
      <c r="U343" s="701"/>
    </row>
    <row r="344" spans="1:21" ht="14.4" customHeight="1" x14ac:dyDescent="0.3">
      <c r="A344" s="661">
        <v>31</v>
      </c>
      <c r="B344" s="662" t="s">
        <v>570</v>
      </c>
      <c r="C344" s="662" t="s">
        <v>2361</v>
      </c>
      <c r="D344" s="743" t="s">
        <v>3311</v>
      </c>
      <c r="E344" s="744" t="s">
        <v>2369</v>
      </c>
      <c r="F344" s="662" t="s">
        <v>2357</v>
      </c>
      <c r="G344" s="662" t="s">
        <v>2393</v>
      </c>
      <c r="H344" s="662" t="s">
        <v>571</v>
      </c>
      <c r="I344" s="662" t="s">
        <v>2394</v>
      </c>
      <c r="J344" s="662" t="s">
        <v>1145</v>
      </c>
      <c r="K344" s="662" t="s">
        <v>2395</v>
      </c>
      <c r="L344" s="663">
        <v>149.52000000000001</v>
      </c>
      <c r="M344" s="663">
        <v>149.52000000000001</v>
      </c>
      <c r="N344" s="662">
        <v>1</v>
      </c>
      <c r="O344" s="745"/>
      <c r="P344" s="663">
        <v>149.52000000000001</v>
      </c>
      <c r="Q344" s="678">
        <v>1</v>
      </c>
      <c r="R344" s="662">
        <v>1</v>
      </c>
      <c r="S344" s="678">
        <v>1</v>
      </c>
      <c r="T344" s="745"/>
      <c r="U344" s="701"/>
    </row>
    <row r="345" spans="1:21" ht="14.4" customHeight="1" x14ac:dyDescent="0.3">
      <c r="A345" s="661">
        <v>31</v>
      </c>
      <c r="B345" s="662" t="s">
        <v>570</v>
      </c>
      <c r="C345" s="662" t="s">
        <v>2361</v>
      </c>
      <c r="D345" s="743" t="s">
        <v>3311</v>
      </c>
      <c r="E345" s="744" t="s">
        <v>2369</v>
      </c>
      <c r="F345" s="662" t="s">
        <v>2357</v>
      </c>
      <c r="G345" s="662" t="s">
        <v>2393</v>
      </c>
      <c r="H345" s="662" t="s">
        <v>571</v>
      </c>
      <c r="I345" s="662" t="s">
        <v>2686</v>
      </c>
      <c r="J345" s="662" t="s">
        <v>1145</v>
      </c>
      <c r="K345" s="662" t="s">
        <v>2687</v>
      </c>
      <c r="L345" s="663">
        <v>0</v>
      </c>
      <c r="M345" s="663">
        <v>0</v>
      </c>
      <c r="N345" s="662">
        <v>1</v>
      </c>
      <c r="O345" s="745"/>
      <c r="P345" s="663">
        <v>0</v>
      </c>
      <c r="Q345" s="678"/>
      <c r="R345" s="662">
        <v>1</v>
      </c>
      <c r="S345" s="678">
        <v>1</v>
      </c>
      <c r="T345" s="745"/>
      <c r="U345" s="701"/>
    </row>
    <row r="346" spans="1:21" ht="14.4" customHeight="1" x14ac:dyDescent="0.3">
      <c r="A346" s="661">
        <v>31</v>
      </c>
      <c r="B346" s="662" t="s">
        <v>570</v>
      </c>
      <c r="C346" s="662" t="s">
        <v>2361</v>
      </c>
      <c r="D346" s="743" t="s">
        <v>3311</v>
      </c>
      <c r="E346" s="744" t="s">
        <v>2369</v>
      </c>
      <c r="F346" s="662" t="s">
        <v>2357</v>
      </c>
      <c r="G346" s="662" t="s">
        <v>2393</v>
      </c>
      <c r="H346" s="662" t="s">
        <v>571</v>
      </c>
      <c r="I346" s="662" t="s">
        <v>2688</v>
      </c>
      <c r="J346" s="662" t="s">
        <v>1145</v>
      </c>
      <c r="K346" s="662" t="s">
        <v>2689</v>
      </c>
      <c r="L346" s="663">
        <v>0</v>
      </c>
      <c r="M346" s="663">
        <v>0</v>
      </c>
      <c r="N346" s="662">
        <v>1</v>
      </c>
      <c r="O346" s="745"/>
      <c r="P346" s="663">
        <v>0</v>
      </c>
      <c r="Q346" s="678"/>
      <c r="R346" s="662">
        <v>1</v>
      </c>
      <c r="S346" s="678">
        <v>1</v>
      </c>
      <c r="T346" s="745"/>
      <c r="U346" s="701"/>
    </row>
    <row r="347" spans="1:21" ht="14.4" customHeight="1" x14ac:dyDescent="0.3">
      <c r="A347" s="661">
        <v>31</v>
      </c>
      <c r="B347" s="662" t="s">
        <v>570</v>
      </c>
      <c r="C347" s="662" t="s">
        <v>2361</v>
      </c>
      <c r="D347" s="743" t="s">
        <v>3311</v>
      </c>
      <c r="E347" s="744" t="s">
        <v>2369</v>
      </c>
      <c r="F347" s="662" t="s">
        <v>2357</v>
      </c>
      <c r="G347" s="662" t="s">
        <v>2384</v>
      </c>
      <c r="H347" s="662" t="s">
        <v>571</v>
      </c>
      <c r="I347" s="662" t="s">
        <v>2690</v>
      </c>
      <c r="J347" s="662" t="s">
        <v>2401</v>
      </c>
      <c r="K347" s="662" t="s">
        <v>2691</v>
      </c>
      <c r="L347" s="663">
        <v>391.67</v>
      </c>
      <c r="M347" s="663">
        <v>391.67</v>
      </c>
      <c r="N347" s="662">
        <v>1</v>
      </c>
      <c r="O347" s="745"/>
      <c r="P347" s="663">
        <v>391.67</v>
      </c>
      <c r="Q347" s="678">
        <v>1</v>
      </c>
      <c r="R347" s="662">
        <v>1</v>
      </c>
      <c r="S347" s="678">
        <v>1</v>
      </c>
      <c r="T347" s="745"/>
      <c r="U347" s="701"/>
    </row>
    <row r="348" spans="1:21" ht="14.4" customHeight="1" x14ac:dyDescent="0.3">
      <c r="A348" s="661">
        <v>31</v>
      </c>
      <c r="B348" s="662" t="s">
        <v>570</v>
      </c>
      <c r="C348" s="662" t="s">
        <v>2361</v>
      </c>
      <c r="D348" s="743" t="s">
        <v>3311</v>
      </c>
      <c r="E348" s="744" t="s">
        <v>2369</v>
      </c>
      <c r="F348" s="662" t="s">
        <v>2357</v>
      </c>
      <c r="G348" s="662" t="s">
        <v>2553</v>
      </c>
      <c r="H348" s="662" t="s">
        <v>571</v>
      </c>
      <c r="I348" s="662" t="s">
        <v>2692</v>
      </c>
      <c r="J348" s="662" t="s">
        <v>1240</v>
      </c>
      <c r="K348" s="662" t="s">
        <v>2693</v>
      </c>
      <c r="L348" s="663">
        <v>0</v>
      </c>
      <c r="M348" s="663">
        <v>0</v>
      </c>
      <c r="N348" s="662">
        <v>2</v>
      </c>
      <c r="O348" s="745"/>
      <c r="P348" s="663">
        <v>0</v>
      </c>
      <c r="Q348" s="678"/>
      <c r="R348" s="662">
        <v>2</v>
      </c>
      <c r="S348" s="678">
        <v>1</v>
      </c>
      <c r="T348" s="745"/>
      <c r="U348" s="701"/>
    </row>
    <row r="349" spans="1:21" ht="14.4" customHeight="1" x14ac:dyDescent="0.3">
      <c r="A349" s="661">
        <v>31</v>
      </c>
      <c r="B349" s="662" t="s">
        <v>570</v>
      </c>
      <c r="C349" s="662" t="s">
        <v>2361</v>
      </c>
      <c r="D349" s="743" t="s">
        <v>3311</v>
      </c>
      <c r="E349" s="744" t="s">
        <v>2369</v>
      </c>
      <c r="F349" s="662" t="s">
        <v>2357</v>
      </c>
      <c r="G349" s="662" t="s">
        <v>2553</v>
      </c>
      <c r="H349" s="662" t="s">
        <v>571</v>
      </c>
      <c r="I349" s="662" t="s">
        <v>2694</v>
      </c>
      <c r="J349" s="662" t="s">
        <v>1240</v>
      </c>
      <c r="K349" s="662" t="s">
        <v>2695</v>
      </c>
      <c r="L349" s="663">
        <v>64.56</v>
      </c>
      <c r="M349" s="663">
        <v>258.24</v>
      </c>
      <c r="N349" s="662">
        <v>4</v>
      </c>
      <c r="O349" s="745"/>
      <c r="P349" s="663">
        <v>258.24</v>
      </c>
      <c r="Q349" s="678">
        <v>1</v>
      </c>
      <c r="R349" s="662">
        <v>4</v>
      </c>
      <c r="S349" s="678">
        <v>1</v>
      </c>
      <c r="T349" s="745"/>
      <c r="U349" s="701"/>
    </row>
    <row r="350" spans="1:21" ht="14.4" customHeight="1" x14ac:dyDescent="0.3">
      <c r="A350" s="661">
        <v>31</v>
      </c>
      <c r="B350" s="662" t="s">
        <v>570</v>
      </c>
      <c r="C350" s="662" t="s">
        <v>2361</v>
      </c>
      <c r="D350" s="743" t="s">
        <v>3311</v>
      </c>
      <c r="E350" s="744" t="s">
        <v>2369</v>
      </c>
      <c r="F350" s="662" t="s">
        <v>2357</v>
      </c>
      <c r="G350" s="662" t="s">
        <v>2696</v>
      </c>
      <c r="H350" s="662" t="s">
        <v>571</v>
      </c>
      <c r="I350" s="662" t="s">
        <v>2697</v>
      </c>
      <c r="J350" s="662" t="s">
        <v>2698</v>
      </c>
      <c r="K350" s="662" t="s">
        <v>2699</v>
      </c>
      <c r="L350" s="663">
        <v>923.74</v>
      </c>
      <c r="M350" s="663">
        <v>1847.48</v>
      </c>
      <c r="N350" s="662">
        <v>2</v>
      </c>
      <c r="O350" s="745"/>
      <c r="P350" s="663">
        <v>1847.48</v>
      </c>
      <c r="Q350" s="678">
        <v>1</v>
      </c>
      <c r="R350" s="662">
        <v>2</v>
      </c>
      <c r="S350" s="678">
        <v>1</v>
      </c>
      <c r="T350" s="745"/>
      <c r="U350" s="701"/>
    </row>
    <row r="351" spans="1:21" ht="14.4" customHeight="1" x14ac:dyDescent="0.3">
      <c r="A351" s="661">
        <v>31</v>
      </c>
      <c r="B351" s="662" t="s">
        <v>570</v>
      </c>
      <c r="C351" s="662" t="s">
        <v>2361</v>
      </c>
      <c r="D351" s="743" t="s">
        <v>3311</v>
      </c>
      <c r="E351" s="744" t="s">
        <v>2369</v>
      </c>
      <c r="F351" s="662" t="s">
        <v>2357</v>
      </c>
      <c r="G351" s="662" t="s">
        <v>2572</v>
      </c>
      <c r="H351" s="662" t="s">
        <v>571</v>
      </c>
      <c r="I351" s="662" t="s">
        <v>1116</v>
      </c>
      <c r="J351" s="662" t="s">
        <v>2573</v>
      </c>
      <c r="K351" s="662" t="s">
        <v>2574</v>
      </c>
      <c r="L351" s="663">
        <v>0</v>
      </c>
      <c r="M351" s="663">
        <v>0</v>
      </c>
      <c r="N351" s="662">
        <v>3</v>
      </c>
      <c r="O351" s="745"/>
      <c r="P351" s="663">
        <v>0</v>
      </c>
      <c r="Q351" s="678"/>
      <c r="R351" s="662">
        <v>1</v>
      </c>
      <c r="S351" s="678">
        <v>0.33333333333333331</v>
      </c>
      <c r="T351" s="745"/>
      <c r="U351" s="701"/>
    </row>
    <row r="352" spans="1:21" ht="14.4" customHeight="1" x14ac:dyDescent="0.3">
      <c r="A352" s="661">
        <v>31</v>
      </c>
      <c r="B352" s="662" t="s">
        <v>570</v>
      </c>
      <c r="C352" s="662" t="s">
        <v>2361</v>
      </c>
      <c r="D352" s="743" t="s">
        <v>3311</v>
      </c>
      <c r="E352" s="744" t="s">
        <v>2369</v>
      </c>
      <c r="F352" s="662" t="s">
        <v>2357</v>
      </c>
      <c r="G352" s="662" t="s">
        <v>2700</v>
      </c>
      <c r="H352" s="662" t="s">
        <v>571</v>
      </c>
      <c r="I352" s="662" t="s">
        <v>2701</v>
      </c>
      <c r="J352" s="662" t="s">
        <v>2702</v>
      </c>
      <c r="K352" s="662" t="s">
        <v>2703</v>
      </c>
      <c r="L352" s="663">
        <v>159.71</v>
      </c>
      <c r="M352" s="663">
        <v>319.42</v>
      </c>
      <c r="N352" s="662">
        <v>2</v>
      </c>
      <c r="O352" s="745"/>
      <c r="P352" s="663"/>
      <c r="Q352" s="678">
        <v>0</v>
      </c>
      <c r="R352" s="662"/>
      <c r="S352" s="678">
        <v>0</v>
      </c>
      <c r="T352" s="745"/>
      <c r="U352" s="701"/>
    </row>
    <row r="353" spans="1:21" ht="14.4" customHeight="1" x14ac:dyDescent="0.3">
      <c r="A353" s="661">
        <v>31</v>
      </c>
      <c r="B353" s="662" t="s">
        <v>570</v>
      </c>
      <c r="C353" s="662" t="s">
        <v>2361</v>
      </c>
      <c r="D353" s="743" t="s">
        <v>3311</v>
      </c>
      <c r="E353" s="744" t="s">
        <v>2369</v>
      </c>
      <c r="F353" s="662" t="s">
        <v>2357</v>
      </c>
      <c r="G353" s="662" t="s">
        <v>2412</v>
      </c>
      <c r="H353" s="662" t="s">
        <v>571</v>
      </c>
      <c r="I353" s="662" t="s">
        <v>858</v>
      </c>
      <c r="J353" s="662" t="s">
        <v>859</v>
      </c>
      <c r="K353" s="662" t="s">
        <v>2413</v>
      </c>
      <c r="L353" s="663">
        <v>0</v>
      </c>
      <c r="M353" s="663">
        <v>0</v>
      </c>
      <c r="N353" s="662">
        <v>5</v>
      </c>
      <c r="O353" s="745"/>
      <c r="P353" s="663">
        <v>0</v>
      </c>
      <c r="Q353" s="678"/>
      <c r="R353" s="662">
        <v>3</v>
      </c>
      <c r="S353" s="678">
        <v>0.6</v>
      </c>
      <c r="T353" s="745"/>
      <c r="U353" s="701"/>
    </row>
    <row r="354" spans="1:21" ht="14.4" customHeight="1" x14ac:dyDescent="0.3">
      <c r="A354" s="661">
        <v>31</v>
      </c>
      <c r="B354" s="662" t="s">
        <v>570</v>
      </c>
      <c r="C354" s="662" t="s">
        <v>2361</v>
      </c>
      <c r="D354" s="743" t="s">
        <v>3311</v>
      </c>
      <c r="E354" s="744" t="s">
        <v>2369</v>
      </c>
      <c r="F354" s="662" t="s">
        <v>2357</v>
      </c>
      <c r="G354" s="662" t="s">
        <v>2389</v>
      </c>
      <c r="H354" s="662" t="s">
        <v>571</v>
      </c>
      <c r="I354" s="662" t="s">
        <v>1513</v>
      </c>
      <c r="J354" s="662" t="s">
        <v>1514</v>
      </c>
      <c r="K354" s="662" t="s">
        <v>1515</v>
      </c>
      <c r="L354" s="663">
        <v>147.31</v>
      </c>
      <c r="M354" s="663">
        <v>1178.4799999999998</v>
      </c>
      <c r="N354" s="662">
        <v>8</v>
      </c>
      <c r="O354" s="745"/>
      <c r="P354" s="663">
        <v>1178.4799999999998</v>
      </c>
      <c r="Q354" s="678">
        <v>1</v>
      </c>
      <c r="R354" s="662">
        <v>8</v>
      </c>
      <c r="S354" s="678">
        <v>1</v>
      </c>
      <c r="T354" s="745"/>
      <c r="U354" s="701"/>
    </row>
    <row r="355" spans="1:21" ht="14.4" customHeight="1" x14ac:dyDescent="0.3">
      <c r="A355" s="661">
        <v>31</v>
      </c>
      <c r="B355" s="662" t="s">
        <v>570</v>
      </c>
      <c r="C355" s="662" t="s">
        <v>2361</v>
      </c>
      <c r="D355" s="743" t="s">
        <v>3311</v>
      </c>
      <c r="E355" s="744" t="s">
        <v>2369</v>
      </c>
      <c r="F355" s="662" t="s">
        <v>2357</v>
      </c>
      <c r="G355" s="662" t="s">
        <v>2389</v>
      </c>
      <c r="H355" s="662" t="s">
        <v>571</v>
      </c>
      <c r="I355" s="662" t="s">
        <v>2704</v>
      </c>
      <c r="J355" s="662" t="s">
        <v>2705</v>
      </c>
      <c r="K355" s="662" t="s">
        <v>2706</v>
      </c>
      <c r="L355" s="663">
        <v>73.66</v>
      </c>
      <c r="M355" s="663">
        <v>73.66</v>
      </c>
      <c r="N355" s="662">
        <v>1</v>
      </c>
      <c r="O355" s="745"/>
      <c r="P355" s="663">
        <v>73.66</v>
      </c>
      <c r="Q355" s="678">
        <v>1</v>
      </c>
      <c r="R355" s="662">
        <v>1</v>
      </c>
      <c r="S355" s="678">
        <v>1</v>
      </c>
      <c r="T355" s="745"/>
      <c r="U355" s="701"/>
    </row>
    <row r="356" spans="1:21" ht="14.4" customHeight="1" x14ac:dyDescent="0.3">
      <c r="A356" s="661">
        <v>31</v>
      </c>
      <c r="B356" s="662" t="s">
        <v>570</v>
      </c>
      <c r="C356" s="662" t="s">
        <v>2361</v>
      </c>
      <c r="D356" s="743" t="s">
        <v>3311</v>
      </c>
      <c r="E356" s="744" t="s">
        <v>2369</v>
      </c>
      <c r="F356" s="662" t="s">
        <v>2357</v>
      </c>
      <c r="G356" s="662" t="s">
        <v>2389</v>
      </c>
      <c r="H356" s="662" t="s">
        <v>571</v>
      </c>
      <c r="I356" s="662" t="s">
        <v>2584</v>
      </c>
      <c r="J356" s="662" t="s">
        <v>1514</v>
      </c>
      <c r="K356" s="662" t="s">
        <v>1515</v>
      </c>
      <c r="L356" s="663">
        <v>147.31</v>
      </c>
      <c r="M356" s="663">
        <v>147.31</v>
      </c>
      <c r="N356" s="662">
        <v>1</v>
      </c>
      <c r="O356" s="745"/>
      <c r="P356" s="663">
        <v>147.31</v>
      </c>
      <c r="Q356" s="678">
        <v>1</v>
      </c>
      <c r="R356" s="662">
        <v>1</v>
      </c>
      <c r="S356" s="678">
        <v>1</v>
      </c>
      <c r="T356" s="745"/>
      <c r="U356" s="701"/>
    </row>
    <row r="357" spans="1:21" ht="14.4" customHeight="1" x14ac:dyDescent="0.3">
      <c r="A357" s="661">
        <v>31</v>
      </c>
      <c r="B357" s="662" t="s">
        <v>570</v>
      </c>
      <c r="C357" s="662" t="s">
        <v>2361</v>
      </c>
      <c r="D357" s="743" t="s">
        <v>3311</v>
      </c>
      <c r="E357" s="744" t="s">
        <v>2369</v>
      </c>
      <c r="F357" s="662" t="s">
        <v>2357</v>
      </c>
      <c r="G357" s="662" t="s">
        <v>2707</v>
      </c>
      <c r="H357" s="662" t="s">
        <v>571</v>
      </c>
      <c r="I357" s="662" t="s">
        <v>2708</v>
      </c>
      <c r="J357" s="662" t="s">
        <v>2709</v>
      </c>
      <c r="K357" s="662" t="s">
        <v>2710</v>
      </c>
      <c r="L357" s="663">
        <v>32.28</v>
      </c>
      <c r="M357" s="663">
        <v>32.28</v>
      </c>
      <c r="N357" s="662">
        <v>1</v>
      </c>
      <c r="O357" s="745"/>
      <c r="P357" s="663">
        <v>32.28</v>
      </c>
      <c r="Q357" s="678">
        <v>1</v>
      </c>
      <c r="R357" s="662">
        <v>1</v>
      </c>
      <c r="S357" s="678">
        <v>1</v>
      </c>
      <c r="T357" s="745"/>
      <c r="U357" s="701"/>
    </row>
    <row r="358" spans="1:21" ht="14.4" customHeight="1" x14ac:dyDescent="0.3">
      <c r="A358" s="661">
        <v>31</v>
      </c>
      <c r="B358" s="662" t="s">
        <v>570</v>
      </c>
      <c r="C358" s="662" t="s">
        <v>2361</v>
      </c>
      <c r="D358" s="743" t="s">
        <v>3311</v>
      </c>
      <c r="E358" s="744" t="s">
        <v>2369</v>
      </c>
      <c r="F358" s="662" t="s">
        <v>2357</v>
      </c>
      <c r="G358" s="662" t="s">
        <v>2422</v>
      </c>
      <c r="H358" s="662" t="s">
        <v>1282</v>
      </c>
      <c r="I358" s="662" t="s">
        <v>2423</v>
      </c>
      <c r="J358" s="662" t="s">
        <v>2424</v>
      </c>
      <c r="K358" s="662" t="s">
        <v>2425</v>
      </c>
      <c r="L358" s="663">
        <v>543.39</v>
      </c>
      <c r="M358" s="663">
        <v>8150.85</v>
      </c>
      <c r="N358" s="662">
        <v>15</v>
      </c>
      <c r="O358" s="745"/>
      <c r="P358" s="663">
        <v>8150.85</v>
      </c>
      <c r="Q358" s="678">
        <v>1</v>
      </c>
      <c r="R358" s="662">
        <v>15</v>
      </c>
      <c r="S358" s="678">
        <v>1</v>
      </c>
      <c r="T358" s="745"/>
      <c r="U358" s="701"/>
    </row>
    <row r="359" spans="1:21" ht="14.4" customHeight="1" x14ac:dyDescent="0.3">
      <c r="A359" s="661">
        <v>31</v>
      </c>
      <c r="B359" s="662" t="s">
        <v>570</v>
      </c>
      <c r="C359" s="662" t="s">
        <v>2361</v>
      </c>
      <c r="D359" s="743" t="s">
        <v>3311</v>
      </c>
      <c r="E359" s="744" t="s">
        <v>2369</v>
      </c>
      <c r="F359" s="662" t="s">
        <v>2357</v>
      </c>
      <c r="G359" s="662" t="s">
        <v>2422</v>
      </c>
      <c r="H359" s="662" t="s">
        <v>1282</v>
      </c>
      <c r="I359" s="662" t="s">
        <v>2426</v>
      </c>
      <c r="J359" s="662" t="s">
        <v>2424</v>
      </c>
      <c r="K359" s="662" t="s">
        <v>2427</v>
      </c>
      <c r="L359" s="663">
        <v>815.1</v>
      </c>
      <c r="M359" s="663">
        <v>3260.4</v>
      </c>
      <c r="N359" s="662">
        <v>4</v>
      </c>
      <c r="O359" s="745"/>
      <c r="P359" s="663">
        <v>3260.4</v>
      </c>
      <c r="Q359" s="678">
        <v>1</v>
      </c>
      <c r="R359" s="662">
        <v>4</v>
      </c>
      <c r="S359" s="678">
        <v>1</v>
      </c>
      <c r="T359" s="745"/>
      <c r="U359" s="701"/>
    </row>
    <row r="360" spans="1:21" ht="14.4" customHeight="1" x14ac:dyDescent="0.3">
      <c r="A360" s="661">
        <v>31</v>
      </c>
      <c r="B360" s="662" t="s">
        <v>570</v>
      </c>
      <c r="C360" s="662" t="s">
        <v>2361</v>
      </c>
      <c r="D360" s="743" t="s">
        <v>3311</v>
      </c>
      <c r="E360" s="744" t="s">
        <v>2369</v>
      </c>
      <c r="F360" s="662" t="s">
        <v>2357</v>
      </c>
      <c r="G360" s="662" t="s">
        <v>2432</v>
      </c>
      <c r="H360" s="662" t="s">
        <v>1282</v>
      </c>
      <c r="I360" s="662" t="s">
        <v>1292</v>
      </c>
      <c r="J360" s="662" t="s">
        <v>1293</v>
      </c>
      <c r="K360" s="662" t="s">
        <v>2290</v>
      </c>
      <c r="L360" s="663">
        <v>48.42</v>
      </c>
      <c r="M360" s="663">
        <v>48.42</v>
      </c>
      <c r="N360" s="662">
        <v>1</v>
      </c>
      <c r="O360" s="745"/>
      <c r="P360" s="663">
        <v>48.42</v>
      </c>
      <c r="Q360" s="678">
        <v>1</v>
      </c>
      <c r="R360" s="662">
        <v>1</v>
      </c>
      <c r="S360" s="678">
        <v>1</v>
      </c>
      <c r="T360" s="745"/>
      <c r="U360" s="701"/>
    </row>
    <row r="361" spans="1:21" ht="14.4" customHeight="1" x14ac:dyDescent="0.3">
      <c r="A361" s="661">
        <v>31</v>
      </c>
      <c r="B361" s="662" t="s">
        <v>570</v>
      </c>
      <c r="C361" s="662" t="s">
        <v>2361</v>
      </c>
      <c r="D361" s="743" t="s">
        <v>3311</v>
      </c>
      <c r="E361" s="744" t="s">
        <v>2369</v>
      </c>
      <c r="F361" s="662" t="s">
        <v>2357</v>
      </c>
      <c r="G361" s="662" t="s">
        <v>2432</v>
      </c>
      <c r="H361" s="662" t="s">
        <v>571</v>
      </c>
      <c r="I361" s="662" t="s">
        <v>2711</v>
      </c>
      <c r="J361" s="662" t="s">
        <v>1293</v>
      </c>
      <c r="K361" s="662" t="s">
        <v>2712</v>
      </c>
      <c r="L361" s="663">
        <v>48.42</v>
      </c>
      <c r="M361" s="663">
        <v>96.84</v>
      </c>
      <c r="N361" s="662">
        <v>2</v>
      </c>
      <c r="O361" s="745"/>
      <c r="P361" s="663">
        <v>48.42</v>
      </c>
      <c r="Q361" s="678">
        <v>0.5</v>
      </c>
      <c r="R361" s="662">
        <v>1</v>
      </c>
      <c r="S361" s="678">
        <v>0.5</v>
      </c>
      <c r="T361" s="745"/>
      <c r="U361" s="701"/>
    </row>
    <row r="362" spans="1:21" ht="14.4" customHeight="1" x14ac:dyDescent="0.3">
      <c r="A362" s="661">
        <v>31</v>
      </c>
      <c r="B362" s="662" t="s">
        <v>570</v>
      </c>
      <c r="C362" s="662" t="s">
        <v>2361</v>
      </c>
      <c r="D362" s="743" t="s">
        <v>3311</v>
      </c>
      <c r="E362" s="744" t="s">
        <v>2369</v>
      </c>
      <c r="F362" s="662" t="s">
        <v>2357</v>
      </c>
      <c r="G362" s="662" t="s">
        <v>2432</v>
      </c>
      <c r="H362" s="662" t="s">
        <v>571</v>
      </c>
      <c r="I362" s="662" t="s">
        <v>2713</v>
      </c>
      <c r="J362" s="662" t="s">
        <v>1293</v>
      </c>
      <c r="K362" s="662" t="s">
        <v>2714</v>
      </c>
      <c r="L362" s="663">
        <v>0</v>
      </c>
      <c r="M362" s="663">
        <v>0</v>
      </c>
      <c r="N362" s="662">
        <v>3</v>
      </c>
      <c r="O362" s="745"/>
      <c r="P362" s="663">
        <v>0</v>
      </c>
      <c r="Q362" s="678"/>
      <c r="R362" s="662">
        <v>3</v>
      </c>
      <c r="S362" s="678">
        <v>1</v>
      </c>
      <c r="T362" s="745"/>
      <c r="U362" s="701"/>
    </row>
    <row r="363" spans="1:21" ht="14.4" customHeight="1" x14ac:dyDescent="0.3">
      <c r="A363" s="661">
        <v>31</v>
      </c>
      <c r="B363" s="662" t="s">
        <v>570</v>
      </c>
      <c r="C363" s="662" t="s">
        <v>2361</v>
      </c>
      <c r="D363" s="743" t="s">
        <v>3311</v>
      </c>
      <c r="E363" s="744" t="s">
        <v>2369</v>
      </c>
      <c r="F363" s="662" t="s">
        <v>2357</v>
      </c>
      <c r="G363" s="662" t="s">
        <v>2715</v>
      </c>
      <c r="H363" s="662" t="s">
        <v>571</v>
      </c>
      <c r="I363" s="662" t="s">
        <v>2716</v>
      </c>
      <c r="J363" s="662" t="s">
        <v>2717</v>
      </c>
      <c r="K363" s="662" t="s">
        <v>2718</v>
      </c>
      <c r="L363" s="663">
        <v>0</v>
      </c>
      <c r="M363" s="663">
        <v>0</v>
      </c>
      <c r="N363" s="662">
        <v>1</v>
      </c>
      <c r="O363" s="745"/>
      <c r="P363" s="663"/>
      <c r="Q363" s="678"/>
      <c r="R363" s="662"/>
      <c r="S363" s="678">
        <v>0</v>
      </c>
      <c r="T363" s="745"/>
      <c r="U363" s="701"/>
    </row>
    <row r="364" spans="1:21" ht="14.4" customHeight="1" x14ac:dyDescent="0.3">
      <c r="A364" s="661">
        <v>31</v>
      </c>
      <c r="B364" s="662" t="s">
        <v>570</v>
      </c>
      <c r="C364" s="662" t="s">
        <v>2361</v>
      </c>
      <c r="D364" s="743" t="s">
        <v>3311</v>
      </c>
      <c r="E364" s="744" t="s">
        <v>2369</v>
      </c>
      <c r="F364" s="662" t="s">
        <v>2357</v>
      </c>
      <c r="G364" s="662" t="s">
        <v>2433</v>
      </c>
      <c r="H364" s="662" t="s">
        <v>571</v>
      </c>
      <c r="I364" s="662" t="s">
        <v>740</v>
      </c>
      <c r="J364" s="662" t="s">
        <v>2434</v>
      </c>
      <c r="K364" s="662" t="s">
        <v>2435</v>
      </c>
      <c r="L364" s="663">
        <v>0</v>
      </c>
      <c r="M364" s="663">
        <v>0</v>
      </c>
      <c r="N364" s="662">
        <v>4</v>
      </c>
      <c r="O364" s="745"/>
      <c r="P364" s="663">
        <v>0</v>
      </c>
      <c r="Q364" s="678"/>
      <c r="R364" s="662">
        <v>4</v>
      </c>
      <c r="S364" s="678">
        <v>1</v>
      </c>
      <c r="T364" s="745"/>
      <c r="U364" s="701"/>
    </row>
    <row r="365" spans="1:21" ht="14.4" customHeight="1" x14ac:dyDescent="0.3">
      <c r="A365" s="661">
        <v>31</v>
      </c>
      <c r="B365" s="662" t="s">
        <v>570</v>
      </c>
      <c r="C365" s="662" t="s">
        <v>2361</v>
      </c>
      <c r="D365" s="743" t="s">
        <v>3311</v>
      </c>
      <c r="E365" s="744" t="s">
        <v>2369</v>
      </c>
      <c r="F365" s="662" t="s">
        <v>2357</v>
      </c>
      <c r="G365" s="662" t="s">
        <v>2440</v>
      </c>
      <c r="H365" s="662" t="s">
        <v>571</v>
      </c>
      <c r="I365" s="662" t="s">
        <v>1494</v>
      </c>
      <c r="J365" s="662" t="s">
        <v>1495</v>
      </c>
      <c r="K365" s="662" t="s">
        <v>2441</v>
      </c>
      <c r="L365" s="663">
        <v>186.27</v>
      </c>
      <c r="M365" s="663">
        <v>186.27</v>
      </c>
      <c r="N365" s="662">
        <v>1</v>
      </c>
      <c r="O365" s="745">
        <v>1</v>
      </c>
      <c r="P365" s="663">
        <v>186.27</v>
      </c>
      <c r="Q365" s="678">
        <v>1</v>
      </c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31</v>
      </c>
      <c r="B366" s="662" t="s">
        <v>570</v>
      </c>
      <c r="C366" s="662" t="s">
        <v>2361</v>
      </c>
      <c r="D366" s="743" t="s">
        <v>3311</v>
      </c>
      <c r="E366" s="744" t="s">
        <v>2369</v>
      </c>
      <c r="F366" s="662" t="s">
        <v>2357</v>
      </c>
      <c r="G366" s="662" t="s">
        <v>2719</v>
      </c>
      <c r="H366" s="662" t="s">
        <v>571</v>
      </c>
      <c r="I366" s="662" t="s">
        <v>2720</v>
      </c>
      <c r="J366" s="662" t="s">
        <v>2721</v>
      </c>
      <c r="K366" s="662" t="s">
        <v>998</v>
      </c>
      <c r="L366" s="663">
        <v>0</v>
      </c>
      <c r="M366" s="663">
        <v>0</v>
      </c>
      <c r="N366" s="662">
        <v>1</v>
      </c>
      <c r="O366" s="745"/>
      <c r="P366" s="663"/>
      <c r="Q366" s="678"/>
      <c r="R366" s="662"/>
      <c r="S366" s="678">
        <v>0</v>
      </c>
      <c r="T366" s="745"/>
      <c r="U366" s="701"/>
    </row>
    <row r="367" spans="1:21" ht="14.4" customHeight="1" x14ac:dyDescent="0.3">
      <c r="A367" s="661">
        <v>31</v>
      </c>
      <c r="B367" s="662" t="s">
        <v>570</v>
      </c>
      <c r="C367" s="662" t="s">
        <v>2361</v>
      </c>
      <c r="D367" s="743" t="s">
        <v>3311</v>
      </c>
      <c r="E367" s="744" t="s">
        <v>2369</v>
      </c>
      <c r="F367" s="662" t="s">
        <v>2357</v>
      </c>
      <c r="G367" s="662" t="s">
        <v>2719</v>
      </c>
      <c r="H367" s="662" t="s">
        <v>571</v>
      </c>
      <c r="I367" s="662" t="s">
        <v>2722</v>
      </c>
      <c r="J367" s="662" t="s">
        <v>2721</v>
      </c>
      <c r="K367" s="662" t="s">
        <v>2723</v>
      </c>
      <c r="L367" s="663">
        <v>0</v>
      </c>
      <c r="M367" s="663">
        <v>0</v>
      </c>
      <c r="N367" s="662">
        <v>1</v>
      </c>
      <c r="O367" s="745"/>
      <c r="P367" s="663"/>
      <c r="Q367" s="678"/>
      <c r="R367" s="662"/>
      <c r="S367" s="678">
        <v>0</v>
      </c>
      <c r="T367" s="745"/>
      <c r="U367" s="701"/>
    </row>
    <row r="368" spans="1:21" ht="14.4" customHeight="1" x14ac:dyDescent="0.3">
      <c r="A368" s="661">
        <v>31</v>
      </c>
      <c r="B368" s="662" t="s">
        <v>570</v>
      </c>
      <c r="C368" s="662" t="s">
        <v>2361</v>
      </c>
      <c r="D368" s="743" t="s">
        <v>3311</v>
      </c>
      <c r="E368" s="744" t="s">
        <v>2369</v>
      </c>
      <c r="F368" s="662" t="s">
        <v>2357</v>
      </c>
      <c r="G368" s="662" t="s">
        <v>2719</v>
      </c>
      <c r="H368" s="662" t="s">
        <v>571</v>
      </c>
      <c r="I368" s="662" t="s">
        <v>2724</v>
      </c>
      <c r="J368" s="662" t="s">
        <v>2721</v>
      </c>
      <c r="K368" s="662" t="s">
        <v>2725</v>
      </c>
      <c r="L368" s="663">
        <v>0</v>
      </c>
      <c r="M368" s="663">
        <v>0</v>
      </c>
      <c r="N368" s="662">
        <v>1</v>
      </c>
      <c r="O368" s="745"/>
      <c r="P368" s="663">
        <v>0</v>
      </c>
      <c r="Q368" s="678"/>
      <c r="R368" s="662">
        <v>1</v>
      </c>
      <c r="S368" s="678">
        <v>1</v>
      </c>
      <c r="T368" s="745"/>
      <c r="U368" s="701"/>
    </row>
    <row r="369" spans="1:21" ht="14.4" customHeight="1" x14ac:dyDescent="0.3">
      <c r="A369" s="661">
        <v>31</v>
      </c>
      <c r="B369" s="662" t="s">
        <v>570</v>
      </c>
      <c r="C369" s="662" t="s">
        <v>2361</v>
      </c>
      <c r="D369" s="743" t="s">
        <v>3311</v>
      </c>
      <c r="E369" s="744" t="s">
        <v>2369</v>
      </c>
      <c r="F369" s="662" t="s">
        <v>2358</v>
      </c>
      <c r="G369" s="662" t="s">
        <v>2455</v>
      </c>
      <c r="H369" s="662" t="s">
        <v>571</v>
      </c>
      <c r="I369" s="662" t="s">
        <v>2726</v>
      </c>
      <c r="J369" s="662" t="s">
        <v>2727</v>
      </c>
      <c r="K369" s="662" t="s">
        <v>2728</v>
      </c>
      <c r="L369" s="663">
        <v>800</v>
      </c>
      <c r="M369" s="663">
        <v>800</v>
      </c>
      <c r="N369" s="662">
        <v>1</v>
      </c>
      <c r="O369" s="745">
        <v>1</v>
      </c>
      <c r="P369" s="663">
        <v>800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31</v>
      </c>
      <c r="B370" s="662" t="s">
        <v>570</v>
      </c>
      <c r="C370" s="662" t="s">
        <v>2361</v>
      </c>
      <c r="D370" s="743" t="s">
        <v>3311</v>
      </c>
      <c r="E370" s="744" t="s">
        <v>2369</v>
      </c>
      <c r="F370" s="662" t="s">
        <v>2358</v>
      </c>
      <c r="G370" s="662" t="s">
        <v>2455</v>
      </c>
      <c r="H370" s="662" t="s">
        <v>571</v>
      </c>
      <c r="I370" s="662" t="s">
        <v>2729</v>
      </c>
      <c r="J370" s="662" t="s">
        <v>2457</v>
      </c>
      <c r="K370" s="662" t="s">
        <v>2730</v>
      </c>
      <c r="L370" s="663">
        <v>47.57</v>
      </c>
      <c r="M370" s="663">
        <v>47.57</v>
      </c>
      <c r="N370" s="662">
        <v>1</v>
      </c>
      <c r="O370" s="745">
        <v>1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31</v>
      </c>
      <c r="B371" s="662" t="s">
        <v>570</v>
      </c>
      <c r="C371" s="662" t="s">
        <v>2361</v>
      </c>
      <c r="D371" s="743" t="s">
        <v>3311</v>
      </c>
      <c r="E371" s="744" t="s">
        <v>2369</v>
      </c>
      <c r="F371" s="662" t="s">
        <v>2358</v>
      </c>
      <c r="G371" s="662" t="s">
        <v>2455</v>
      </c>
      <c r="H371" s="662" t="s">
        <v>571</v>
      </c>
      <c r="I371" s="662" t="s">
        <v>2731</v>
      </c>
      <c r="J371" s="662" t="s">
        <v>2594</v>
      </c>
      <c r="K371" s="662" t="s">
        <v>2732</v>
      </c>
      <c r="L371" s="663">
        <v>38.24</v>
      </c>
      <c r="M371" s="663">
        <v>38.24</v>
      </c>
      <c r="N371" s="662">
        <v>1</v>
      </c>
      <c r="O371" s="745">
        <v>1</v>
      </c>
      <c r="P371" s="663">
        <v>38.24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31</v>
      </c>
      <c r="B372" s="662" t="s">
        <v>570</v>
      </c>
      <c r="C372" s="662" t="s">
        <v>2361</v>
      </c>
      <c r="D372" s="743" t="s">
        <v>3311</v>
      </c>
      <c r="E372" s="744" t="s">
        <v>2369</v>
      </c>
      <c r="F372" s="662" t="s">
        <v>2358</v>
      </c>
      <c r="G372" s="662" t="s">
        <v>2455</v>
      </c>
      <c r="H372" s="662" t="s">
        <v>571</v>
      </c>
      <c r="I372" s="662" t="s">
        <v>2733</v>
      </c>
      <c r="J372" s="662" t="s">
        <v>2734</v>
      </c>
      <c r="K372" s="662" t="s">
        <v>2735</v>
      </c>
      <c r="L372" s="663">
        <v>310.39</v>
      </c>
      <c r="M372" s="663">
        <v>931.17</v>
      </c>
      <c r="N372" s="662">
        <v>3</v>
      </c>
      <c r="O372" s="745">
        <v>2</v>
      </c>
      <c r="P372" s="663">
        <v>931.17</v>
      </c>
      <c r="Q372" s="678">
        <v>1</v>
      </c>
      <c r="R372" s="662">
        <v>3</v>
      </c>
      <c r="S372" s="678">
        <v>1</v>
      </c>
      <c r="T372" s="745">
        <v>2</v>
      </c>
      <c r="U372" s="701">
        <v>1</v>
      </c>
    </row>
    <row r="373" spans="1:21" ht="14.4" customHeight="1" x14ac:dyDescent="0.3">
      <c r="A373" s="661">
        <v>31</v>
      </c>
      <c r="B373" s="662" t="s">
        <v>570</v>
      </c>
      <c r="C373" s="662" t="s">
        <v>2361</v>
      </c>
      <c r="D373" s="743" t="s">
        <v>3311</v>
      </c>
      <c r="E373" s="744" t="s">
        <v>2369</v>
      </c>
      <c r="F373" s="662" t="s">
        <v>2358</v>
      </c>
      <c r="G373" s="662" t="s">
        <v>2455</v>
      </c>
      <c r="H373" s="662" t="s">
        <v>571</v>
      </c>
      <c r="I373" s="662" t="s">
        <v>2736</v>
      </c>
      <c r="J373" s="662" t="s">
        <v>2737</v>
      </c>
      <c r="K373" s="662" t="s">
        <v>2738</v>
      </c>
      <c r="L373" s="663">
        <v>604.72</v>
      </c>
      <c r="M373" s="663">
        <v>3628.32</v>
      </c>
      <c r="N373" s="662">
        <v>6</v>
      </c>
      <c r="O373" s="745">
        <v>2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31</v>
      </c>
      <c r="B374" s="662" t="s">
        <v>570</v>
      </c>
      <c r="C374" s="662" t="s">
        <v>2361</v>
      </c>
      <c r="D374" s="743" t="s">
        <v>3311</v>
      </c>
      <c r="E374" s="744" t="s">
        <v>2369</v>
      </c>
      <c r="F374" s="662" t="s">
        <v>2358</v>
      </c>
      <c r="G374" s="662" t="s">
        <v>2463</v>
      </c>
      <c r="H374" s="662" t="s">
        <v>571</v>
      </c>
      <c r="I374" s="662" t="s">
        <v>2599</v>
      </c>
      <c r="J374" s="662" t="s">
        <v>2600</v>
      </c>
      <c r="K374" s="662" t="s">
        <v>2601</v>
      </c>
      <c r="L374" s="663">
        <v>250</v>
      </c>
      <c r="M374" s="663">
        <v>250</v>
      </c>
      <c r="N374" s="662">
        <v>1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31</v>
      </c>
      <c r="B375" s="662" t="s">
        <v>570</v>
      </c>
      <c r="C375" s="662" t="s">
        <v>2361</v>
      </c>
      <c r="D375" s="743" t="s">
        <v>3311</v>
      </c>
      <c r="E375" s="744" t="s">
        <v>2369</v>
      </c>
      <c r="F375" s="662" t="s">
        <v>2358</v>
      </c>
      <c r="G375" s="662" t="s">
        <v>2463</v>
      </c>
      <c r="H375" s="662" t="s">
        <v>571</v>
      </c>
      <c r="I375" s="662" t="s">
        <v>2537</v>
      </c>
      <c r="J375" s="662" t="s">
        <v>2538</v>
      </c>
      <c r="K375" s="662" t="s">
        <v>2539</v>
      </c>
      <c r="L375" s="663">
        <v>750</v>
      </c>
      <c r="M375" s="663">
        <v>3000</v>
      </c>
      <c r="N375" s="662">
        <v>4</v>
      </c>
      <c r="O375" s="745">
        <v>4</v>
      </c>
      <c r="P375" s="663">
        <v>3000</v>
      </c>
      <c r="Q375" s="678">
        <v>1</v>
      </c>
      <c r="R375" s="662">
        <v>4</v>
      </c>
      <c r="S375" s="678">
        <v>1</v>
      </c>
      <c r="T375" s="745">
        <v>4</v>
      </c>
      <c r="U375" s="701">
        <v>1</v>
      </c>
    </row>
    <row r="376" spans="1:21" ht="14.4" customHeight="1" x14ac:dyDescent="0.3">
      <c r="A376" s="661">
        <v>31</v>
      </c>
      <c r="B376" s="662" t="s">
        <v>570</v>
      </c>
      <c r="C376" s="662" t="s">
        <v>2361</v>
      </c>
      <c r="D376" s="743" t="s">
        <v>3311</v>
      </c>
      <c r="E376" s="744" t="s">
        <v>2369</v>
      </c>
      <c r="F376" s="662" t="s">
        <v>2358</v>
      </c>
      <c r="G376" s="662" t="s">
        <v>2463</v>
      </c>
      <c r="H376" s="662" t="s">
        <v>571</v>
      </c>
      <c r="I376" s="662" t="s">
        <v>2739</v>
      </c>
      <c r="J376" s="662" t="s">
        <v>2543</v>
      </c>
      <c r="K376" s="662" t="s">
        <v>2740</v>
      </c>
      <c r="L376" s="663">
        <v>58.5</v>
      </c>
      <c r="M376" s="663">
        <v>58.5</v>
      </c>
      <c r="N376" s="662">
        <v>1</v>
      </c>
      <c r="O376" s="745">
        <v>1</v>
      </c>
      <c r="P376" s="663">
        <v>58.5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31</v>
      </c>
      <c r="B377" s="662" t="s">
        <v>570</v>
      </c>
      <c r="C377" s="662" t="s">
        <v>2361</v>
      </c>
      <c r="D377" s="743" t="s">
        <v>3311</v>
      </c>
      <c r="E377" s="744" t="s">
        <v>2369</v>
      </c>
      <c r="F377" s="662" t="s">
        <v>2358</v>
      </c>
      <c r="G377" s="662" t="s">
        <v>2463</v>
      </c>
      <c r="H377" s="662" t="s">
        <v>571</v>
      </c>
      <c r="I377" s="662" t="s">
        <v>2473</v>
      </c>
      <c r="J377" s="662" t="s">
        <v>2474</v>
      </c>
      <c r="K377" s="662" t="s">
        <v>2475</v>
      </c>
      <c r="L377" s="663">
        <v>971.25</v>
      </c>
      <c r="M377" s="663">
        <v>1942.5</v>
      </c>
      <c r="N377" s="662">
        <v>2</v>
      </c>
      <c r="O377" s="745">
        <v>2</v>
      </c>
      <c r="P377" s="663">
        <v>1942.5</v>
      </c>
      <c r="Q377" s="678">
        <v>1</v>
      </c>
      <c r="R377" s="662">
        <v>2</v>
      </c>
      <c r="S377" s="678">
        <v>1</v>
      </c>
      <c r="T377" s="745">
        <v>2</v>
      </c>
      <c r="U377" s="701">
        <v>1</v>
      </c>
    </row>
    <row r="378" spans="1:21" ht="14.4" customHeight="1" x14ac:dyDescent="0.3">
      <c r="A378" s="661">
        <v>31</v>
      </c>
      <c r="B378" s="662" t="s">
        <v>570</v>
      </c>
      <c r="C378" s="662" t="s">
        <v>2361</v>
      </c>
      <c r="D378" s="743" t="s">
        <v>3311</v>
      </c>
      <c r="E378" s="744" t="s">
        <v>2369</v>
      </c>
      <c r="F378" s="662" t="s">
        <v>2358</v>
      </c>
      <c r="G378" s="662" t="s">
        <v>2463</v>
      </c>
      <c r="H378" s="662" t="s">
        <v>571</v>
      </c>
      <c r="I378" s="662" t="s">
        <v>2741</v>
      </c>
      <c r="J378" s="662" t="s">
        <v>2742</v>
      </c>
      <c r="K378" s="662" t="s">
        <v>2626</v>
      </c>
      <c r="L378" s="663">
        <v>1000</v>
      </c>
      <c r="M378" s="663">
        <v>1000</v>
      </c>
      <c r="N378" s="662">
        <v>1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31</v>
      </c>
      <c r="B379" s="662" t="s">
        <v>570</v>
      </c>
      <c r="C379" s="662" t="s">
        <v>2361</v>
      </c>
      <c r="D379" s="743" t="s">
        <v>3311</v>
      </c>
      <c r="E379" s="744" t="s">
        <v>2369</v>
      </c>
      <c r="F379" s="662" t="s">
        <v>2358</v>
      </c>
      <c r="G379" s="662" t="s">
        <v>2463</v>
      </c>
      <c r="H379" s="662" t="s">
        <v>571</v>
      </c>
      <c r="I379" s="662" t="s">
        <v>2624</v>
      </c>
      <c r="J379" s="662" t="s">
        <v>2625</v>
      </c>
      <c r="K379" s="662" t="s">
        <v>2626</v>
      </c>
      <c r="L379" s="663">
        <v>1000</v>
      </c>
      <c r="M379" s="663">
        <v>1000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31</v>
      </c>
      <c r="B380" s="662" t="s">
        <v>570</v>
      </c>
      <c r="C380" s="662" t="s">
        <v>2361</v>
      </c>
      <c r="D380" s="743" t="s">
        <v>3311</v>
      </c>
      <c r="E380" s="744" t="s">
        <v>2369</v>
      </c>
      <c r="F380" s="662" t="s">
        <v>2358</v>
      </c>
      <c r="G380" s="662" t="s">
        <v>2463</v>
      </c>
      <c r="H380" s="662" t="s">
        <v>571</v>
      </c>
      <c r="I380" s="662" t="s">
        <v>2659</v>
      </c>
      <c r="J380" s="662" t="s">
        <v>2660</v>
      </c>
      <c r="K380" s="662" t="s">
        <v>2661</v>
      </c>
      <c r="L380" s="663">
        <v>600</v>
      </c>
      <c r="M380" s="663">
        <v>600</v>
      </c>
      <c r="N380" s="662">
        <v>1</v>
      </c>
      <c r="O380" s="745">
        <v>1</v>
      </c>
      <c r="P380" s="663">
        <v>600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31</v>
      </c>
      <c r="B381" s="662" t="s">
        <v>570</v>
      </c>
      <c r="C381" s="662" t="s">
        <v>2361</v>
      </c>
      <c r="D381" s="743" t="s">
        <v>3311</v>
      </c>
      <c r="E381" s="744" t="s">
        <v>2369</v>
      </c>
      <c r="F381" s="662" t="s">
        <v>2358</v>
      </c>
      <c r="G381" s="662" t="s">
        <v>2463</v>
      </c>
      <c r="H381" s="662" t="s">
        <v>571</v>
      </c>
      <c r="I381" s="662" t="s">
        <v>2482</v>
      </c>
      <c r="J381" s="662" t="s">
        <v>2483</v>
      </c>
      <c r="K381" s="662" t="s">
        <v>2484</v>
      </c>
      <c r="L381" s="663">
        <v>350</v>
      </c>
      <c r="M381" s="663">
        <v>700</v>
      </c>
      <c r="N381" s="662">
        <v>2</v>
      </c>
      <c r="O381" s="745">
        <v>2</v>
      </c>
      <c r="P381" s="663">
        <v>700</v>
      </c>
      <c r="Q381" s="678">
        <v>1</v>
      </c>
      <c r="R381" s="662">
        <v>2</v>
      </c>
      <c r="S381" s="678">
        <v>1</v>
      </c>
      <c r="T381" s="745">
        <v>2</v>
      </c>
      <c r="U381" s="701">
        <v>1</v>
      </c>
    </row>
    <row r="382" spans="1:21" ht="14.4" customHeight="1" x14ac:dyDescent="0.3">
      <c r="A382" s="661">
        <v>31</v>
      </c>
      <c r="B382" s="662" t="s">
        <v>570</v>
      </c>
      <c r="C382" s="662" t="s">
        <v>2361</v>
      </c>
      <c r="D382" s="743" t="s">
        <v>3311</v>
      </c>
      <c r="E382" s="744" t="s">
        <v>2369</v>
      </c>
      <c r="F382" s="662" t="s">
        <v>2358</v>
      </c>
      <c r="G382" s="662" t="s">
        <v>2463</v>
      </c>
      <c r="H382" s="662" t="s">
        <v>571</v>
      </c>
      <c r="I382" s="662" t="s">
        <v>2542</v>
      </c>
      <c r="J382" s="662" t="s">
        <v>2543</v>
      </c>
      <c r="K382" s="662" t="s">
        <v>2544</v>
      </c>
      <c r="L382" s="663">
        <v>58.5</v>
      </c>
      <c r="M382" s="663">
        <v>117</v>
      </c>
      <c r="N382" s="662">
        <v>2</v>
      </c>
      <c r="O382" s="745">
        <v>2</v>
      </c>
      <c r="P382" s="663">
        <v>117</v>
      </c>
      <c r="Q382" s="678">
        <v>1</v>
      </c>
      <c r="R382" s="662">
        <v>2</v>
      </c>
      <c r="S382" s="678">
        <v>1</v>
      </c>
      <c r="T382" s="745">
        <v>2</v>
      </c>
      <c r="U382" s="701">
        <v>1</v>
      </c>
    </row>
    <row r="383" spans="1:21" ht="14.4" customHeight="1" x14ac:dyDescent="0.3">
      <c r="A383" s="661">
        <v>31</v>
      </c>
      <c r="B383" s="662" t="s">
        <v>570</v>
      </c>
      <c r="C383" s="662" t="s">
        <v>2361</v>
      </c>
      <c r="D383" s="743" t="s">
        <v>3311</v>
      </c>
      <c r="E383" s="744" t="s">
        <v>2369</v>
      </c>
      <c r="F383" s="662" t="s">
        <v>2358</v>
      </c>
      <c r="G383" s="662" t="s">
        <v>2463</v>
      </c>
      <c r="H383" s="662" t="s">
        <v>571</v>
      </c>
      <c r="I383" s="662" t="s">
        <v>2743</v>
      </c>
      <c r="J383" s="662" t="s">
        <v>2744</v>
      </c>
      <c r="K383" s="662" t="s">
        <v>2745</v>
      </c>
      <c r="L383" s="663">
        <v>178.5</v>
      </c>
      <c r="M383" s="663">
        <v>178.5</v>
      </c>
      <c r="N383" s="662">
        <v>1</v>
      </c>
      <c r="O383" s="745">
        <v>1</v>
      </c>
      <c r="P383" s="663">
        <v>178.5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31</v>
      </c>
      <c r="B384" s="662" t="s">
        <v>570</v>
      </c>
      <c r="C384" s="662" t="s">
        <v>2361</v>
      </c>
      <c r="D384" s="743" t="s">
        <v>3311</v>
      </c>
      <c r="E384" s="744" t="s">
        <v>2369</v>
      </c>
      <c r="F384" s="662" t="s">
        <v>2358</v>
      </c>
      <c r="G384" s="662" t="s">
        <v>2463</v>
      </c>
      <c r="H384" s="662" t="s">
        <v>571</v>
      </c>
      <c r="I384" s="662" t="s">
        <v>2564</v>
      </c>
      <c r="J384" s="662" t="s">
        <v>2565</v>
      </c>
      <c r="K384" s="662" t="s">
        <v>2566</v>
      </c>
      <c r="L384" s="663">
        <v>1000</v>
      </c>
      <c r="M384" s="663">
        <v>2000</v>
      </c>
      <c r="N384" s="662">
        <v>2</v>
      </c>
      <c r="O384" s="745">
        <v>2</v>
      </c>
      <c r="P384" s="663">
        <v>2000</v>
      </c>
      <c r="Q384" s="678">
        <v>1</v>
      </c>
      <c r="R384" s="662">
        <v>2</v>
      </c>
      <c r="S384" s="678">
        <v>1</v>
      </c>
      <c r="T384" s="745">
        <v>2</v>
      </c>
      <c r="U384" s="701">
        <v>1</v>
      </c>
    </row>
    <row r="385" spans="1:21" ht="14.4" customHeight="1" x14ac:dyDescent="0.3">
      <c r="A385" s="661">
        <v>31</v>
      </c>
      <c r="B385" s="662" t="s">
        <v>570</v>
      </c>
      <c r="C385" s="662" t="s">
        <v>2361</v>
      </c>
      <c r="D385" s="743" t="s">
        <v>3311</v>
      </c>
      <c r="E385" s="744" t="s">
        <v>2369</v>
      </c>
      <c r="F385" s="662" t="s">
        <v>2358</v>
      </c>
      <c r="G385" s="662" t="s">
        <v>2488</v>
      </c>
      <c r="H385" s="662" t="s">
        <v>571</v>
      </c>
      <c r="I385" s="662" t="s">
        <v>2489</v>
      </c>
      <c r="J385" s="662" t="s">
        <v>2490</v>
      </c>
      <c r="K385" s="662" t="s">
        <v>2491</v>
      </c>
      <c r="L385" s="663">
        <v>260</v>
      </c>
      <c r="M385" s="663">
        <v>1040</v>
      </c>
      <c r="N385" s="662">
        <v>4</v>
      </c>
      <c r="O385" s="745">
        <v>2</v>
      </c>
      <c r="P385" s="663">
        <v>1040</v>
      </c>
      <c r="Q385" s="678">
        <v>1</v>
      </c>
      <c r="R385" s="662">
        <v>4</v>
      </c>
      <c r="S385" s="678">
        <v>1</v>
      </c>
      <c r="T385" s="745">
        <v>2</v>
      </c>
      <c r="U385" s="701">
        <v>1</v>
      </c>
    </row>
    <row r="386" spans="1:21" ht="14.4" customHeight="1" x14ac:dyDescent="0.3">
      <c r="A386" s="661">
        <v>31</v>
      </c>
      <c r="B386" s="662" t="s">
        <v>570</v>
      </c>
      <c r="C386" s="662" t="s">
        <v>2361</v>
      </c>
      <c r="D386" s="743" t="s">
        <v>3311</v>
      </c>
      <c r="E386" s="744" t="s">
        <v>2369</v>
      </c>
      <c r="F386" s="662" t="s">
        <v>2358</v>
      </c>
      <c r="G386" s="662" t="s">
        <v>2488</v>
      </c>
      <c r="H386" s="662" t="s">
        <v>571</v>
      </c>
      <c r="I386" s="662" t="s">
        <v>2746</v>
      </c>
      <c r="J386" s="662" t="s">
        <v>2747</v>
      </c>
      <c r="K386" s="662" t="s">
        <v>2748</v>
      </c>
      <c r="L386" s="663">
        <v>1380</v>
      </c>
      <c r="M386" s="663">
        <v>1380</v>
      </c>
      <c r="N386" s="662">
        <v>1</v>
      </c>
      <c r="O386" s="745">
        <v>1</v>
      </c>
      <c r="P386" s="663">
        <v>1380</v>
      </c>
      <c r="Q386" s="678">
        <v>1</v>
      </c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31</v>
      </c>
      <c r="B387" s="662" t="s">
        <v>570</v>
      </c>
      <c r="C387" s="662" t="s">
        <v>2361</v>
      </c>
      <c r="D387" s="743" t="s">
        <v>3311</v>
      </c>
      <c r="E387" s="744" t="s">
        <v>2370</v>
      </c>
      <c r="F387" s="662" t="s">
        <v>2357</v>
      </c>
      <c r="G387" s="662" t="s">
        <v>2393</v>
      </c>
      <c r="H387" s="662" t="s">
        <v>1282</v>
      </c>
      <c r="I387" s="662" t="s">
        <v>1547</v>
      </c>
      <c r="J387" s="662" t="s">
        <v>1441</v>
      </c>
      <c r="K387" s="662" t="s">
        <v>2253</v>
      </c>
      <c r="L387" s="663">
        <v>154.36000000000001</v>
      </c>
      <c r="M387" s="663">
        <v>154.36000000000001</v>
      </c>
      <c r="N387" s="662">
        <v>1</v>
      </c>
      <c r="O387" s="745">
        <v>1</v>
      </c>
      <c r="P387" s="663">
        <v>154.36000000000001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31</v>
      </c>
      <c r="B388" s="662" t="s">
        <v>570</v>
      </c>
      <c r="C388" s="662" t="s">
        <v>2361</v>
      </c>
      <c r="D388" s="743" t="s">
        <v>3311</v>
      </c>
      <c r="E388" s="744" t="s">
        <v>2370</v>
      </c>
      <c r="F388" s="662" t="s">
        <v>2357</v>
      </c>
      <c r="G388" s="662" t="s">
        <v>2393</v>
      </c>
      <c r="H388" s="662" t="s">
        <v>1282</v>
      </c>
      <c r="I388" s="662" t="s">
        <v>1569</v>
      </c>
      <c r="J388" s="662" t="s">
        <v>2256</v>
      </c>
      <c r="K388" s="662" t="s">
        <v>2252</v>
      </c>
      <c r="L388" s="663">
        <v>149.52000000000001</v>
      </c>
      <c r="M388" s="663">
        <v>299.04000000000002</v>
      </c>
      <c r="N388" s="662">
        <v>2</v>
      </c>
      <c r="O388" s="745">
        <v>1.5</v>
      </c>
      <c r="P388" s="663">
        <v>299.04000000000002</v>
      </c>
      <c r="Q388" s="678">
        <v>1</v>
      </c>
      <c r="R388" s="662">
        <v>2</v>
      </c>
      <c r="S388" s="678">
        <v>1</v>
      </c>
      <c r="T388" s="745">
        <v>1.5</v>
      </c>
      <c r="U388" s="701">
        <v>1</v>
      </c>
    </row>
    <row r="389" spans="1:21" ht="14.4" customHeight="1" x14ac:dyDescent="0.3">
      <c r="A389" s="661">
        <v>31</v>
      </c>
      <c r="B389" s="662" t="s">
        <v>570</v>
      </c>
      <c r="C389" s="662" t="s">
        <v>2361</v>
      </c>
      <c r="D389" s="743" t="s">
        <v>3311</v>
      </c>
      <c r="E389" s="744" t="s">
        <v>2370</v>
      </c>
      <c r="F389" s="662" t="s">
        <v>2357</v>
      </c>
      <c r="G389" s="662" t="s">
        <v>2749</v>
      </c>
      <c r="H389" s="662" t="s">
        <v>1282</v>
      </c>
      <c r="I389" s="662" t="s">
        <v>1584</v>
      </c>
      <c r="J389" s="662" t="s">
        <v>1585</v>
      </c>
      <c r="K389" s="662" t="s">
        <v>1586</v>
      </c>
      <c r="L389" s="663">
        <v>119.7</v>
      </c>
      <c r="M389" s="663">
        <v>239.4</v>
      </c>
      <c r="N389" s="662">
        <v>2</v>
      </c>
      <c r="O389" s="745">
        <v>2</v>
      </c>
      <c r="P389" s="663">
        <v>239.4</v>
      </c>
      <c r="Q389" s="678">
        <v>1</v>
      </c>
      <c r="R389" s="662">
        <v>2</v>
      </c>
      <c r="S389" s="678">
        <v>1</v>
      </c>
      <c r="T389" s="745">
        <v>2</v>
      </c>
      <c r="U389" s="701">
        <v>1</v>
      </c>
    </row>
    <row r="390" spans="1:21" ht="14.4" customHeight="1" x14ac:dyDescent="0.3">
      <c r="A390" s="661">
        <v>31</v>
      </c>
      <c r="B390" s="662" t="s">
        <v>570</v>
      </c>
      <c r="C390" s="662" t="s">
        <v>2361</v>
      </c>
      <c r="D390" s="743" t="s">
        <v>3311</v>
      </c>
      <c r="E390" s="744" t="s">
        <v>2370</v>
      </c>
      <c r="F390" s="662" t="s">
        <v>2357</v>
      </c>
      <c r="G390" s="662" t="s">
        <v>2750</v>
      </c>
      <c r="H390" s="662" t="s">
        <v>571</v>
      </c>
      <c r="I390" s="662" t="s">
        <v>1521</v>
      </c>
      <c r="J390" s="662" t="s">
        <v>1522</v>
      </c>
      <c r="K390" s="662" t="s">
        <v>2751</v>
      </c>
      <c r="L390" s="663">
        <v>64.12</v>
      </c>
      <c r="M390" s="663">
        <v>128.24</v>
      </c>
      <c r="N390" s="662">
        <v>2</v>
      </c>
      <c r="O390" s="745">
        <v>1</v>
      </c>
      <c r="P390" s="663">
        <v>128.24</v>
      </c>
      <c r="Q390" s="678">
        <v>1</v>
      </c>
      <c r="R390" s="662">
        <v>2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31</v>
      </c>
      <c r="B391" s="662" t="s">
        <v>570</v>
      </c>
      <c r="C391" s="662" t="s">
        <v>2361</v>
      </c>
      <c r="D391" s="743" t="s">
        <v>3311</v>
      </c>
      <c r="E391" s="744" t="s">
        <v>2370</v>
      </c>
      <c r="F391" s="662" t="s">
        <v>2357</v>
      </c>
      <c r="G391" s="662" t="s">
        <v>2396</v>
      </c>
      <c r="H391" s="662" t="s">
        <v>571</v>
      </c>
      <c r="I391" s="662" t="s">
        <v>2752</v>
      </c>
      <c r="J391" s="662" t="s">
        <v>1324</v>
      </c>
      <c r="K391" s="662" t="s">
        <v>2753</v>
      </c>
      <c r="L391" s="663">
        <v>105.32</v>
      </c>
      <c r="M391" s="663">
        <v>105.32</v>
      </c>
      <c r="N391" s="662">
        <v>1</v>
      </c>
      <c r="O391" s="745">
        <v>0.5</v>
      </c>
      <c r="P391" s="663">
        <v>105.32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31</v>
      </c>
      <c r="B392" s="662" t="s">
        <v>570</v>
      </c>
      <c r="C392" s="662" t="s">
        <v>2361</v>
      </c>
      <c r="D392" s="743" t="s">
        <v>3311</v>
      </c>
      <c r="E392" s="744" t="s">
        <v>2370</v>
      </c>
      <c r="F392" s="662" t="s">
        <v>2357</v>
      </c>
      <c r="G392" s="662" t="s">
        <v>2396</v>
      </c>
      <c r="H392" s="662" t="s">
        <v>1282</v>
      </c>
      <c r="I392" s="662" t="s">
        <v>2007</v>
      </c>
      <c r="J392" s="662" t="s">
        <v>2008</v>
      </c>
      <c r="K392" s="662" t="s">
        <v>1425</v>
      </c>
      <c r="L392" s="663">
        <v>70.23</v>
      </c>
      <c r="M392" s="663">
        <v>140.46</v>
      </c>
      <c r="N392" s="662">
        <v>2</v>
      </c>
      <c r="O392" s="745">
        <v>1</v>
      </c>
      <c r="P392" s="663">
        <v>140.46</v>
      </c>
      <c r="Q392" s="678">
        <v>1</v>
      </c>
      <c r="R392" s="662">
        <v>2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31</v>
      </c>
      <c r="B393" s="662" t="s">
        <v>570</v>
      </c>
      <c r="C393" s="662" t="s">
        <v>2361</v>
      </c>
      <c r="D393" s="743" t="s">
        <v>3311</v>
      </c>
      <c r="E393" s="744" t="s">
        <v>2370</v>
      </c>
      <c r="F393" s="662" t="s">
        <v>2357</v>
      </c>
      <c r="G393" s="662" t="s">
        <v>2397</v>
      </c>
      <c r="H393" s="662" t="s">
        <v>571</v>
      </c>
      <c r="I393" s="662" t="s">
        <v>790</v>
      </c>
      <c r="J393" s="662" t="s">
        <v>2398</v>
      </c>
      <c r="K393" s="662" t="s">
        <v>2399</v>
      </c>
      <c r="L393" s="663">
        <v>0</v>
      </c>
      <c r="M393" s="663">
        <v>0</v>
      </c>
      <c r="N393" s="662">
        <v>1</v>
      </c>
      <c r="O393" s="745">
        <v>1</v>
      </c>
      <c r="P393" s="663">
        <v>0</v>
      </c>
      <c r="Q393" s="678"/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31</v>
      </c>
      <c r="B394" s="662" t="s">
        <v>570</v>
      </c>
      <c r="C394" s="662" t="s">
        <v>2361</v>
      </c>
      <c r="D394" s="743" t="s">
        <v>3311</v>
      </c>
      <c r="E394" s="744" t="s">
        <v>2370</v>
      </c>
      <c r="F394" s="662" t="s">
        <v>2357</v>
      </c>
      <c r="G394" s="662" t="s">
        <v>2754</v>
      </c>
      <c r="H394" s="662" t="s">
        <v>571</v>
      </c>
      <c r="I394" s="662" t="s">
        <v>698</v>
      </c>
      <c r="J394" s="662" t="s">
        <v>699</v>
      </c>
      <c r="K394" s="662" t="s">
        <v>2317</v>
      </c>
      <c r="L394" s="663">
        <v>110.28</v>
      </c>
      <c r="M394" s="663">
        <v>110.28</v>
      </c>
      <c r="N394" s="662">
        <v>1</v>
      </c>
      <c r="O394" s="745">
        <v>1</v>
      </c>
      <c r="P394" s="663">
        <v>110.28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31</v>
      </c>
      <c r="B395" s="662" t="s">
        <v>570</v>
      </c>
      <c r="C395" s="662" t="s">
        <v>2361</v>
      </c>
      <c r="D395" s="743" t="s">
        <v>3311</v>
      </c>
      <c r="E395" s="744" t="s">
        <v>2370</v>
      </c>
      <c r="F395" s="662" t="s">
        <v>2357</v>
      </c>
      <c r="G395" s="662" t="s">
        <v>2755</v>
      </c>
      <c r="H395" s="662" t="s">
        <v>571</v>
      </c>
      <c r="I395" s="662" t="s">
        <v>2756</v>
      </c>
      <c r="J395" s="662" t="s">
        <v>2757</v>
      </c>
      <c r="K395" s="662" t="s">
        <v>2758</v>
      </c>
      <c r="L395" s="663">
        <v>70.61</v>
      </c>
      <c r="M395" s="663">
        <v>141.22</v>
      </c>
      <c r="N395" s="662">
        <v>2</v>
      </c>
      <c r="O395" s="745">
        <v>0.5</v>
      </c>
      <c r="P395" s="663">
        <v>141.22</v>
      </c>
      <c r="Q395" s="678">
        <v>1</v>
      </c>
      <c r="R395" s="662">
        <v>2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31</v>
      </c>
      <c r="B396" s="662" t="s">
        <v>570</v>
      </c>
      <c r="C396" s="662" t="s">
        <v>2361</v>
      </c>
      <c r="D396" s="743" t="s">
        <v>3311</v>
      </c>
      <c r="E396" s="744" t="s">
        <v>2370</v>
      </c>
      <c r="F396" s="662" t="s">
        <v>2357</v>
      </c>
      <c r="G396" s="662" t="s">
        <v>2759</v>
      </c>
      <c r="H396" s="662" t="s">
        <v>571</v>
      </c>
      <c r="I396" s="662" t="s">
        <v>2760</v>
      </c>
      <c r="J396" s="662" t="s">
        <v>2761</v>
      </c>
      <c r="K396" s="662" t="s">
        <v>2762</v>
      </c>
      <c r="L396" s="663">
        <v>0</v>
      </c>
      <c r="M396" s="663">
        <v>0</v>
      </c>
      <c r="N396" s="662">
        <v>3</v>
      </c>
      <c r="O396" s="745">
        <v>2.5</v>
      </c>
      <c r="P396" s="663">
        <v>0</v>
      </c>
      <c r="Q396" s="678"/>
      <c r="R396" s="662">
        <v>1</v>
      </c>
      <c r="S396" s="678">
        <v>0.33333333333333331</v>
      </c>
      <c r="T396" s="745">
        <v>0.5</v>
      </c>
      <c r="U396" s="701">
        <v>0.2</v>
      </c>
    </row>
    <row r="397" spans="1:21" ht="14.4" customHeight="1" x14ac:dyDescent="0.3">
      <c r="A397" s="661">
        <v>31</v>
      </c>
      <c r="B397" s="662" t="s">
        <v>570</v>
      </c>
      <c r="C397" s="662" t="s">
        <v>2361</v>
      </c>
      <c r="D397" s="743" t="s">
        <v>3311</v>
      </c>
      <c r="E397" s="744" t="s">
        <v>2370</v>
      </c>
      <c r="F397" s="662" t="s">
        <v>2357</v>
      </c>
      <c r="G397" s="662" t="s">
        <v>2407</v>
      </c>
      <c r="H397" s="662" t="s">
        <v>571</v>
      </c>
      <c r="I397" s="662" t="s">
        <v>766</v>
      </c>
      <c r="J397" s="662" t="s">
        <v>767</v>
      </c>
      <c r="K397" s="662" t="s">
        <v>2408</v>
      </c>
      <c r="L397" s="663">
        <v>156.77000000000001</v>
      </c>
      <c r="M397" s="663">
        <v>627.08000000000004</v>
      </c>
      <c r="N397" s="662">
        <v>4</v>
      </c>
      <c r="O397" s="745">
        <v>1.5</v>
      </c>
      <c r="P397" s="663">
        <v>627.08000000000004</v>
      </c>
      <c r="Q397" s="678">
        <v>1</v>
      </c>
      <c r="R397" s="662">
        <v>4</v>
      </c>
      <c r="S397" s="678">
        <v>1</v>
      </c>
      <c r="T397" s="745">
        <v>1.5</v>
      </c>
      <c r="U397" s="701">
        <v>1</v>
      </c>
    </row>
    <row r="398" spans="1:21" ht="14.4" customHeight="1" x14ac:dyDescent="0.3">
      <c r="A398" s="661">
        <v>31</v>
      </c>
      <c r="B398" s="662" t="s">
        <v>570</v>
      </c>
      <c r="C398" s="662" t="s">
        <v>2361</v>
      </c>
      <c r="D398" s="743" t="s">
        <v>3311</v>
      </c>
      <c r="E398" s="744" t="s">
        <v>2370</v>
      </c>
      <c r="F398" s="662" t="s">
        <v>2357</v>
      </c>
      <c r="G398" s="662" t="s">
        <v>2572</v>
      </c>
      <c r="H398" s="662" t="s">
        <v>571</v>
      </c>
      <c r="I398" s="662" t="s">
        <v>1116</v>
      </c>
      <c r="J398" s="662" t="s">
        <v>2573</v>
      </c>
      <c r="K398" s="662" t="s">
        <v>2574</v>
      </c>
      <c r="L398" s="663">
        <v>0</v>
      </c>
      <c r="M398" s="663">
        <v>0</v>
      </c>
      <c r="N398" s="662">
        <v>9</v>
      </c>
      <c r="O398" s="745">
        <v>7.5</v>
      </c>
      <c r="P398" s="663">
        <v>0</v>
      </c>
      <c r="Q398" s="678"/>
      <c r="R398" s="662">
        <v>6</v>
      </c>
      <c r="S398" s="678">
        <v>0.66666666666666663</v>
      </c>
      <c r="T398" s="745">
        <v>5</v>
      </c>
      <c r="U398" s="701">
        <v>0.66666666666666663</v>
      </c>
    </row>
    <row r="399" spans="1:21" ht="14.4" customHeight="1" x14ac:dyDescent="0.3">
      <c r="A399" s="661">
        <v>31</v>
      </c>
      <c r="B399" s="662" t="s">
        <v>570</v>
      </c>
      <c r="C399" s="662" t="s">
        <v>2361</v>
      </c>
      <c r="D399" s="743" t="s">
        <v>3311</v>
      </c>
      <c r="E399" s="744" t="s">
        <v>2370</v>
      </c>
      <c r="F399" s="662" t="s">
        <v>2357</v>
      </c>
      <c r="G399" s="662" t="s">
        <v>2763</v>
      </c>
      <c r="H399" s="662" t="s">
        <v>571</v>
      </c>
      <c r="I399" s="662" t="s">
        <v>2764</v>
      </c>
      <c r="J399" s="662" t="s">
        <v>2765</v>
      </c>
      <c r="K399" s="662" t="s">
        <v>2766</v>
      </c>
      <c r="L399" s="663">
        <v>48.42</v>
      </c>
      <c r="M399" s="663">
        <v>48.42</v>
      </c>
      <c r="N399" s="662">
        <v>1</v>
      </c>
      <c r="O399" s="745">
        <v>1</v>
      </c>
      <c r="P399" s="663">
        <v>48.42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31</v>
      </c>
      <c r="B400" s="662" t="s">
        <v>570</v>
      </c>
      <c r="C400" s="662" t="s">
        <v>2361</v>
      </c>
      <c r="D400" s="743" t="s">
        <v>3311</v>
      </c>
      <c r="E400" s="744" t="s">
        <v>2370</v>
      </c>
      <c r="F400" s="662" t="s">
        <v>2357</v>
      </c>
      <c r="G400" s="662" t="s">
        <v>2412</v>
      </c>
      <c r="H400" s="662" t="s">
        <v>571</v>
      </c>
      <c r="I400" s="662" t="s">
        <v>858</v>
      </c>
      <c r="J400" s="662" t="s">
        <v>859</v>
      </c>
      <c r="K400" s="662" t="s">
        <v>2413</v>
      </c>
      <c r="L400" s="663">
        <v>0</v>
      </c>
      <c r="M400" s="663">
        <v>0</v>
      </c>
      <c r="N400" s="662">
        <v>2</v>
      </c>
      <c r="O400" s="745">
        <v>2</v>
      </c>
      <c r="P400" s="663">
        <v>0</v>
      </c>
      <c r="Q400" s="678"/>
      <c r="R400" s="662">
        <v>2</v>
      </c>
      <c r="S400" s="678">
        <v>1</v>
      </c>
      <c r="T400" s="745">
        <v>2</v>
      </c>
      <c r="U400" s="701">
        <v>1</v>
      </c>
    </row>
    <row r="401" spans="1:21" ht="14.4" customHeight="1" x14ac:dyDescent="0.3">
      <c r="A401" s="661">
        <v>31</v>
      </c>
      <c r="B401" s="662" t="s">
        <v>570</v>
      </c>
      <c r="C401" s="662" t="s">
        <v>2361</v>
      </c>
      <c r="D401" s="743" t="s">
        <v>3311</v>
      </c>
      <c r="E401" s="744" t="s">
        <v>2370</v>
      </c>
      <c r="F401" s="662" t="s">
        <v>2357</v>
      </c>
      <c r="G401" s="662" t="s">
        <v>2412</v>
      </c>
      <c r="H401" s="662" t="s">
        <v>571</v>
      </c>
      <c r="I401" s="662" t="s">
        <v>2767</v>
      </c>
      <c r="J401" s="662" t="s">
        <v>859</v>
      </c>
      <c r="K401" s="662" t="s">
        <v>2768</v>
      </c>
      <c r="L401" s="663">
        <v>0</v>
      </c>
      <c r="M401" s="663">
        <v>0</v>
      </c>
      <c r="N401" s="662">
        <v>1</v>
      </c>
      <c r="O401" s="745">
        <v>1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31</v>
      </c>
      <c r="B402" s="662" t="s">
        <v>570</v>
      </c>
      <c r="C402" s="662" t="s">
        <v>2361</v>
      </c>
      <c r="D402" s="743" t="s">
        <v>3311</v>
      </c>
      <c r="E402" s="744" t="s">
        <v>2370</v>
      </c>
      <c r="F402" s="662" t="s">
        <v>2357</v>
      </c>
      <c r="G402" s="662" t="s">
        <v>2385</v>
      </c>
      <c r="H402" s="662" t="s">
        <v>571</v>
      </c>
      <c r="I402" s="662" t="s">
        <v>2769</v>
      </c>
      <c r="J402" s="662" t="s">
        <v>2387</v>
      </c>
      <c r="K402" s="662" t="s">
        <v>2770</v>
      </c>
      <c r="L402" s="663">
        <v>21.14</v>
      </c>
      <c r="M402" s="663">
        <v>21.14</v>
      </c>
      <c r="N402" s="662">
        <v>1</v>
      </c>
      <c r="O402" s="745">
        <v>1</v>
      </c>
      <c r="P402" s="663">
        <v>21.14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31</v>
      </c>
      <c r="B403" s="662" t="s">
        <v>570</v>
      </c>
      <c r="C403" s="662" t="s">
        <v>2361</v>
      </c>
      <c r="D403" s="743" t="s">
        <v>3311</v>
      </c>
      <c r="E403" s="744" t="s">
        <v>2370</v>
      </c>
      <c r="F403" s="662" t="s">
        <v>2357</v>
      </c>
      <c r="G403" s="662" t="s">
        <v>2385</v>
      </c>
      <c r="H403" s="662" t="s">
        <v>571</v>
      </c>
      <c r="I403" s="662" t="s">
        <v>2769</v>
      </c>
      <c r="J403" s="662" t="s">
        <v>2387</v>
      </c>
      <c r="K403" s="662" t="s">
        <v>2770</v>
      </c>
      <c r="L403" s="663">
        <v>22.79</v>
      </c>
      <c r="M403" s="663">
        <v>45.58</v>
      </c>
      <c r="N403" s="662">
        <v>2</v>
      </c>
      <c r="O403" s="745">
        <v>2</v>
      </c>
      <c r="P403" s="663">
        <v>45.58</v>
      </c>
      <c r="Q403" s="678">
        <v>1</v>
      </c>
      <c r="R403" s="662">
        <v>2</v>
      </c>
      <c r="S403" s="678">
        <v>1</v>
      </c>
      <c r="T403" s="745">
        <v>2</v>
      </c>
      <c r="U403" s="701">
        <v>1</v>
      </c>
    </row>
    <row r="404" spans="1:21" ht="14.4" customHeight="1" x14ac:dyDescent="0.3">
      <c r="A404" s="661">
        <v>31</v>
      </c>
      <c r="B404" s="662" t="s">
        <v>570</v>
      </c>
      <c r="C404" s="662" t="s">
        <v>2361</v>
      </c>
      <c r="D404" s="743" t="s">
        <v>3311</v>
      </c>
      <c r="E404" s="744" t="s">
        <v>2370</v>
      </c>
      <c r="F404" s="662" t="s">
        <v>2357</v>
      </c>
      <c r="G404" s="662" t="s">
        <v>2385</v>
      </c>
      <c r="H404" s="662" t="s">
        <v>571</v>
      </c>
      <c r="I404" s="662" t="s">
        <v>762</v>
      </c>
      <c r="J404" s="662" t="s">
        <v>763</v>
      </c>
      <c r="K404" s="662" t="s">
        <v>2771</v>
      </c>
      <c r="L404" s="663">
        <v>0</v>
      </c>
      <c r="M404" s="663">
        <v>0</v>
      </c>
      <c r="N404" s="662">
        <v>3</v>
      </c>
      <c r="O404" s="745">
        <v>3</v>
      </c>
      <c r="P404" s="663">
        <v>0</v>
      </c>
      <c r="Q404" s="678"/>
      <c r="R404" s="662">
        <v>2</v>
      </c>
      <c r="S404" s="678">
        <v>0.66666666666666663</v>
      </c>
      <c r="T404" s="745">
        <v>2</v>
      </c>
      <c r="U404" s="701">
        <v>0.66666666666666663</v>
      </c>
    </row>
    <row r="405" spans="1:21" ht="14.4" customHeight="1" x14ac:dyDescent="0.3">
      <c r="A405" s="661">
        <v>31</v>
      </c>
      <c r="B405" s="662" t="s">
        <v>570</v>
      </c>
      <c r="C405" s="662" t="s">
        <v>2361</v>
      </c>
      <c r="D405" s="743" t="s">
        <v>3311</v>
      </c>
      <c r="E405" s="744" t="s">
        <v>2370</v>
      </c>
      <c r="F405" s="662" t="s">
        <v>2357</v>
      </c>
      <c r="G405" s="662" t="s">
        <v>2389</v>
      </c>
      <c r="H405" s="662" t="s">
        <v>571</v>
      </c>
      <c r="I405" s="662" t="s">
        <v>1513</v>
      </c>
      <c r="J405" s="662" t="s">
        <v>1514</v>
      </c>
      <c r="K405" s="662" t="s">
        <v>1515</v>
      </c>
      <c r="L405" s="663">
        <v>147.31</v>
      </c>
      <c r="M405" s="663">
        <v>1767.72</v>
      </c>
      <c r="N405" s="662">
        <v>12</v>
      </c>
      <c r="O405" s="745">
        <v>6</v>
      </c>
      <c r="P405" s="663">
        <v>1031.17</v>
      </c>
      <c r="Q405" s="678">
        <v>0.58333333333333337</v>
      </c>
      <c r="R405" s="662">
        <v>7</v>
      </c>
      <c r="S405" s="678">
        <v>0.58333333333333337</v>
      </c>
      <c r="T405" s="745">
        <v>4</v>
      </c>
      <c r="U405" s="701">
        <v>0.66666666666666663</v>
      </c>
    </row>
    <row r="406" spans="1:21" ht="14.4" customHeight="1" x14ac:dyDescent="0.3">
      <c r="A406" s="661">
        <v>31</v>
      </c>
      <c r="B406" s="662" t="s">
        <v>570</v>
      </c>
      <c r="C406" s="662" t="s">
        <v>2361</v>
      </c>
      <c r="D406" s="743" t="s">
        <v>3311</v>
      </c>
      <c r="E406" s="744" t="s">
        <v>2370</v>
      </c>
      <c r="F406" s="662" t="s">
        <v>2357</v>
      </c>
      <c r="G406" s="662" t="s">
        <v>2389</v>
      </c>
      <c r="H406" s="662" t="s">
        <v>571</v>
      </c>
      <c r="I406" s="662" t="s">
        <v>2704</v>
      </c>
      <c r="J406" s="662" t="s">
        <v>2705</v>
      </c>
      <c r="K406" s="662" t="s">
        <v>2706</v>
      </c>
      <c r="L406" s="663">
        <v>73.66</v>
      </c>
      <c r="M406" s="663">
        <v>294.64</v>
      </c>
      <c r="N406" s="662">
        <v>4</v>
      </c>
      <c r="O406" s="745">
        <v>2</v>
      </c>
      <c r="P406" s="663">
        <v>147.32</v>
      </c>
      <c r="Q406" s="678">
        <v>0.5</v>
      </c>
      <c r="R406" s="662">
        <v>2</v>
      </c>
      <c r="S406" s="678">
        <v>0.5</v>
      </c>
      <c r="T406" s="745">
        <v>1</v>
      </c>
      <c r="U406" s="701">
        <v>0.5</v>
      </c>
    </row>
    <row r="407" spans="1:21" ht="14.4" customHeight="1" x14ac:dyDescent="0.3">
      <c r="A407" s="661">
        <v>31</v>
      </c>
      <c r="B407" s="662" t="s">
        <v>570</v>
      </c>
      <c r="C407" s="662" t="s">
        <v>2361</v>
      </c>
      <c r="D407" s="743" t="s">
        <v>3311</v>
      </c>
      <c r="E407" s="744" t="s">
        <v>2370</v>
      </c>
      <c r="F407" s="662" t="s">
        <v>2357</v>
      </c>
      <c r="G407" s="662" t="s">
        <v>2575</v>
      </c>
      <c r="H407" s="662" t="s">
        <v>571</v>
      </c>
      <c r="I407" s="662" t="s">
        <v>2576</v>
      </c>
      <c r="J407" s="662" t="s">
        <v>2577</v>
      </c>
      <c r="K407" s="662" t="s">
        <v>2578</v>
      </c>
      <c r="L407" s="663">
        <v>23.61</v>
      </c>
      <c r="M407" s="663">
        <v>94.44</v>
      </c>
      <c r="N407" s="662">
        <v>4</v>
      </c>
      <c r="O407" s="745">
        <v>2.5</v>
      </c>
      <c r="P407" s="663">
        <v>47.22</v>
      </c>
      <c r="Q407" s="678">
        <v>0.5</v>
      </c>
      <c r="R407" s="662">
        <v>2</v>
      </c>
      <c r="S407" s="678">
        <v>0.5</v>
      </c>
      <c r="T407" s="745">
        <v>1</v>
      </c>
      <c r="U407" s="701">
        <v>0.4</v>
      </c>
    </row>
    <row r="408" spans="1:21" ht="14.4" customHeight="1" x14ac:dyDescent="0.3">
      <c r="A408" s="661">
        <v>31</v>
      </c>
      <c r="B408" s="662" t="s">
        <v>570</v>
      </c>
      <c r="C408" s="662" t="s">
        <v>2361</v>
      </c>
      <c r="D408" s="743" t="s">
        <v>3311</v>
      </c>
      <c r="E408" s="744" t="s">
        <v>2370</v>
      </c>
      <c r="F408" s="662" t="s">
        <v>2357</v>
      </c>
      <c r="G408" s="662" t="s">
        <v>2772</v>
      </c>
      <c r="H408" s="662" t="s">
        <v>571</v>
      </c>
      <c r="I408" s="662" t="s">
        <v>2773</v>
      </c>
      <c r="J408" s="662" t="s">
        <v>2774</v>
      </c>
      <c r="K408" s="662" t="s">
        <v>2417</v>
      </c>
      <c r="L408" s="663">
        <v>0</v>
      </c>
      <c r="M408" s="663">
        <v>0</v>
      </c>
      <c r="N408" s="662">
        <v>1</v>
      </c>
      <c r="O408" s="745">
        <v>0.5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31</v>
      </c>
      <c r="B409" s="662" t="s">
        <v>570</v>
      </c>
      <c r="C409" s="662" t="s">
        <v>2361</v>
      </c>
      <c r="D409" s="743" t="s">
        <v>3311</v>
      </c>
      <c r="E409" s="744" t="s">
        <v>2370</v>
      </c>
      <c r="F409" s="662" t="s">
        <v>2357</v>
      </c>
      <c r="G409" s="662" t="s">
        <v>2775</v>
      </c>
      <c r="H409" s="662" t="s">
        <v>1282</v>
      </c>
      <c r="I409" s="662" t="s">
        <v>2776</v>
      </c>
      <c r="J409" s="662" t="s">
        <v>2041</v>
      </c>
      <c r="K409" s="662" t="s">
        <v>2777</v>
      </c>
      <c r="L409" s="663">
        <v>96.84</v>
      </c>
      <c r="M409" s="663">
        <v>1065.2400000000002</v>
      </c>
      <c r="N409" s="662">
        <v>11</v>
      </c>
      <c r="O409" s="745">
        <v>11</v>
      </c>
      <c r="P409" s="663">
        <v>871.56000000000017</v>
      </c>
      <c r="Q409" s="678">
        <v>0.81818181818181812</v>
      </c>
      <c r="R409" s="662">
        <v>9</v>
      </c>
      <c r="S409" s="678">
        <v>0.81818181818181823</v>
      </c>
      <c r="T409" s="745">
        <v>9</v>
      </c>
      <c r="U409" s="701">
        <v>0.81818181818181823</v>
      </c>
    </row>
    <row r="410" spans="1:21" ht="14.4" customHeight="1" x14ac:dyDescent="0.3">
      <c r="A410" s="661">
        <v>31</v>
      </c>
      <c r="B410" s="662" t="s">
        <v>570</v>
      </c>
      <c r="C410" s="662" t="s">
        <v>2361</v>
      </c>
      <c r="D410" s="743" t="s">
        <v>3311</v>
      </c>
      <c r="E410" s="744" t="s">
        <v>2370</v>
      </c>
      <c r="F410" s="662" t="s">
        <v>2357</v>
      </c>
      <c r="G410" s="662" t="s">
        <v>2775</v>
      </c>
      <c r="H410" s="662" t="s">
        <v>571</v>
      </c>
      <c r="I410" s="662" t="s">
        <v>2778</v>
      </c>
      <c r="J410" s="662" t="s">
        <v>2779</v>
      </c>
      <c r="K410" s="662" t="s">
        <v>2777</v>
      </c>
      <c r="L410" s="663">
        <v>96.84</v>
      </c>
      <c r="M410" s="663">
        <v>96.84</v>
      </c>
      <c r="N410" s="662">
        <v>1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31</v>
      </c>
      <c r="B411" s="662" t="s">
        <v>570</v>
      </c>
      <c r="C411" s="662" t="s">
        <v>2361</v>
      </c>
      <c r="D411" s="743" t="s">
        <v>3311</v>
      </c>
      <c r="E411" s="744" t="s">
        <v>2370</v>
      </c>
      <c r="F411" s="662" t="s">
        <v>2357</v>
      </c>
      <c r="G411" s="662" t="s">
        <v>2422</v>
      </c>
      <c r="H411" s="662" t="s">
        <v>1282</v>
      </c>
      <c r="I411" s="662" t="s">
        <v>2423</v>
      </c>
      <c r="J411" s="662" t="s">
        <v>2424</v>
      </c>
      <c r="K411" s="662" t="s">
        <v>2425</v>
      </c>
      <c r="L411" s="663">
        <v>543.39</v>
      </c>
      <c r="M411" s="663">
        <v>2173.56</v>
      </c>
      <c r="N411" s="662">
        <v>4</v>
      </c>
      <c r="O411" s="745">
        <v>4</v>
      </c>
      <c r="P411" s="663">
        <v>2173.56</v>
      </c>
      <c r="Q411" s="678">
        <v>1</v>
      </c>
      <c r="R411" s="662">
        <v>4</v>
      </c>
      <c r="S411" s="678">
        <v>1</v>
      </c>
      <c r="T411" s="745">
        <v>4</v>
      </c>
      <c r="U411" s="701">
        <v>1</v>
      </c>
    </row>
    <row r="412" spans="1:21" ht="14.4" customHeight="1" x14ac:dyDescent="0.3">
      <c r="A412" s="661">
        <v>31</v>
      </c>
      <c r="B412" s="662" t="s">
        <v>570</v>
      </c>
      <c r="C412" s="662" t="s">
        <v>2361</v>
      </c>
      <c r="D412" s="743" t="s">
        <v>3311</v>
      </c>
      <c r="E412" s="744" t="s">
        <v>2370</v>
      </c>
      <c r="F412" s="662" t="s">
        <v>2357</v>
      </c>
      <c r="G412" s="662" t="s">
        <v>2422</v>
      </c>
      <c r="H412" s="662" t="s">
        <v>1282</v>
      </c>
      <c r="I412" s="662" t="s">
        <v>2426</v>
      </c>
      <c r="J412" s="662" t="s">
        <v>2424</v>
      </c>
      <c r="K412" s="662" t="s">
        <v>2427</v>
      </c>
      <c r="L412" s="663">
        <v>815.1</v>
      </c>
      <c r="M412" s="663">
        <v>2445.3000000000002</v>
      </c>
      <c r="N412" s="662">
        <v>3</v>
      </c>
      <c r="O412" s="745">
        <v>1.5</v>
      </c>
      <c r="P412" s="663">
        <v>2445.3000000000002</v>
      </c>
      <c r="Q412" s="678">
        <v>1</v>
      </c>
      <c r="R412" s="662">
        <v>3</v>
      </c>
      <c r="S412" s="678">
        <v>1</v>
      </c>
      <c r="T412" s="745">
        <v>1.5</v>
      </c>
      <c r="U412" s="701">
        <v>1</v>
      </c>
    </row>
    <row r="413" spans="1:21" ht="14.4" customHeight="1" x14ac:dyDescent="0.3">
      <c r="A413" s="661">
        <v>31</v>
      </c>
      <c r="B413" s="662" t="s">
        <v>570</v>
      </c>
      <c r="C413" s="662" t="s">
        <v>2361</v>
      </c>
      <c r="D413" s="743" t="s">
        <v>3311</v>
      </c>
      <c r="E413" s="744" t="s">
        <v>2370</v>
      </c>
      <c r="F413" s="662" t="s">
        <v>2357</v>
      </c>
      <c r="G413" s="662" t="s">
        <v>2432</v>
      </c>
      <c r="H413" s="662" t="s">
        <v>1282</v>
      </c>
      <c r="I413" s="662" t="s">
        <v>1292</v>
      </c>
      <c r="J413" s="662" t="s">
        <v>1293</v>
      </c>
      <c r="K413" s="662" t="s">
        <v>2290</v>
      </c>
      <c r="L413" s="663">
        <v>48.42</v>
      </c>
      <c r="M413" s="663">
        <v>435.78000000000003</v>
      </c>
      <c r="N413" s="662">
        <v>9</v>
      </c>
      <c r="O413" s="745">
        <v>8.5</v>
      </c>
      <c r="P413" s="663">
        <v>242.10000000000002</v>
      </c>
      <c r="Q413" s="678">
        <v>0.55555555555555558</v>
      </c>
      <c r="R413" s="662">
        <v>5</v>
      </c>
      <c r="S413" s="678">
        <v>0.55555555555555558</v>
      </c>
      <c r="T413" s="745">
        <v>5</v>
      </c>
      <c r="U413" s="701">
        <v>0.58823529411764708</v>
      </c>
    </row>
    <row r="414" spans="1:21" ht="14.4" customHeight="1" x14ac:dyDescent="0.3">
      <c r="A414" s="661">
        <v>31</v>
      </c>
      <c r="B414" s="662" t="s">
        <v>570</v>
      </c>
      <c r="C414" s="662" t="s">
        <v>2361</v>
      </c>
      <c r="D414" s="743" t="s">
        <v>3311</v>
      </c>
      <c r="E414" s="744" t="s">
        <v>2370</v>
      </c>
      <c r="F414" s="662" t="s">
        <v>2357</v>
      </c>
      <c r="G414" s="662" t="s">
        <v>2432</v>
      </c>
      <c r="H414" s="662" t="s">
        <v>571</v>
      </c>
      <c r="I414" s="662" t="s">
        <v>2711</v>
      </c>
      <c r="J414" s="662" t="s">
        <v>1293</v>
      </c>
      <c r="K414" s="662" t="s">
        <v>2712</v>
      </c>
      <c r="L414" s="663">
        <v>48.42</v>
      </c>
      <c r="M414" s="663">
        <v>48.42</v>
      </c>
      <c r="N414" s="662">
        <v>1</v>
      </c>
      <c r="O414" s="745">
        <v>0.5</v>
      </c>
      <c r="P414" s="663">
        <v>48.42</v>
      </c>
      <c r="Q414" s="678">
        <v>1</v>
      </c>
      <c r="R414" s="662">
        <v>1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31</v>
      </c>
      <c r="B415" s="662" t="s">
        <v>570</v>
      </c>
      <c r="C415" s="662" t="s">
        <v>2361</v>
      </c>
      <c r="D415" s="743" t="s">
        <v>3311</v>
      </c>
      <c r="E415" s="744" t="s">
        <v>2370</v>
      </c>
      <c r="F415" s="662" t="s">
        <v>2357</v>
      </c>
      <c r="G415" s="662" t="s">
        <v>2432</v>
      </c>
      <c r="H415" s="662" t="s">
        <v>571</v>
      </c>
      <c r="I415" s="662" t="s">
        <v>2780</v>
      </c>
      <c r="J415" s="662" t="s">
        <v>2781</v>
      </c>
      <c r="K415" s="662" t="s">
        <v>2782</v>
      </c>
      <c r="L415" s="663">
        <v>48.42</v>
      </c>
      <c r="M415" s="663">
        <v>96.84</v>
      </c>
      <c r="N415" s="662">
        <v>2</v>
      </c>
      <c r="O415" s="745">
        <v>1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31</v>
      </c>
      <c r="B416" s="662" t="s">
        <v>570</v>
      </c>
      <c r="C416" s="662" t="s">
        <v>2361</v>
      </c>
      <c r="D416" s="743" t="s">
        <v>3311</v>
      </c>
      <c r="E416" s="744" t="s">
        <v>2370</v>
      </c>
      <c r="F416" s="662" t="s">
        <v>2357</v>
      </c>
      <c r="G416" s="662" t="s">
        <v>2783</v>
      </c>
      <c r="H416" s="662" t="s">
        <v>571</v>
      </c>
      <c r="I416" s="662" t="s">
        <v>670</v>
      </c>
      <c r="J416" s="662" t="s">
        <v>2784</v>
      </c>
      <c r="K416" s="662" t="s">
        <v>2785</v>
      </c>
      <c r="L416" s="663">
        <v>0</v>
      </c>
      <c r="M416" s="663">
        <v>0</v>
      </c>
      <c r="N416" s="662">
        <v>1</v>
      </c>
      <c r="O416" s="745">
        <v>0.5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31</v>
      </c>
      <c r="B417" s="662" t="s">
        <v>570</v>
      </c>
      <c r="C417" s="662" t="s">
        <v>2361</v>
      </c>
      <c r="D417" s="743" t="s">
        <v>3311</v>
      </c>
      <c r="E417" s="744" t="s">
        <v>2370</v>
      </c>
      <c r="F417" s="662" t="s">
        <v>2357</v>
      </c>
      <c r="G417" s="662" t="s">
        <v>2642</v>
      </c>
      <c r="H417" s="662" t="s">
        <v>1282</v>
      </c>
      <c r="I417" s="662" t="s">
        <v>2000</v>
      </c>
      <c r="J417" s="662" t="s">
        <v>2324</v>
      </c>
      <c r="K417" s="662" t="s">
        <v>1785</v>
      </c>
      <c r="L417" s="663">
        <v>96.53</v>
      </c>
      <c r="M417" s="663">
        <v>193.06</v>
      </c>
      <c r="N417" s="662">
        <v>2</v>
      </c>
      <c r="O417" s="745">
        <v>0.5</v>
      </c>
      <c r="P417" s="663">
        <v>193.06</v>
      </c>
      <c r="Q417" s="678">
        <v>1</v>
      </c>
      <c r="R417" s="662">
        <v>2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31</v>
      </c>
      <c r="B418" s="662" t="s">
        <v>570</v>
      </c>
      <c r="C418" s="662" t="s">
        <v>2361</v>
      </c>
      <c r="D418" s="743" t="s">
        <v>3311</v>
      </c>
      <c r="E418" s="744" t="s">
        <v>2370</v>
      </c>
      <c r="F418" s="662" t="s">
        <v>2357</v>
      </c>
      <c r="G418" s="662" t="s">
        <v>2786</v>
      </c>
      <c r="H418" s="662" t="s">
        <v>1282</v>
      </c>
      <c r="I418" s="662" t="s">
        <v>2787</v>
      </c>
      <c r="J418" s="662" t="s">
        <v>2788</v>
      </c>
      <c r="K418" s="662" t="s">
        <v>2789</v>
      </c>
      <c r="L418" s="663">
        <v>63.75</v>
      </c>
      <c r="M418" s="663">
        <v>127.5</v>
      </c>
      <c r="N418" s="662">
        <v>2</v>
      </c>
      <c r="O418" s="745">
        <v>1</v>
      </c>
      <c r="P418" s="663">
        <v>127.5</v>
      </c>
      <c r="Q418" s="678">
        <v>1</v>
      </c>
      <c r="R418" s="662">
        <v>2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31</v>
      </c>
      <c r="B419" s="662" t="s">
        <v>570</v>
      </c>
      <c r="C419" s="662" t="s">
        <v>2361</v>
      </c>
      <c r="D419" s="743" t="s">
        <v>3311</v>
      </c>
      <c r="E419" s="744" t="s">
        <v>2370</v>
      </c>
      <c r="F419" s="662" t="s">
        <v>2357</v>
      </c>
      <c r="G419" s="662" t="s">
        <v>2433</v>
      </c>
      <c r="H419" s="662" t="s">
        <v>571</v>
      </c>
      <c r="I419" s="662" t="s">
        <v>740</v>
      </c>
      <c r="J419" s="662" t="s">
        <v>2434</v>
      </c>
      <c r="K419" s="662" t="s">
        <v>2435</v>
      </c>
      <c r="L419" s="663">
        <v>0</v>
      </c>
      <c r="M419" s="663">
        <v>0</v>
      </c>
      <c r="N419" s="662">
        <v>7</v>
      </c>
      <c r="O419" s="745">
        <v>6.5</v>
      </c>
      <c r="P419" s="663">
        <v>0</v>
      </c>
      <c r="Q419" s="678"/>
      <c r="R419" s="662">
        <v>5</v>
      </c>
      <c r="S419" s="678">
        <v>0.7142857142857143</v>
      </c>
      <c r="T419" s="745">
        <v>4.5</v>
      </c>
      <c r="U419" s="701">
        <v>0.69230769230769229</v>
      </c>
    </row>
    <row r="420" spans="1:21" ht="14.4" customHeight="1" x14ac:dyDescent="0.3">
      <c r="A420" s="661">
        <v>31</v>
      </c>
      <c r="B420" s="662" t="s">
        <v>570</v>
      </c>
      <c r="C420" s="662" t="s">
        <v>2361</v>
      </c>
      <c r="D420" s="743" t="s">
        <v>3311</v>
      </c>
      <c r="E420" s="744" t="s">
        <v>2370</v>
      </c>
      <c r="F420" s="662" t="s">
        <v>2357</v>
      </c>
      <c r="G420" s="662" t="s">
        <v>2436</v>
      </c>
      <c r="H420" s="662" t="s">
        <v>571</v>
      </c>
      <c r="I420" s="662" t="s">
        <v>2437</v>
      </c>
      <c r="J420" s="662" t="s">
        <v>2438</v>
      </c>
      <c r="K420" s="662" t="s">
        <v>2439</v>
      </c>
      <c r="L420" s="663">
        <v>657.67</v>
      </c>
      <c r="M420" s="663">
        <v>657.67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31</v>
      </c>
      <c r="B421" s="662" t="s">
        <v>570</v>
      </c>
      <c r="C421" s="662" t="s">
        <v>2361</v>
      </c>
      <c r="D421" s="743" t="s">
        <v>3311</v>
      </c>
      <c r="E421" s="744" t="s">
        <v>2370</v>
      </c>
      <c r="F421" s="662" t="s">
        <v>2357</v>
      </c>
      <c r="G421" s="662" t="s">
        <v>2440</v>
      </c>
      <c r="H421" s="662" t="s">
        <v>571</v>
      </c>
      <c r="I421" s="662" t="s">
        <v>1494</v>
      </c>
      <c r="J421" s="662" t="s">
        <v>1495</v>
      </c>
      <c r="K421" s="662" t="s">
        <v>2441</v>
      </c>
      <c r="L421" s="663">
        <v>186.27</v>
      </c>
      <c r="M421" s="663">
        <v>186.27</v>
      </c>
      <c r="N421" s="662">
        <v>1</v>
      </c>
      <c r="O421" s="745">
        <v>1</v>
      </c>
      <c r="P421" s="663">
        <v>186.27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31</v>
      </c>
      <c r="B422" s="662" t="s">
        <v>570</v>
      </c>
      <c r="C422" s="662" t="s">
        <v>2361</v>
      </c>
      <c r="D422" s="743" t="s">
        <v>3311</v>
      </c>
      <c r="E422" s="744" t="s">
        <v>2370</v>
      </c>
      <c r="F422" s="662" t="s">
        <v>2357</v>
      </c>
      <c r="G422" s="662" t="s">
        <v>2449</v>
      </c>
      <c r="H422" s="662" t="s">
        <v>571</v>
      </c>
      <c r="I422" s="662" t="s">
        <v>996</v>
      </c>
      <c r="J422" s="662" t="s">
        <v>997</v>
      </c>
      <c r="K422" s="662" t="s">
        <v>2451</v>
      </c>
      <c r="L422" s="663">
        <v>75.22</v>
      </c>
      <c r="M422" s="663">
        <v>225.66</v>
      </c>
      <c r="N422" s="662">
        <v>3</v>
      </c>
      <c r="O422" s="745">
        <v>3</v>
      </c>
      <c r="P422" s="663">
        <v>225.66</v>
      </c>
      <c r="Q422" s="678">
        <v>1</v>
      </c>
      <c r="R422" s="662">
        <v>3</v>
      </c>
      <c r="S422" s="678">
        <v>1</v>
      </c>
      <c r="T422" s="745">
        <v>3</v>
      </c>
      <c r="U422" s="701">
        <v>1</v>
      </c>
    </row>
    <row r="423" spans="1:21" ht="14.4" customHeight="1" x14ac:dyDescent="0.3">
      <c r="A423" s="661">
        <v>31</v>
      </c>
      <c r="B423" s="662" t="s">
        <v>570</v>
      </c>
      <c r="C423" s="662" t="s">
        <v>2361</v>
      </c>
      <c r="D423" s="743" t="s">
        <v>3311</v>
      </c>
      <c r="E423" s="744" t="s">
        <v>2370</v>
      </c>
      <c r="F423" s="662" t="s">
        <v>2357</v>
      </c>
      <c r="G423" s="662" t="s">
        <v>2449</v>
      </c>
      <c r="H423" s="662" t="s">
        <v>571</v>
      </c>
      <c r="I423" s="662" t="s">
        <v>2651</v>
      </c>
      <c r="J423" s="662" t="s">
        <v>2650</v>
      </c>
      <c r="K423" s="662" t="s">
        <v>998</v>
      </c>
      <c r="L423" s="663">
        <v>75.22</v>
      </c>
      <c r="M423" s="663">
        <v>75.22</v>
      </c>
      <c r="N423" s="662">
        <v>1</v>
      </c>
      <c r="O423" s="745">
        <v>0.5</v>
      </c>
      <c r="P423" s="663">
        <v>75.22</v>
      </c>
      <c r="Q423" s="678">
        <v>1</v>
      </c>
      <c r="R423" s="662">
        <v>1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31</v>
      </c>
      <c r="B424" s="662" t="s">
        <v>570</v>
      </c>
      <c r="C424" s="662" t="s">
        <v>2361</v>
      </c>
      <c r="D424" s="743" t="s">
        <v>3311</v>
      </c>
      <c r="E424" s="744" t="s">
        <v>2370</v>
      </c>
      <c r="F424" s="662" t="s">
        <v>2358</v>
      </c>
      <c r="G424" s="662" t="s">
        <v>2455</v>
      </c>
      <c r="H424" s="662" t="s">
        <v>571</v>
      </c>
      <c r="I424" s="662" t="s">
        <v>2593</v>
      </c>
      <c r="J424" s="662" t="s">
        <v>2594</v>
      </c>
      <c r="K424" s="662" t="s">
        <v>2595</v>
      </c>
      <c r="L424" s="663">
        <v>35.130000000000003</v>
      </c>
      <c r="M424" s="663">
        <v>843.12</v>
      </c>
      <c r="N424" s="662">
        <v>24</v>
      </c>
      <c r="O424" s="745">
        <v>24</v>
      </c>
      <c r="P424" s="663">
        <v>843.12</v>
      </c>
      <c r="Q424" s="678">
        <v>1</v>
      </c>
      <c r="R424" s="662">
        <v>24</v>
      </c>
      <c r="S424" s="678">
        <v>1</v>
      </c>
      <c r="T424" s="745">
        <v>24</v>
      </c>
      <c r="U424" s="701">
        <v>1</v>
      </c>
    </row>
    <row r="425" spans="1:21" ht="14.4" customHeight="1" x14ac:dyDescent="0.3">
      <c r="A425" s="661">
        <v>31</v>
      </c>
      <c r="B425" s="662" t="s">
        <v>570</v>
      </c>
      <c r="C425" s="662" t="s">
        <v>2361</v>
      </c>
      <c r="D425" s="743" t="s">
        <v>3311</v>
      </c>
      <c r="E425" s="744" t="s">
        <v>2370</v>
      </c>
      <c r="F425" s="662" t="s">
        <v>2358</v>
      </c>
      <c r="G425" s="662" t="s">
        <v>2455</v>
      </c>
      <c r="H425" s="662" t="s">
        <v>571</v>
      </c>
      <c r="I425" s="662" t="s">
        <v>2456</v>
      </c>
      <c r="J425" s="662" t="s">
        <v>2457</v>
      </c>
      <c r="K425" s="662" t="s">
        <v>2458</v>
      </c>
      <c r="L425" s="663">
        <v>35.75</v>
      </c>
      <c r="M425" s="663">
        <v>107.25</v>
      </c>
      <c r="N425" s="662">
        <v>3</v>
      </c>
      <c r="O425" s="745">
        <v>3</v>
      </c>
      <c r="P425" s="663">
        <v>107.25</v>
      </c>
      <c r="Q425" s="678">
        <v>1</v>
      </c>
      <c r="R425" s="662">
        <v>3</v>
      </c>
      <c r="S425" s="678">
        <v>1</v>
      </c>
      <c r="T425" s="745">
        <v>3</v>
      </c>
      <c r="U425" s="701">
        <v>1</v>
      </c>
    </row>
    <row r="426" spans="1:21" ht="14.4" customHeight="1" x14ac:dyDescent="0.3">
      <c r="A426" s="661">
        <v>31</v>
      </c>
      <c r="B426" s="662" t="s">
        <v>570</v>
      </c>
      <c r="C426" s="662" t="s">
        <v>2361</v>
      </c>
      <c r="D426" s="743" t="s">
        <v>3311</v>
      </c>
      <c r="E426" s="744" t="s">
        <v>2370</v>
      </c>
      <c r="F426" s="662" t="s">
        <v>2358</v>
      </c>
      <c r="G426" s="662" t="s">
        <v>2455</v>
      </c>
      <c r="H426" s="662" t="s">
        <v>571</v>
      </c>
      <c r="I426" s="662" t="s">
        <v>2729</v>
      </c>
      <c r="J426" s="662" t="s">
        <v>2457</v>
      </c>
      <c r="K426" s="662" t="s">
        <v>2730</v>
      </c>
      <c r="L426" s="663">
        <v>47.57</v>
      </c>
      <c r="M426" s="663">
        <v>47.57</v>
      </c>
      <c r="N426" s="662">
        <v>1</v>
      </c>
      <c r="O426" s="745">
        <v>1</v>
      </c>
      <c r="P426" s="663">
        <v>47.57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31</v>
      </c>
      <c r="B427" s="662" t="s">
        <v>570</v>
      </c>
      <c r="C427" s="662" t="s">
        <v>2361</v>
      </c>
      <c r="D427" s="743" t="s">
        <v>3311</v>
      </c>
      <c r="E427" s="744" t="s">
        <v>2370</v>
      </c>
      <c r="F427" s="662" t="s">
        <v>2358</v>
      </c>
      <c r="G427" s="662" t="s">
        <v>2455</v>
      </c>
      <c r="H427" s="662" t="s">
        <v>571</v>
      </c>
      <c r="I427" s="662" t="s">
        <v>2729</v>
      </c>
      <c r="J427" s="662" t="s">
        <v>2457</v>
      </c>
      <c r="K427" s="662" t="s">
        <v>2790</v>
      </c>
      <c r="L427" s="663">
        <v>47.57</v>
      </c>
      <c r="M427" s="663">
        <v>95.14</v>
      </c>
      <c r="N427" s="662">
        <v>2</v>
      </c>
      <c r="O427" s="745">
        <v>1</v>
      </c>
      <c r="P427" s="663">
        <v>95.14</v>
      </c>
      <c r="Q427" s="678">
        <v>1</v>
      </c>
      <c r="R427" s="662">
        <v>2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31</v>
      </c>
      <c r="B428" s="662" t="s">
        <v>570</v>
      </c>
      <c r="C428" s="662" t="s">
        <v>2361</v>
      </c>
      <c r="D428" s="743" t="s">
        <v>3311</v>
      </c>
      <c r="E428" s="744" t="s">
        <v>2370</v>
      </c>
      <c r="F428" s="662" t="s">
        <v>2358</v>
      </c>
      <c r="G428" s="662" t="s">
        <v>2455</v>
      </c>
      <c r="H428" s="662" t="s">
        <v>571</v>
      </c>
      <c r="I428" s="662" t="s">
        <v>2791</v>
      </c>
      <c r="J428" s="662" t="s">
        <v>2594</v>
      </c>
      <c r="K428" s="662" t="s">
        <v>2792</v>
      </c>
      <c r="L428" s="663">
        <v>30.99</v>
      </c>
      <c r="M428" s="663">
        <v>61.98</v>
      </c>
      <c r="N428" s="662">
        <v>2</v>
      </c>
      <c r="O428" s="745">
        <v>2</v>
      </c>
      <c r="P428" s="663">
        <v>61.98</v>
      </c>
      <c r="Q428" s="678">
        <v>1</v>
      </c>
      <c r="R428" s="662">
        <v>2</v>
      </c>
      <c r="S428" s="678">
        <v>1</v>
      </c>
      <c r="T428" s="745">
        <v>2</v>
      </c>
      <c r="U428" s="701">
        <v>1</v>
      </c>
    </row>
    <row r="429" spans="1:21" ht="14.4" customHeight="1" x14ac:dyDescent="0.3">
      <c r="A429" s="661">
        <v>31</v>
      </c>
      <c r="B429" s="662" t="s">
        <v>570</v>
      </c>
      <c r="C429" s="662" t="s">
        <v>2361</v>
      </c>
      <c r="D429" s="743" t="s">
        <v>3311</v>
      </c>
      <c r="E429" s="744" t="s">
        <v>2370</v>
      </c>
      <c r="F429" s="662" t="s">
        <v>2358</v>
      </c>
      <c r="G429" s="662" t="s">
        <v>2455</v>
      </c>
      <c r="H429" s="662" t="s">
        <v>571</v>
      </c>
      <c r="I429" s="662" t="s">
        <v>2793</v>
      </c>
      <c r="J429" s="662" t="s">
        <v>2594</v>
      </c>
      <c r="K429" s="662" t="s">
        <v>2794</v>
      </c>
      <c r="L429" s="663">
        <v>24.77</v>
      </c>
      <c r="M429" s="663">
        <v>24.77</v>
      </c>
      <c r="N429" s="662">
        <v>1</v>
      </c>
      <c r="O429" s="745">
        <v>1</v>
      </c>
      <c r="P429" s="663">
        <v>24.77</v>
      </c>
      <c r="Q429" s="678">
        <v>1</v>
      </c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31</v>
      </c>
      <c r="B430" s="662" t="s">
        <v>570</v>
      </c>
      <c r="C430" s="662" t="s">
        <v>2361</v>
      </c>
      <c r="D430" s="743" t="s">
        <v>3311</v>
      </c>
      <c r="E430" s="744" t="s">
        <v>2370</v>
      </c>
      <c r="F430" s="662" t="s">
        <v>2358</v>
      </c>
      <c r="G430" s="662" t="s">
        <v>2459</v>
      </c>
      <c r="H430" s="662" t="s">
        <v>571</v>
      </c>
      <c r="I430" s="662" t="s">
        <v>2795</v>
      </c>
      <c r="J430" s="662" t="s">
        <v>2461</v>
      </c>
      <c r="K430" s="662" t="s">
        <v>2796</v>
      </c>
      <c r="L430" s="663">
        <v>410</v>
      </c>
      <c r="M430" s="663">
        <v>410</v>
      </c>
      <c r="N430" s="662">
        <v>1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31</v>
      </c>
      <c r="B431" s="662" t="s">
        <v>570</v>
      </c>
      <c r="C431" s="662" t="s">
        <v>2361</v>
      </c>
      <c r="D431" s="743" t="s">
        <v>3311</v>
      </c>
      <c r="E431" s="744" t="s">
        <v>2370</v>
      </c>
      <c r="F431" s="662" t="s">
        <v>2358</v>
      </c>
      <c r="G431" s="662" t="s">
        <v>2463</v>
      </c>
      <c r="H431" s="662" t="s">
        <v>571</v>
      </c>
      <c r="I431" s="662" t="s">
        <v>2470</v>
      </c>
      <c r="J431" s="662" t="s">
        <v>2471</v>
      </c>
      <c r="K431" s="662" t="s">
        <v>2472</v>
      </c>
      <c r="L431" s="663">
        <v>492.18</v>
      </c>
      <c r="M431" s="663">
        <v>984.36</v>
      </c>
      <c r="N431" s="662">
        <v>2</v>
      </c>
      <c r="O431" s="745">
        <v>2</v>
      </c>
      <c r="P431" s="663">
        <v>984.36</v>
      </c>
      <c r="Q431" s="678">
        <v>1</v>
      </c>
      <c r="R431" s="662">
        <v>2</v>
      </c>
      <c r="S431" s="678">
        <v>1</v>
      </c>
      <c r="T431" s="745">
        <v>2</v>
      </c>
      <c r="U431" s="701">
        <v>1</v>
      </c>
    </row>
    <row r="432" spans="1:21" ht="14.4" customHeight="1" x14ac:dyDescent="0.3">
      <c r="A432" s="661">
        <v>31</v>
      </c>
      <c r="B432" s="662" t="s">
        <v>570</v>
      </c>
      <c r="C432" s="662" t="s">
        <v>2361</v>
      </c>
      <c r="D432" s="743" t="s">
        <v>3311</v>
      </c>
      <c r="E432" s="744" t="s">
        <v>2370</v>
      </c>
      <c r="F432" s="662" t="s">
        <v>2358</v>
      </c>
      <c r="G432" s="662" t="s">
        <v>2463</v>
      </c>
      <c r="H432" s="662" t="s">
        <v>571</v>
      </c>
      <c r="I432" s="662" t="s">
        <v>2797</v>
      </c>
      <c r="J432" s="662" t="s">
        <v>2798</v>
      </c>
      <c r="K432" s="662" t="s">
        <v>2799</v>
      </c>
      <c r="L432" s="663">
        <v>1575</v>
      </c>
      <c r="M432" s="663">
        <v>3150</v>
      </c>
      <c r="N432" s="662">
        <v>2</v>
      </c>
      <c r="O432" s="745">
        <v>2</v>
      </c>
      <c r="P432" s="663">
        <v>3150</v>
      </c>
      <c r="Q432" s="678">
        <v>1</v>
      </c>
      <c r="R432" s="662">
        <v>2</v>
      </c>
      <c r="S432" s="678">
        <v>1</v>
      </c>
      <c r="T432" s="745">
        <v>2</v>
      </c>
      <c r="U432" s="701">
        <v>1</v>
      </c>
    </row>
    <row r="433" spans="1:21" ht="14.4" customHeight="1" x14ac:dyDescent="0.3">
      <c r="A433" s="661">
        <v>31</v>
      </c>
      <c r="B433" s="662" t="s">
        <v>570</v>
      </c>
      <c r="C433" s="662" t="s">
        <v>2361</v>
      </c>
      <c r="D433" s="743" t="s">
        <v>3311</v>
      </c>
      <c r="E433" s="744" t="s">
        <v>2370</v>
      </c>
      <c r="F433" s="662" t="s">
        <v>2358</v>
      </c>
      <c r="G433" s="662" t="s">
        <v>2463</v>
      </c>
      <c r="H433" s="662" t="s">
        <v>571</v>
      </c>
      <c r="I433" s="662" t="s">
        <v>2537</v>
      </c>
      <c r="J433" s="662" t="s">
        <v>2538</v>
      </c>
      <c r="K433" s="662" t="s">
        <v>2539</v>
      </c>
      <c r="L433" s="663">
        <v>750</v>
      </c>
      <c r="M433" s="663">
        <v>750</v>
      </c>
      <c r="N433" s="662">
        <v>1</v>
      </c>
      <c r="O433" s="745">
        <v>1</v>
      </c>
      <c r="P433" s="663">
        <v>750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31</v>
      </c>
      <c r="B434" s="662" t="s">
        <v>570</v>
      </c>
      <c r="C434" s="662" t="s">
        <v>2361</v>
      </c>
      <c r="D434" s="743" t="s">
        <v>3311</v>
      </c>
      <c r="E434" s="744" t="s">
        <v>2370</v>
      </c>
      <c r="F434" s="662" t="s">
        <v>2358</v>
      </c>
      <c r="G434" s="662" t="s">
        <v>2463</v>
      </c>
      <c r="H434" s="662" t="s">
        <v>571</v>
      </c>
      <c r="I434" s="662" t="s">
        <v>1591</v>
      </c>
      <c r="J434" s="662" t="s">
        <v>2540</v>
      </c>
      <c r="K434" s="662" t="s">
        <v>2541</v>
      </c>
      <c r="L434" s="663">
        <v>2202.1999999999998</v>
      </c>
      <c r="M434" s="663">
        <v>2202.1999999999998</v>
      </c>
      <c r="N434" s="662">
        <v>1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31</v>
      </c>
      <c r="B435" s="662" t="s">
        <v>570</v>
      </c>
      <c r="C435" s="662" t="s">
        <v>2361</v>
      </c>
      <c r="D435" s="743" t="s">
        <v>3311</v>
      </c>
      <c r="E435" s="744" t="s">
        <v>2370</v>
      </c>
      <c r="F435" s="662" t="s">
        <v>2358</v>
      </c>
      <c r="G435" s="662" t="s">
        <v>2463</v>
      </c>
      <c r="H435" s="662" t="s">
        <v>571</v>
      </c>
      <c r="I435" s="662" t="s">
        <v>2800</v>
      </c>
      <c r="J435" s="662" t="s">
        <v>2543</v>
      </c>
      <c r="K435" s="662" t="s">
        <v>2801</v>
      </c>
      <c r="L435" s="663">
        <v>50.5</v>
      </c>
      <c r="M435" s="663">
        <v>50.5</v>
      </c>
      <c r="N435" s="662">
        <v>1</v>
      </c>
      <c r="O435" s="745">
        <v>1</v>
      </c>
      <c r="P435" s="663">
        <v>50.5</v>
      </c>
      <c r="Q435" s="678">
        <v>1</v>
      </c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31</v>
      </c>
      <c r="B436" s="662" t="s">
        <v>570</v>
      </c>
      <c r="C436" s="662" t="s">
        <v>2361</v>
      </c>
      <c r="D436" s="743" t="s">
        <v>3311</v>
      </c>
      <c r="E436" s="744" t="s">
        <v>2370</v>
      </c>
      <c r="F436" s="662" t="s">
        <v>2358</v>
      </c>
      <c r="G436" s="662" t="s">
        <v>2463</v>
      </c>
      <c r="H436" s="662" t="s">
        <v>571</v>
      </c>
      <c r="I436" s="662" t="s">
        <v>2739</v>
      </c>
      <c r="J436" s="662" t="s">
        <v>2543</v>
      </c>
      <c r="K436" s="662" t="s">
        <v>2740</v>
      </c>
      <c r="L436" s="663">
        <v>58.5</v>
      </c>
      <c r="M436" s="663">
        <v>468</v>
      </c>
      <c r="N436" s="662">
        <v>8</v>
      </c>
      <c r="O436" s="745">
        <v>8</v>
      </c>
      <c r="P436" s="663">
        <v>468</v>
      </c>
      <c r="Q436" s="678">
        <v>1</v>
      </c>
      <c r="R436" s="662">
        <v>8</v>
      </c>
      <c r="S436" s="678">
        <v>1</v>
      </c>
      <c r="T436" s="745">
        <v>8</v>
      </c>
      <c r="U436" s="701">
        <v>1</v>
      </c>
    </row>
    <row r="437" spans="1:21" ht="14.4" customHeight="1" x14ac:dyDescent="0.3">
      <c r="A437" s="661">
        <v>31</v>
      </c>
      <c r="B437" s="662" t="s">
        <v>570</v>
      </c>
      <c r="C437" s="662" t="s">
        <v>2361</v>
      </c>
      <c r="D437" s="743" t="s">
        <v>3311</v>
      </c>
      <c r="E437" s="744" t="s">
        <v>2370</v>
      </c>
      <c r="F437" s="662" t="s">
        <v>2358</v>
      </c>
      <c r="G437" s="662" t="s">
        <v>2463</v>
      </c>
      <c r="H437" s="662" t="s">
        <v>571</v>
      </c>
      <c r="I437" s="662" t="s">
        <v>2802</v>
      </c>
      <c r="J437" s="662" t="s">
        <v>2803</v>
      </c>
      <c r="K437" s="662"/>
      <c r="L437" s="663">
        <v>1000</v>
      </c>
      <c r="M437" s="663">
        <v>3000</v>
      </c>
      <c r="N437" s="662">
        <v>3</v>
      </c>
      <c r="O437" s="745">
        <v>3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31</v>
      </c>
      <c r="B438" s="662" t="s">
        <v>570</v>
      </c>
      <c r="C438" s="662" t="s">
        <v>2361</v>
      </c>
      <c r="D438" s="743" t="s">
        <v>3311</v>
      </c>
      <c r="E438" s="744" t="s">
        <v>2370</v>
      </c>
      <c r="F438" s="662" t="s">
        <v>2358</v>
      </c>
      <c r="G438" s="662" t="s">
        <v>2463</v>
      </c>
      <c r="H438" s="662" t="s">
        <v>571</v>
      </c>
      <c r="I438" s="662" t="s">
        <v>2624</v>
      </c>
      <c r="J438" s="662" t="s">
        <v>2625</v>
      </c>
      <c r="K438" s="662" t="s">
        <v>2626</v>
      </c>
      <c r="L438" s="663">
        <v>1000</v>
      </c>
      <c r="M438" s="663">
        <v>2000</v>
      </c>
      <c r="N438" s="662">
        <v>2</v>
      </c>
      <c r="O438" s="745">
        <v>2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31</v>
      </c>
      <c r="B439" s="662" t="s">
        <v>570</v>
      </c>
      <c r="C439" s="662" t="s">
        <v>2361</v>
      </c>
      <c r="D439" s="743" t="s">
        <v>3311</v>
      </c>
      <c r="E439" s="744" t="s">
        <v>2370</v>
      </c>
      <c r="F439" s="662" t="s">
        <v>2358</v>
      </c>
      <c r="G439" s="662" t="s">
        <v>2463</v>
      </c>
      <c r="H439" s="662" t="s">
        <v>571</v>
      </c>
      <c r="I439" s="662" t="s">
        <v>2804</v>
      </c>
      <c r="J439" s="662" t="s">
        <v>2805</v>
      </c>
      <c r="K439" s="662" t="s">
        <v>2806</v>
      </c>
      <c r="L439" s="663">
        <v>600</v>
      </c>
      <c r="M439" s="663">
        <v>600</v>
      </c>
      <c r="N439" s="662">
        <v>1</v>
      </c>
      <c r="O439" s="745">
        <v>1</v>
      </c>
      <c r="P439" s="663">
        <v>600</v>
      </c>
      <c r="Q439" s="678">
        <v>1</v>
      </c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31</v>
      </c>
      <c r="B440" s="662" t="s">
        <v>570</v>
      </c>
      <c r="C440" s="662" t="s">
        <v>2361</v>
      </c>
      <c r="D440" s="743" t="s">
        <v>3311</v>
      </c>
      <c r="E440" s="744" t="s">
        <v>2370</v>
      </c>
      <c r="F440" s="662" t="s">
        <v>2358</v>
      </c>
      <c r="G440" s="662" t="s">
        <v>2463</v>
      </c>
      <c r="H440" s="662" t="s">
        <v>571</v>
      </c>
      <c r="I440" s="662" t="s">
        <v>2807</v>
      </c>
      <c r="J440" s="662" t="s">
        <v>2808</v>
      </c>
      <c r="K440" s="662" t="s">
        <v>2809</v>
      </c>
      <c r="L440" s="663">
        <v>750</v>
      </c>
      <c r="M440" s="663">
        <v>2250</v>
      </c>
      <c r="N440" s="662">
        <v>3</v>
      </c>
      <c r="O440" s="745">
        <v>3</v>
      </c>
      <c r="P440" s="663">
        <v>2250</v>
      </c>
      <c r="Q440" s="678">
        <v>1</v>
      </c>
      <c r="R440" s="662">
        <v>3</v>
      </c>
      <c r="S440" s="678">
        <v>1</v>
      </c>
      <c r="T440" s="745">
        <v>3</v>
      </c>
      <c r="U440" s="701">
        <v>1</v>
      </c>
    </row>
    <row r="441" spans="1:21" ht="14.4" customHeight="1" x14ac:dyDescent="0.3">
      <c r="A441" s="661">
        <v>31</v>
      </c>
      <c r="B441" s="662" t="s">
        <v>570</v>
      </c>
      <c r="C441" s="662" t="s">
        <v>2361</v>
      </c>
      <c r="D441" s="743" t="s">
        <v>3311</v>
      </c>
      <c r="E441" s="744" t="s">
        <v>2370</v>
      </c>
      <c r="F441" s="662" t="s">
        <v>2358</v>
      </c>
      <c r="G441" s="662" t="s">
        <v>2463</v>
      </c>
      <c r="H441" s="662" t="s">
        <v>571</v>
      </c>
      <c r="I441" s="662" t="s">
        <v>2659</v>
      </c>
      <c r="J441" s="662" t="s">
        <v>2660</v>
      </c>
      <c r="K441" s="662" t="s">
        <v>2661</v>
      </c>
      <c r="L441" s="663">
        <v>600</v>
      </c>
      <c r="M441" s="663">
        <v>600</v>
      </c>
      <c r="N441" s="662">
        <v>1</v>
      </c>
      <c r="O441" s="745">
        <v>1</v>
      </c>
      <c r="P441" s="663">
        <v>600</v>
      </c>
      <c r="Q441" s="678">
        <v>1</v>
      </c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31</v>
      </c>
      <c r="B442" s="662" t="s">
        <v>570</v>
      </c>
      <c r="C442" s="662" t="s">
        <v>2361</v>
      </c>
      <c r="D442" s="743" t="s">
        <v>3311</v>
      </c>
      <c r="E442" s="744" t="s">
        <v>2370</v>
      </c>
      <c r="F442" s="662" t="s">
        <v>2358</v>
      </c>
      <c r="G442" s="662" t="s">
        <v>2463</v>
      </c>
      <c r="H442" s="662" t="s">
        <v>571</v>
      </c>
      <c r="I442" s="662" t="s">
        <v>2482</v>
      </c>
      <c r="J442" s="662" t="s">
        <v>2483</v>
      </c>
      <c r="K442" s="662" t="s">
        <v>2484</v>
      </c>
      <c r="L442" s="663">
        <v>350</v>
      </c>
      <c r="M442" s="663">
        <v>6650</v>
      </c>
      <c r="N442" s="662">
        <v>19</v>
      </c>
      <c r="O442" s="745">
        <v>19</v>
      </c>
      <c r="P442" s="663">
        <v>6300</v>
      </c>
      <c r="Q442" s="678">
        <v>0.94736842105263153</v>
      </c>
      <c r="R442" s="662">
        <v>18</v>
      </c>
      <c r="S442" s="678">
        <v>0.94736842105263153</v>
      </c>
      <c r="T442" s="745">
        <v>18</v>
      </c>
      <c r="U442" s="701">
        <v>0.94736842105263153</v>
      </c>
    </row>
    <row r="443" spans="1:21" ht="14.4" customHeight="1" x14ac:dyDescent="0.3">
      <c r="A443" s="661">
        <v>31</v>
      </c>
      <c r="B443" s="662" t="s">
        <v>570</v>
      </c>
      <c r="C443" s="662" t="s">
        <v>2361</v>
      </c>
      <c r="D443" s="743" t="s">
        <v>3311</v>
      </c>
      <c r="E443" s="744" t="s">
        <v>2370</v>
      </c>
      <c r="F443" s="662" t="s">
        <v>2358</v>
      </c>
      <c r="G443" s="662" t="s">
        <v>2463</v>
      </c>
      <c r="H443" s="662" t="s">
        <v>571</v>
      </c>
      <c r="I443" s="662" t="s">
        <v>2542</v>
      </c>
      <c r="J443" s="662" t="s">
        <v>2543</v>
      </c>
      <c r="K443" s="662" t="s">
        <v>2544</v>
      </c>
      <c r="L443" s="663">
        <v>58.5</v>
      </c>
      <c r="M443" s="663">
        <v>409.5</v>
      </c>
      <c r="N443" s="662">
        <v>7</v>
      </c>
      <c r="O443" s="745">
        <v>7</v>
      </c>
      <c r="P443" s="663">
        <v>409.5</v>
      </c>
      <c r="Q443" s="678">
        <v>1</v>
      </c>
      <c r="R443" s="662">
        <v>7</v>
      </c>
      <c r="S443" s="678">
        <v>1</v>
      </c>
      <c r="T443" s="745">
        <v>7</v>
      </c>
      <c r="U443" s="701">
        <v>1</v>
      </c>
    </row>
    <row r="444" spans="1:21" ht="14.4" customHeight="1" x14ac:dyDescent="0.3">
      <c r="A444" s="661">
        <v>31</v>
      </c>
      <c r="B444" s="662" t="s">
        <v>570</v>
      </c>
      <c r="C444" s="662" t="s">
        <v>2361</v>
      </c>
      <c r="D444" s="743" t="s">
        <v>3311</v>
      </c>
      <c r="E444" s="744" t="s">
        <v>2370</v>
      </c>
      <c r="F444" s="662" t="s">
        <v>2358</v>
      </c>
      <c r="G444" s="662" t="s">
        <v>2463</v>
      </c>
      <c r="H444" s="662" t="s">
        <v>571</v>
      </c>
      <c r="I444" s="662" t="s">
        <v>2810</v>
      </c>
      <c r="J444" s="662" t="s">
        <v>2811</v>
      </c>
      <c r="K444" s="662" t="s">
        <v>2812</v>
      </c>
      <c r="L444" s="663">
        <v>600</v>
      </c>
      <c r="M444" s="663">
        <v>600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31</v>
      </c>
      <c r="B445" s="662" t="s">
        <v>570</v>
      </c>
      <c r="C445" s="662" t="s">
        <v>2361</v>
      </c>
      <c r="D445" s="743" t="s">
        <v>3311</v>
      </c>
      <c r="E445" s="744" t="s">
        <v>2370</v>
      </c>
      <c r="F445" s="662" t="s">
        <v>2358</v>
      </c>
      <c r="G445" s="662" t="s">
        <v>2463</v>
      </c>
      <c r="H445" s="662" t="s">
        <v>571</v>
      </c>
      <c r="I445" s="662" t="s">
        <v>2813</v>
      </c>
      <c r="J445" s="662" t="s">
        <v>2814</v>
      </c>
      <c r="K445" s="662"/>
      <c r="L445" s="663">
        <v>180</v>
      </c>
      <c r="M445" s="663">
        <v>180</v>
      </c>
      <c r="N445" s="662">
        <v>1</v>
      </c>
      <c r="O445" s="745">
        <v>1</v>
      </c>
      <c r="P445" s="663">
        <v>180</v>
      </c>
      <c r="Q445" s="678">
        <v>1</v>
      </c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31</v>
      </c>
      <c r="B446" s="662" t="s">
        <v>570</v>
      </c>
      <c r="C446" s="662" t="s">
        <v>2361</v>
      </c>
      <c r="D446" s="743" t="s">
        <v>3311</v>
      </c>
      <c r="E446" s="744" t="s">
        <v>2370</v>
      </c>
      <c r="F446" s="662" t="s">
        <v>2358</v>
      </c>
      <c r="G446" s="662" t="s">
        <v>2463</v>
      </c>
      <c r="H446" s="662" t="s">
        <v>571</v>
      </c>
      <c r="I446" s="662" t="s">
        <v>2815</v>
      </c>
      <c r="J446" s="662" t="s">
        <v>2816</v>
      </c>
      <c r="K446" s="662" t="s">
        <v>2817</v>
      </c>
      <c r="L446" s="663">
        <v>1600</v>
      </c>
      <c r="M446" s="663">
        <v>1600</v>
      </c>
      <c r="N446" s="662">
        <v>1</v>
      </c>
      <c r="O446" s="745">
        <v>1</v>
      </c>
      <c r="P446" s="663">
        <v>1600</v>
      </c>
      <c r="Q446" s="678">
        <v>1</v>
      </c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31</v>
      </c>
      <c r="B447" s="662" t="s">
        <v>570</v>
      </c>
      <c r="C447" s="662" t="s">
        <v>2361</v>
      </c>
      <c r="D447" s="743" t="s">
        <v>3311</v>
      </c>
      <c r="E447" s="744" t="s">
        <v>2370</v>
      </c>
      <c r="F447" s="662" t="s">
        <v>2358</v>
      </c>
      <c r="G447" s="662" t="s">
        <v>2463</v>
      </c>
      <c r="H447" s="662" t="s">
        <v>571</v>
      </c>
      <c r="I447" s="662" t="s">
        <v>2818</v>
      </c>
      <c r="J447" s="662" t="s">
        <v>2819</v>
      </c>
      <c r="K447" s="662"/>
      <c r="L447" s="663">
        <v>2200</v>
      </c>
      <c r="M447" s="663">
        <v>2200</v>
      </c>
      <c r="N447" s="662">
        <v>1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31</v>
      </c>
      <c r="B448" s="662" t="s">
        <v>570</v>
      </c>
      <c r="C448" s="662" t="s">
        <v>2361</v>
      </c>
      <c r="D448" s="743" t="s">
        <v>3311</v>
      </c>
      <c r="E448" s="744" t="s">
        <v>2370</v>
      </c>
      <c r="F448" s="662" t="s">
        <v>2358</v>
      </c>
      <c r="G448" s="662" t="s">
        <v>2463</v>
      </c>
      <c r="H448" s="662" t="s">
        <v>571</v>
      </c>
      <c r="I448" s="662" t="s">
        <v>2820</v>
      </c>
      <c r="J448" s="662" t="s">
        <v>2821</v>
      </c>
      <c r="K448" s="662" t="s">
        <v>2822</v>
      </c>
      <c r="L448" s="663">
        <v>750</v>
      </c>
      <c r="M448" s="663">
        <v>750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31</v>
      </c>
      <c r="B449" s="662" t="s">
        <v>570</v>
      </c>
      <c r="C449" s="662" t="s">
        <v>2361</v>
      </c>
      <c r="D449" s="743" t="s">
        <v>3311</v>
      </c>
      <c r="E449" s="744" t="s">
        <v>2370</v>
      </c>
      <c r="F449" s="662" t="s">
        <v>2358</v>
      </c>
      <c r="G449" s="662" t="s">
        <v>2488</v>
      </c>
      <c r="H449" s="662" t="s">
        <v>571</v>
      </c>
      <c r="I449" s="662" t="s">
        <v>2489</v>
      </c>
      <c r="J449" s="662" t="s">
        <v>2490</v>
      </c>
      <c r="K449" s="662" t="s">
        <v>2491</v>
      </c>
      <c r="L449" s="663">
        <v>260</v>
      </c>
      <c r="M449" s="663">
        <v>1560</v>
      </c>
      <c r="N449" s="662">
        <v>6</v>
      </c>
      <c r="O449" s="745">
        <v>3</v>
      </c>
      <c r="P449" s="663">
        <v>1560</v>
      </c>
      <c r="Q449" s="678">
        <v>1</v>
      </c>
      <c r="R449" s="662">
        <v>6</v>
      </c>
      <c r="S449" s="678">
        <v>1</v>
      </c>
      <c r="T449" s="745">
        <v>3</v>
      </c>
      <c r="U449" s="701">
        <v>1</v>
      </c>
    </row>
    <row r="450" spans="1:21" ht="14.4" customHeight="1" x14ac:dyDescent="0.3">
      <c r="A450" s="661">
        <v>31</v>
      </c>
      <c r="B450" s="662" t="s">
        <v>570</v>
      </c>
      <c r="C450" s="662" t="s">
        <v>2361</v>
      </c>
      <c r="D450" s="743" t="s">
        <v>3311</v>
      </c>
      <c r="E450" s="744" t="s">
        <v>2370</v>
      </c>
      <c r="F450" s="662" t="s">
        <v>2358</v>
      </c>
      <c r="G450" s="662" t="s">
        <v>2488</v>
      </c>
      <c r="H450" s="662" t="s">
        <v>571</v>
      </c>
      <c r="I450" s="662" t="s">
        <v>2823</v>
      </c>
      <c r="J450" s="662" t="s">
        <v>2824</v>
      </c>
      <c r="K450" s="662" t="s">
        <v>2825</v>
      </c>
      <c r="L450" s="663">
        <v>300</v>
      </c>
      <c r="M450" s="663">
        <v>600</v>
      </c>
      <c r="N450" s="662">
        <v>2</v>
      </c>
      <c r="O450" s="745">
        <v>1</v>
      </c>
      <c r="P450" s="663">
        <v>600</v>
      </c>
      <c r="Q450" s="678">
        <v>1</v>
      </c>
      <c r="R450" s="662">
        <v>2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31</v>
      </c>
      <c r="B451" s="662" t="s">
        <v>570</v>
      </c>
      <c r="C451" s="662" t="s">
        <v>2361</v>
      </c>
      <c r="D451" s="743" t="s">
        <v>3311</v>
      </c>
      <c r="E451" s="744" t="s">
        <v>2370</v>
      </c>
      <c r="F451" s="662" t="s">
        <v>2358</v>
      </c>
      <c r="G451" s="662" t="s">
        <v>2678</v>
      </c>
      <c r="H451" s="662" t="s">
        <v>571</v>
      </c>
      <c r="I451" s="662" t="s">
        <v>2679</v>
      </c>
      <c r="J451" s="662" t="s">
        <v>2680</v>
      </c>
      <c r="K451" s="662" t="s">
        <v>2681</v>
      </c>
      <c r="L451" s="663">
        <v>0</v>
      </c>
      <c r="M451" s="663">
        <v>0</v>
      </c>
      <c r="N451" s="662">
        <v>2</v>
      </c>
      <c r="O451" s="745">
        <v>2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31</v>
      </c>
      <c r="B452" s="662" t="s">
        <v>570</v>
      </c>
      <c r="C452" s="662" t="s">
        <v>2361</v>
      </c>
      <c r="D452" s="743" t="s">
        <v>3311</v>
      </c>
      <c r="E452" s="744" t="s">
        <v>2370</v>
      </c>
      <c r="F452" s="662" t="s">
        <v>2358</v>
      </c>
      <c r="G452" s="662" t="s">
        <v>2826</v>
      </c>
      <c r="H452" s="662" t="s">
        <v>571</v>
      </c>
      <c r="I452" s="662" t="s">
        <v>2827</v>
      </c>
      <c r="J452" s="662" t="s">
        <v>2828</v>
      </c>
      <c r="K452" s="662" t="s">
        <v>2829</v>
      </c>
      <c r="L452" s="663">
        <v>553.15</v>
      </c>
      <c r="M452" s="663">
        <v>1659.4499999999998</v>
      </c>
      <c r="N452" s="662">
        <v>3</v>
      </c>
      <c r="O452" s="745">
        <v>1</v>
      </c>
      <c r="P452" s="663">
        <v>1659.4499999999998</v>
      </c>
      <c r="Q452" s="678">
        <v>1</v>
      </c>
      <c r="R452" s="662">
        <v>3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31</v>
      </c>
      <c r="B453" s="662" t="s">
        <v>570</v>
      </c>
      <c r="C453" s="662" t="s">
        <v>2361</v>
      </c>
      <c r="D453" s="743" t="s">
        <v>3311</v>
      </c>
      <c r="E453" s="744" t="s">
        <v>2371</v>
      </c>
      <c r="F453" s="662" t="s">
        <v>2357</v>
      </c>
      <c r="G453" s="662" t="s">
        <v>2393</v>
      </c>
      <c r="H453" s="662" t="s">
        <v>571</v>
      </c>
      <c r="I453" s="662" t="s">
        <v>2830</v>
      </c>
      <c r="J453" s="662" t="s">
        <v>2499</v>
      </c>
      <c r="K453" s="662" t="s">
        <v>2253</v>
      </c>
      <c r="L453" s="663">
        <v>0</v>
      </c>
      <c r="M453" s="663">
        <v>0</v>
      </c>
      <c r="N453" s="662">
        <v>1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31</v>
      </c>
      <c r="B454" s="662" t="s">
        <v>570</v>
      </c>
      <c r="C454" s="662" t="s">
        <v>2361</v>
      </c>
      <c r="D454" s="743" t="s">
        <v>3311</v>
      </c>
      <c r="E454" s="744" t="s">
        <v>2371</v>
      </c>
      <c r="F454" s="662" t="s">
        <v>2357</v>
      </c>
      <c r="G454" s="662" t="s">
        <v>2553</v>
      </c>
      <c r="H454" s="662" t="s">
        <v>571</v>
      </c>
      <c r="I454" s="662" t="s">
        <v>2831</v>
      </c>
      <c r="J454" s="662" t="s">
        <v>2832</v>
      </c>
      <c r="K454" s="662" t="s">
        <v>2833</v>
      </c>
      <c r="L454" s="663">
        <v>72.64</v>
      </c>
      <c r="M454" s="663">
        <v>145.28</v>
      </c>
      <c r="N454" s="662">
        <v>2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31</v>
      </c>
      <c r="B455" s="662" t="s">
        <v>570</v>
      </c>
      <c r="C455" s="662" t="s">
        <v>2361</v>
      </c>
      <c r="D455" s="743" t="s">
        <v>3311</v>
      </c>
      <c r="E455" s="744" t="s">
        <v>2371</v>
      </c>
      <c r="F455" s="662" t="s">
        <v>2357</v>
      </c>
      <c r="G455" s="662" t="s">
        <v>2553</v>
      </c>
      <c r="H455" s="662" t="s">
        <v>571</v>
      </c>
      <c r="I455" s="662" t="s">
        <v>2692</v>
      </c>
      <c r="J455" s="662" t="s">
        <v>1240</v>
      </c>
      <c r="K455" s="662" t="s">
        <v>2693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31</v>
      </c>
      <c r="B456" s="662" t="s">
        <v>570</v>
      </c>
      <c r="C456" s="662" t="s">
        <v>2361</v>
      </c>
      <c r="D456" s="743" t="s">
        <v>3311</v>
      </c>
      <c r="E456" s="744" t="s">
        <v>2371</v>
      </c>
      <c r="F456" s="662" t="s">
        <v>2357</v>
      </c>
      <c r="G456" s="662" t="s">
        <v>2553</v>
      </c>
      <c r="H456" s="662" t="s">
        <v>571</v>
      </c>
      <c r="I456" s="662" t="s">
        <v>2834</v>
      </c>
      <c r="J456" s="662" t="s">
        <v>2835</v>
      </c>
      <c r="K456" s="662" t="s">
        <v>2836</v>
      </c>
      <c r="L456" s="663">
        <v>80.7</v>
      </c>
      <c r="M456" s="663">
        <v>322.8</v>
      </c>
      <c r="N456" s="662">
        <v>4</v>
      </c>
      <c r="O456" s="745">
        <v>2</v>
      </c>
      <c r="P456" s="663">
        <v>161.4</v>
      </c>
      <c r="Q456" s="678">
        <v>0.5</v>
      </c>
      <c r="R456" s="662">
        <v>2</v>
      </c>
      <c r="S456" s="678">
        <v>0.5</v>
      </c>
      <c r="T456" s="745">
        <v>1</v>
      </c>
      <c r="U456" s="701">
        <v>0.5</v>
      </c>
    </row>
    <row r="457" spans="1:21" ht="14.4" customHeight="1" x14ac:dyDescent="0.3">
      <c r="A457" s="661">
        <v>31</v>
      </c>
      <c r="B457" s="662" t="s">
        <v>570</v>
      </c>
      <c r="C457" s="662" t="s">
        <v>2361</v>
      </c>
      <c r="D457" s="743" t="s">
        <v>3311</v>
      </c>
      <c r="E457" s="744" t="s">
        <v>2371</v>
      </c>
      <c r="F457" s="662" t="s">
        <v>2357</v>
      </c>
      <c r="G457" s="662" t="s">
        <v>2553</v>
      </c>
      <c r="H457" s="662" t="s">
        <v>571</v>
      </c>
      <c r="I457" s="662" t="s">
        <v>2837</v>
      </c>
      <c r="J457" s="662" t="s">
        <v>2835</v>
      </c>
      <c r="K457" s="662" t="s">
        <v>2838</v>
      </c>
      <c r="L457" s="663">
        <v>161.4</v>
      </c>
      <c r="M457" s="663">
        <v>161.4</v>
      </c>
      <c r="N457" s="662">
        <v>1</v>
      </c>
      <c r="O457" s="745">
        <v>1</v>
      </c>
      <c r="P457" s="663">
        <v>161.4</v>
      </c>
      <c r="Q457" s="678">
        <v>1</v>
      </c>
      <c r="R457" s="662">
        <v>1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31</v>
      </c>
      <c r="B458" s="662" t="s">
        <v>570</v>
      </c>
      <c r="C458" s="662" t="s">
        <v>2361</v>
      </c>
      <c r="D458" s="743" t="s">
        <v>3311</v>
      </c>
      <c r="E458" s="744" t="s">
        <v>2371</v>
      </c>
      <c r="F458" s="662" t="s">
        <v>2357</v>
      </c>
      <c r="G458" s="662" t="s">
        <v>2412</v>
      </c>
      <c r="H458" s="662" t="s">
        <v>571</v>
      </c>
      <c r="I458" s="662" t="s">
        <v>858</v>
      </c>
      <c r="J458" s="662" t="s">
        <v>859</v>
      </c>
      <c r="K458" s="662" t="s">
        <v>2413</v>
      </c>
      <c r="L458" s="663">
        <v>0</v>
      </c>
      <c r="M458" s="663">
        <v>0</v>
      </c>
      <c r="N458" s="662">
        <v>2</v>
      </c>
      <c r="O458" s="745">
        <v>1</v>
      </c>
      <c r="P458" s="663">
        <v>0</v>
      </c>
      <c r="Q458" s="678"/>
      <c r="R458" s="662">
        <v>2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31</v>
      </c>
      <c r="B459" s="662" t="s">
        <v>570</v>
      </c>
      <c r="C459" s="662" t="s">
        <v>2361</v>
      </c>
      <c r="D459" s="743" t="s">
        <v>3311</v>
      </c>
      <c r="E459" s="744" t="s">
        <v>2371</v>
      </c>
      <c r="F459" s="662" t="s">
        <v>2357</v>
      </c>
      <c r="G459" s="662" t="s">
        <v>2412</v>
      </c>
      <c r="H459" s="662" t="s">
        <v>571</v>
      </c>
      <c r="I459" s="662" t="s">
        <v>2510</v>
      </c>
      <c r="J459" s="662" t="s">
        <v>859</v>
      </c>
      <c r="K459" s="662" t="s">
        <v>2511</v>
      </c>
      <c r="L459" s="663">
        <v>0</v>
      </c>
      <c r="M459" s="663">
        <v>0</v>
      </c>
      <c r="N459" s="662">
        <v>2</v>
      </c>
      <c r="O459" s="745">
        <v>0.5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31</v>
      </c>
      <c r="B460" s="662" t="s">
        <v>570</v>
      </c>
      <c r="C460" s="662" t="s">
        <v>2361</v>
      </c>
      <c r="D460" s="743" t="s">
        <v>3311</v>
      </c>
      <c r="E460" s="744" t="s">
        <v>2371</v>
      </c>
      <c r="F460" s="662" t="s">
        <v>2357</v>
      </c>
      <c r="G460" s="662" t="s">
        <v>2422</v>
      </c>
      <c r="H460" s="662" t="s">
        <v>1282</v>
      </c>
      <c r="I460" s="662" t="s">
        <v>2579</v>
      </c>
      <c r="J460" s="662" t="s">
        <v>2424</v>
      </c>
      <c r="K460" s="662" t="s">
        <v>2580</v>
      </c>
      <c r="L460" s="663">
        <v>407.55</v>
      </c>
      <c r="M460" s="663">
        <v>815.1</v>
      </c>
      <c r="N460" s="662">
        <v>2</v>
      </c>
      <c r="O460" s="745">
        <v>1</v>
      </c>
      <c r="P460" s="663">
        <v>815.1</v>
      </c>
      <c r="Q460" s="678">
        <v>1</v>
      </c>
      <c r="R460" s="662">
        <v>2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31</v>
      </c>
      <c r="B461" s="662" t="s">
        <v>570</v>
      </c>
      <c r="C461" s="662" t="s">
        <v>2361</v>
      </c>
      <c r="D461" s="743" t="s">
        <v>3311</v>
      </c>
      <c r="E461" s="744" t="s">
        <v>2371</v>
      </c>
      <c r="F461" s="662" t="s">
        <v>2357</v>
      </c>
      <c r="G461" s="662" t="s">
        <v>2422</v>
      </c>
      <c r="H461" s="662" t="s">
        <v>1282</v>
      </c>
      <c r="I461" s="662" t="s">
        <v>2423</v>
      </c>
      <c r="J461" s="662" t="s">
        <v>2424</v>
      </c>
      <c r="K461" s="662" t="s">
        <v>2425</v>
      </c>
      <c r="L461" s="663">
        <v>543.39</v>
      </c>
      <c r="M461" s="663">
        <v>4347.12</v>
      </c>
      <c r="N461" s="662">
        <v>8</v>
      </c>
      <c r="O461" s="745">
        <v>5</v>
      </c>
      <c r="P461" s="663">
        <v>4347.12</v>
      </c>
      <c r="Q461" s="678">
        <v>1</v>
      </c>
      <c r="R461" s="662">
        <v>8</v>
      </c>
      <c r="S461" s="678">
        <v>1</v>
      </c>
      <c r="T461" s="745">
        <v>5</v>
      </c>
      <c r="U461" s="701">
        <v>1</v>
      </c>
    </row>
    <row r="462" spans="1:21" ht="14.4" customHeight="1" x14ac:dyDescent="0.3">
      <c r="A462" s="661">
        <v>31</v>
      </c>
      <c r="B462" s="662" t="s">
        <v>570</v>
      </c>
      <c r="C462" s="662" t="s">
        <v>2361</v>
      </c>
      <c r="D462" s="743" t="s">
        <v>3311</v>
      </c>
      <c r="E462" s="744" t="s">
        <v>2371</v>
      </c>
      <c r="F462" s="662" t="s">
        <v>2357</v>
      </c>
      <c r="G462" s="662" t="s">
        <v>2422</v>
      </c>
      <c r="H462" s="662" t="s">
        <v>1282</v>
      </c>
      <c r="I462" s="662" t="s">
        <v>2839</v>
      </c>
      <c r="J462" s="662" t="s">
        <v>2424</v>
      </c>
      <c r="K462" s="662" t="s">
        <v>2840</v>
      </c>
      <c r="L462" s="663">
        <v>163.01</v>
      </c>
      <c r="M462" s="663">
        <v>163.01</v>
      </c>
      <c r="N462" s="662">
        <v>1</v>
      </c>
      <c r="O462" s="745">
        <v>1</v>
      </c>
      <c r="P462" s="663">
        <v>163.01</v>
      </c>
      <c r="Q462" s="678">
        <v>1</v>
      </c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31</v>
      </c>
      <c r="B463" s="662" t="s">
        <v>570</v>
      </c>
      <c r="C463" s="662" t="s">
        <v>2361</v>
      </c>
      <c r="D463" s="743" t="s">
        <v>3311</v>
      </c>
      <c r="E463" s="744" t="s">
        <v>2371</v>
      </c>
      <c r="F463" s="662" t="s">
        <v>2357</v>
      </c>
      <c r="G463" s="662" t="s">
        <v>2422</v>
      </c>
      <c r="H463" s="662" t="s">
        <v>1282</v>
      </c>
      <c r="I463" s="662" t="s">
        <v>2426</v>
      </c>
      <c r="J463" s="662" t="s">
        <v>2424</v>
      </c>
      <c r="K463" s="662" t="s">
        <v>2427</v>
      </c>
      <c r="L463" s="663">
        <v>815.1</v>
      </c>
      <c r="M463" s="663">
        <v>1630.2</v>
      </c>
      <c r="N463" s="662">
        <v>2</v>
      </c>
      <c r="O463" s="745">
        <v>1</v>
      </c>
      <c r="P463" s="663">
        <v>1630.2</v>
      </c>
      <c r="Q463" s="678">
        <v>1</v>
      </c>
      <c r="R463" s="662">
        <v>2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31</v>
      </c>
      <c r="B464" s="662" t="s">
        <v>570</v>
      </c>
      <c r="C464" s="662" t="s">
        <v>2361</v>
      </c>
      <c r="D464" s="743" t="s">
        <v>3311</v>
      </c>
      <c r="E464" s="744" t="s">
        <v>2371</v>
      </c>
      <c r="F464" s="662" t="s">
        <v>2357</v>
      </c>
      <c r="G464" s="662" t="s">
        <v>2432</v>
      </c>
      <c r="H464" s="662" t="s">
        <v>571</v>
      </c>
      <c r="I464" s="662" t="s">
        <v>2780</v>
      </c>
      <c r="J464" s="662" t="s">
        <v>2781</v>
      </c>
      <c r="K464" s="662" t="s">
        <v>2782</v>
      </c>
      <c r="L464" s="663">
        <v>48.42</v>
      </c>
      <c r="M464" s="663">
        <v>96.84</v>
      </c>
      <c r="N464" s="662">
        <v>2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31</v>
      </c>
      <c r="B465" s="662" t="s">
        <v>570</v>
      </c>
      <c r="C465" s="662" t="s">
        <v>2361</v>
      </c>
      <c r="D465" s="743" t="s">
        <v>3311</v>
      </c>
      <c r="E465" s="744" t="s">
        <v>2371</v>
      </c>
      <c r="F465" s="662" t="s">
        <v>2357</v>
      </c>
      <c r="G465" s="662" t="s">
        <v>2432</v>
      </c>
      <c r="H465" s="662" t="s">
        <v>571</v>
      </c>
      <c r="I465" s="662" t="s">
        <v>2841</v>
      </c>
      <c r="J465" s="662" t="s">
        <v>1293</v>
      </c>
      <c r="K465" s="662" t="s">
        <v>2290</v>
      </c>
      <c r="L465" s="663">
        <v>48.42</v>
      </c>
      <c r="M465" s="663">
        <v>48.42</v>
      </c>
      <c r="N465" s="662">
        <v>1</v>
      </c>
      <c r="O465" s="745">
        <v>1</v>
      </c>
      <c r="P465" s="663">
        <v>48.42</v>
      </c>
      <c r="Q465" s="678">
        <v>1</v>
      </c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31</v>
      </c>
      <c r="B466" s="662" t="s">
        <v>570</v>
      </c>
      <c r="C466" s="662" t="s">
        <v>2361</v>
      </c>
      <c r="D466" s="743" t="s">
        <v>3311</v>
      </c>
      <c r="E466" s="744" t="s">
        <v>2371</v>
      </c>
      <c r="F466" s="662" t="s">
        <v>2357</v>
      </c>
      <c r="G466" s="662" t="s">
        <v>2433</v>
      </c>
      <c r="H466" s="662" t="s">
        <v>571</v>
      </c>
      <c r="I466" s="662" t="s">
        <v>740</v>
      </c>
      <c r="J466" s="662" t="s">
        <v>2434</v>
      </c>
      <c r="K466" s="662" t="s">
        <v>2435</v>
      </c>
      <c r="L466" s="663">
        <v>0</v>
      </c>
      <c r="M466" s="663">
        <v>0</v>
      </c>
      <c r="N466" s="662">
        <v>6</v>
      </c>
      <c r="O466" s="745">
        <v>2.5</v>
      </c>
      <c r="P466" s="663">
        <v>0</v>
      </c>
      <c r="Q466" s="678"/>
      <c r="R466" s="662">
        <v>5</v>
      </c>
      <c r="S466" s="678">
        <v>0.83333333333333337</v>
      </c>
      <c r="T466" s="745">
        <v>1.5</v>
      </c>
      <c r="U466" s="701">
        <v>0.6</v>
      </c>
    </row>
    <row r="467" spans="1:21" ht="14.4" customHeight="1" x14ac:dyDescent="0.3">
      <c r="A467" s="661">
        <v>31</v>
      </c>
      <c r="B467" s="662" t="s">
        <v>570</v>
      </c>
      <c r="C467" s="662" t="s">
        <v>2361</v>
      </c>
      <c r="D467" s="743" t="s">
        <v>3311</v>
      </c>
      <c r="E467" s="744" t="s">
        <v>2371</v>
      </c>
      <c r="F467" s="662" t="s">
        <v>2357</v>
      </c>
      <c r="G467" s="662" t="s">
        <v>2445</v>
      </c>
      <c r="H467" s="662" t="s">
        <v>571</v>
      </c>
      <c r="I467" s="662" t="s">
        <v>2617</v>
      </c>
      <c r="J467" s="662" t="s">
        <v>2583</v>
      </c>
      <c r="K467" s="662" t="s">
        <v>2296</v>
      </c>
      <c r="L467" s="663">
        <v>93.96</v>
      </c>
      <c r="M467" s="663">
        <v>93.96</v>
      </c>
      <c r="N467" s="662">
        <v>1</v>
      </c>
      <c r="O467" s="745">
        <v>0.5</v>
      </c>
      <c r="P467" s="663">
        <v>93.96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31</v>
      </c>
      <c r="B468" s="662" t="s">
        <v>570</v>
      </c>
      <c r="C468" s="662" t="s">
        <v>2361</v>
      </c>
      <c r="D468" s="743" t="s">
        <v>3311</v>
      </c>
      <c r="E468" s="744" t="s">
        <v>2371</v>
      </c>
      <c r="F468" s="662" t="s">
        <v>2358</v>
      </c>
      <c r="G468" s="662" t="s">
        <v>2455</v>
      </c>
      <c r="H468" s="662" t="s">
        <v>571</v>
      </c>
      <c r="I468" s="662" t="s">
        <v>2456</v>
      </c>
      <c r="J468" s="662" t="s">
        <v>2457</v>
      </c>
      <c r="K468" s="662" t="s">
        <v>2458</v>
      </c>
      <c r="L468" s="663">
        <v>35.75</v>
      </c>
      <c r="M468" s="663">
        <v>35.75</v>
      </c>
      <c r="N468" s="662">
        <v>1</v>
      </c>
      <c r="O468" s="745">
        <v>1</v>
      </c>
      <c r="P468" s="663">
        <v>35.75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31</v>
      </c>
      <c r="B469" s="662" t="s">
        <v>570</v>
      </c>
      <c r="C469" s="662" t="s">
        <v>2361</v>
      </c>
      <c r="D469" s="743" t="s">
        <v>3311</v>
      </c>
      <c r="E469" s="744" t="s">
        <v>2371</v>
      </c>
      <c r="F469" s="662" t="s">
        <v>2358</v>
      </c>
      <c r="G469" s="662" t="s">
        <v>2455</v>
      </c>
      <c r="H469" s="662" t="s">
        <v>571</v>
      </c>
      <c r="I469" s="662" t="s">
        <v>2791</v>
      </c>
      <c r="J469" s="662" t="s">
        <v>2594</v>
      </c>
      <c r="K469" s="662" t="s">
        <v>2792</v>
      </c>
      <c r="L469" s="663">
        <v>30.99</v>
      </c>
      <c r="M469" s="663">
        <v>30.99</v>
      </c>
      <c r="N469" s="662">
        <v>1</v>
      </c>
      <c r="O469" s="745">
        <v>1</v>
      </c>
      <c r="P469" s="663">
        <v>30.99</v>
      </c>
      <c r="Q469" s="678">
        <v>1</v>
      </c>
      <c r="R469" s="662">
        <v>1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31</v>
      </c>
      <c r="B470" s="662" t="s">
        <v>570</v>
      </c>
      <c r="C470" s="662" t="s">
        <v>2361</v>
      </c>
      <c r="D470" s="743" t="s">
        <v>3311</v>
      </c>
      <c r="E470" s="744" t="s">
        <v>2371</v>
      </c>
      <c r="F470" s="662" t="s">
        <v>2358</v>
      </c>
      <c r="G470" s="662" t="s">
        <v>2455</v>
      </c>
      <c r="H470" s="662" t="s">
        <v>571</v>
      </c>
      <c r="I470" s="662" t="s">
        <v>2793</v>
      </c>
      <c r="J470" s="662" t="s">
        <v>2594</v>
      </c>
      <c r="K470" s="662" t="s">
        <v>2794</v>
      </c>
      <c r="L470" s="663">
        <v>24.77</v>
      </c>
      <c r="M470" s="663">
        <v>49.54</v>
      </c>
      <c r="N470" s="662">
        <v>2</v>
      </c>
      <c r="O470" s="745">
        <v>2</v>
      </c>
      <c r="P470" s="663">
        <v>49.54</v>
      </c>
      <c r="Q470" s="678">
        <v>1</v>
      </c>
      <c r="R470" s="662">
        <v>2</v>
      </c>
      <c r="S470" s="678">
        <v>1</v>
      </c>
      <c r="T470" s="745">
        <v>2</v>
      </c>
      <c r="U470" s="701">
        <v>1</v>
      </c>
    </row>
    <row r="471" spans="1:21" ht="14.4" customHeight="1" x14ac:dyDescent="0.3">
      <c r="A471" s="661">
        <v>31</v>
      </c>
      <c r="B471" s="662" t="s">
        <v>570</v>
      </c>
      <c r="C471" s="662" t="s">
        <v>2361</v>
      </c>
      <c r="D471" s="743" t="s">
        <v>3311</v>
      </c>
      <c r="E471" s="744" t="s">
        <v>2371</v>
      </c>
      <c r="F471" s="662" t="s">
        <v>2358</v>
      </c>
      <c r="G471" s="662" t="s">
        <v>2459</v>
      </c>
      <c r="H471" s="662" t="s">
        <v>571</v>
      </c>
      <c r="I471" s="662" t="s">
        <v>2842</v>
      </c>
      <c r="J471" s="662" t="s">
        <v>2843</v>
      </c>
      <c r="K471" s="662" t="s">
        <v>2844</v>
      </c>
      <c r="L471" s="663">
        <v>566</v>
      </c>
      <c r="M471" s="663">
        <v>566</v>
      </c>
      <c r="N471" s="662">
        <v>1</v>
      </c>
      <c r="O471" s="745">
        <v>1</v>
      </c>
      <c r="P471" s="663">
        <v>566</v>
      </c>
      <c r="Q471" s="678">
        <v>1</v>
      </c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31</v>
      </c>
      <c r="B472" s="662" t="s">
        <v>570</v>
      </c>
      <c r="C472" s="662" t="s">
        <v>2361</v>
      </c>
      <c r="D472" s="743" t="s">
        <v>3311</v>
      </c>
      <c r="E472" s="744" t="s">
        <v>2371</v>
      </c>
      <c r="F472" s="662" t="s">
        <v>2358</v>
      </c>
      <c r="G472" s="662" t="s">
        <v>2463</v>
      </c>
      <c r="H472" s="662" t="s">
        <v>571</v>
      </c>
      <c r="I472" s="662" t="s">
        <v>2470</v>
      </c>
      <c r="J472" s="662" t="s">
        <v>2471</v>
      </c>
      <c r="K472" s="662" t="s">
        <v>2472</v>
      </c>
      <c r="L472" s="663">
        <v>492.18</v>
      </c>
      <c r="M472" s="663">
        <v>984.36</v>
      </c>
      <c r="N472" s="662">
        <v>2</v>
      </c>
      <c r="O472" s="745">
        <v>2</v>
      </c>
      <c r="P472" s="663">
        <v>984.36</v>
      </c>
      <c r="Q472" s="678">
        <v>1</v>
      </c>
      <c r="R472" s="662">
        <v>2</v>
      </c>
      <c r="S472" s="678">
        <v>1</v>
      </c>
      <c r="T472" s="745">
        <v>2</v>
      </c>
      <c r="U472" s="701">
        <v>1</v>
      </c>
    </row>
    <row r="473" spans="1:21" ht="14.4" customHeight="1" x14ac:dyDescent="0.3">
      <c r="A473" s="661">
        <v>31</v>
      </c>
      <c r="B473" s="662" t="s">
        <v>570</v>
      </c>
      <c r="C473" s="662" t="s">
        <v>2361</v>
      </c>
      <c r="D473" s="743" t="s">
        <v>3311</v>
      </c>
      <c r="E473" s="744" t="s">
        <v>2371</v>
      </c>
      <c r="F473" s="662" t="s">
        <v>2358</v>
      </c>
      <c r="G473" s="662" t="s">
        <v>2463</v>
      </c>
      <c r="H473" s="662" t="s">
        <v>571</v>
      </c>
      <c r="I473" s="662" t="s">
        <v>2654</v>
      </c>
      <c r="J473" s="662" t="s">
        <v>2655</v>
      </c>
      <c r="K473" s="662" t="s">
        <v>2656</v>
      </c>
      <c r="L473" s="663">
        <v>320.25</v>
      </c>
      <c r="M473" s="663">
        <v>320.25</v>
      </c>
      <c r="N473" s="662">
        <v>1</v>
      </c>
      <c r="O473" s="745">
        <v>1</v>
      </c>
      <c r="P473" s="663">
        <v>320.25</v>
      </c>
      <c r="Q473" s="678">
        <v>1</v>
      </c>
      <c r="R473" s="662">
        <v>1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31</v>
      </c>
      <c r="B474" s="662" t="s">
        <v>570</v>
      </c>
      <c r="C474" s="662" t="s">
        <v>2361</v>
      </c>
      <c r="D474" s="743" t="s">
        <v>3311</v>
      </c>
      <c r="E474" s="744" t="s">
        <v>2371</v>
      </c>
      <c r="F474" s="662" t="s">
        <v>2358</v>
      </c>
      <c r="G474" s="662" t="s">
        <v>2463</v>
      </c>
      <c r="H474" s="662" t="s">
        <v>571</v>
      </c>
      <c r="I474" s="662" t="s">
        <v>2596</v>
      </c>
      <c r="J474" s="662" t="s">
        <v>2597</v>
      </c>
      <c r="K474" s="662" t="s">
        <v>2598</v>
      </c>
      <c r="L474" s="663">
        <v>245.43</v>
      </c>
      <c r="M474" s="663">
        <v>490.86</v>
      </c>
      <c r="N474" s="662">
        <v>2</v>
      </c>
      <c r="O474" s="745">
        <v>2</v>
      </c>
      <c r="P474" s="663">
        <v>490.86</v>
      </c>
      <c r="Q474" s="678">
        <v>1</v>
      </c>
      <c r="R474" s="662">
        <v>2</v>
      </c>
      <c r="S474" s="678">
        <v>1</v>
      </c>
      <c r="T474" s="745">
        <v>2</v>
      </c>
      <c r="U474" s="701">
        <v>1</v>
      </c>
    </row>
    <row r="475" spans="1:21" ht="14.4" customHeight="1" x14ac:dyDescent="0.3">
      <c r="A475" s="661">
        <v>31</v>
      </c>
      <c r="B475" s="662" t="s">
        <v>570</v>
      </c>
      <c r="C475" s="662" t="s">
        <v>2361</v>
      </c>
      <c r="D475" s="743" t="s">
        <v>3311</v>
      </c>
      <c r="E475" s="744" t="s">
        <v>2371</v>
      </c>
      <c r="F475" s="662" t="s">
        <v>2358</v>
      </c>
      <c r="G475" s="662" t="s">
        <v>2463</v>
      </c>
      <c r="H475" s="662" t="s">
        <v>571</v>
      </c>
      <c r="I475" s="662" t="s">
        <v>2797</v>
      </c>
      <c r="J475" s="662" t="s">
        <v>2798</v>
      </c>
      <c r="K475" s="662" t="s">
        <v>2799</v>
      </c>
      <c r="L475" s="663">
        <v>1575</v>
      </c>
      <c r="M475" s="663">
        <v>1575</v>
      </c>
      <c r="N475" s="662">
        <v>1</v>
      </c>
      <c r="O475" s="745">
        <v>1</v>
      </c>
      <c r="P475" s="663">
        <v>1575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31</v>
      </c>
      <c r="B476" s="662" t="s">
        <v>570</v>
      </c>
      <c r="C476" s="662" t="s">
        <v>2361</v>
      </c>
      <c r="D476" s="743" t="s">
        <v>3311</v>
      </c>
      <c r="E476" s="744" t="s">
        <v>2371</v>
      </c>
      <c r="F476" s="662" t="s">
        <v>2358</v>
      </c>
      <c r="G476" s="662" t="s">
        <v>2463</v>
      </c>
      <c r="H476" s="662" t="s">
        <v>571</v>
      </c>
      <c r="I476" s="662" t="s">
        <v>2845</v>
      </c>
      <c r="J476" s="662" t="s">
        <v>2846</v>
      </c>
      <c r="K476" s="662"/>
      <c r="L476" s="663">
        <v>350</v>
      </c>
      <c r="M476" s="663">
        <v>350</v>
      </c>
      <c r="N476" s="662">
        <v>1</v>
      </c>
      <c r="O476" s="745">
        <v>1</v>
      </c>
      <c r="P476" s="663">
        <v>350</v>
      </c>
      <c r="Q476" s="678">
        <v>1</v>
      </c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31</v>
      </c>
      <c r="B477" s="662" t="s">
        <v>570</v>
      </c>
      <c r="C477" s="662" t="s">
        <v>2361</v>
      </c>
      <c r="D477" s="743" t="s">
        <v>3311</v>
      </c>
      <c r="E477" s="744" t="s">
        <v>2371</v>
      </c>
      <c r="F477" s="662" t="s">
        <v>2358</v>
      </c>
      <c r="G477" s="662" t="s">
        <v>2463</v>
      </c>
      <c r="H477" s="662" t="s">
        <v>571</v>
      </c>
      <c r="I477" s="662" t="s">
        <v>2599</v>
      </c>
      <c r="J477" s="662" t="s">
        <v>2600</v>
      </c>
      <c r="K477" s="662" t="s">
        <v>2601</v>
      </c>
      <c r="L477" s="663">
        <v>250</v>
      </c>
      <c r="M477" s="663">
        <v>250</v>
      </c>
      <c r="N477" s="662">
        <v>1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31</v>
      </c>
      <c r="B478" s="662" t="s">
        <v>570</v>
      </c>
      <c r="C478" s="662" t="s">
        <v>2361</v>
      </c>
      <c r="D478" s="743" t="s">
        <v>3311</v>
      </c>
      <c r="E478" s="744" t="s">
        <v>2371</v>
      </c>
      <c r="F478" s="662" t="s">
        <v>2358</v>
      </c>
      <c r="G478" s="662" t="s">
        <v>2463</v>
      </c>
      <c r="H478" s="662" t="s">
        <v>571</v>
      </c>
      <c r="I478" s="662" t="s">
        <v>2800</v>
      </c>
      <c r="J478" s="662" t="s">
        <v>2543</v>
      </c>
      <c r="K478" s="662" t="s">
        <v>2801</v>
      </c>
      <c r="L478" s="663">
        <v>50.5</v>
      </c>
      <c r="M478" s="663">
        <v>50.5</v>
      </c>
      <c r="N478" s="662">
        <v>1</v>
      </c>
      <c r="O478" s="745">
        <v>1</v>
      </c>
      <c r="P478" s="663">
        <v>50.5</v>
      </c>
      <c r="Q478" s="678">
        <v>1</v>
      </c>
      <c r="R478" s="662">
        <v>1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31</v>
      </c>
      <c r="B479" s="662" t="s">
        <v>570</v>
      </c>
      <c r="C479" s="662" t="s">
        <v>2361</v>
      </c>
      <c r="D479" s="743" t="s">
        <v>3311</v>
      </c>
      <c r="E479" s="744" t="s">
        <v>2371</v>
      </c>
      <c r="F479" s="662" t="s">
        <v>2358</v>
      </c>
      <c r="G479" s="662" t="s">
        <v>2463</v>
      </c>
      <c r="H479" s="662" t="s">
        <v>571</v>
      </c>
      <c r="I479" s="662" t="s">
        <v>2739</v>
      </c>
      <c r="J479" s="662" t="s">
        <v>2543</v>
      </c>
      <c r="K479" s="662" t="s">
        <v>2740</v>
      </c>
      <c r="L479" s="663">
        <v>58.5</v>
      </c>
      <c r="M479" s="663">
        <v>58.5</v>
      </c>
      <c r="N479" s="662">
        <v>1</v>
      </c>
      <c r="O479" s="745">
        <v>1</v>
      </c>
      <c r="P479" s="663">
        <v>58.5</v>
      </c>
      <c r="Q479" s="678">
        <v>1</v>
      </c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31</v>
      </c>
      <c r="B480" s="662" t="s">
        <v>570</v>
      </c>
      <c r="C480" s="662" t="s">
        <v>2361</v>
      </c>
      <c r="D480" s="743" t="s">
        <v>3311</v>
      </c>
      <c r="E480" s="744" t="s">
        <v>2371</v>
      </c>
      <c r="F480" s="662" t="s">
        <v>2358</v>
      </c>
      <c r="G480" s="662" t="s">
        <v>2463</v>
      </c>
      <c r="H480" s="662" t="s">
        <v>571</v>
      </c>
      <c r="I480" s="662" t="s">
        <v>2473</v>
      </c>
      <c r="J480" s="662" t="s">
        <v>2474</v>
      </c>
      <c r="K480" s="662" t="s">
        <v>2475</v>
      </c>
      <c r="L480" s="663">
        <v>971.25</v>
      </c>
      <c r="M480" s="663">
        <v>971.25</v>
      </c>
      <c r="N480" s="662">
        <v>1</v>
      </c>
      <c r="O480" s="745">
        <v>1</v>
      </c>
      <c r="P480" s="663">
        <v>971.25</v>
      </c>
      <c r="Q480" s="678">
        <v>1</v>
      </c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31</v>
      </c>
      <c r="B481" s="662" t="s">
        <v>570</v>
      </c>
      <c r="C481" s="662" t="s">
        <v>2361</v>
      </c>
      <c r="D481" s="743" t="s">
        <v>3311</v>
      </c>
      <c r="E481" s="744" t="s">
        <v>2371</v>
      </c>
      <c r="F481" s="662" t="s">
        <v>2358</v>
      </c>
      <c r="G481" s="662" t="s">
        <v>2463</v>
      </c>
      <c r="H481" s="662" t="s">
        <v>571</v>
      </c>
      <c r="I481" s="662" t="s">
        <v>2847</v>
      </c>
      <c r="J481" s="662" t="s">
        <v>2848</v>
      </c>
      <c r="K481" s="662"/>
      <c r="L481" s="663">
        <v>100</v>
      </c>
      <c r="M481" s="663">
        <v>100</v>
      </c>
      <c r="N481" s="662">
        <v>1</v>
      </c>
      <c r="O481" s="745">
        <v>1</v>
      </c>
      <c r="P481" s="663">
        <v>100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31</v>
      </c>
      <c r="B482" s="662" t="s">
        <v>570</v>
      </c>
      <c r="C482" s="662" t="s">
        <v>2361</v>
      </c>
      <c r="D482" s="743" t="s">
        <v>3311</v>
      </c>
      <c r="E482" s="744" t="s">
        <v>2371</v>
      </c>
      <c r="F482" s="662" t="s">
        <v>2358</v>
      </c>
      <c r="G482" s="662" t="s">
        <v>2463</v>
      </c>
      <c r="H482" s="662" t="s">
        <v>571</v>
      </c>
      <c r="I482" s="662" t="s">
        <v>2624</v>
      </c>
      <c r="J482" s="662" t="s">
        <v>2625</v>
      </c>
      <c r="K482" s="662" t="s">
        <v>2626</v>
      </c>
      <c r="L482" s="663">
        <v>1000</v>
      </c>
      <c r="M482" s="663">
        <v>1000</v>
      </c>
      <c r="N482" s="662">
        <v>1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31</v>
      </c>
      <c r="B483" s="662" t="s">
        <v>570</v>
      </c>
      <c r="C483" s="662" t="s">
        <v>2361</v>
      </c>
      <c r="D483" s="743" t="s">
        <v>3311</v>
      </c>
      <c r="E483" s="744" t="s">
        <v>2371</v>
      </c>
      <c r="F483" s="662" t="s">
        <v>2358</v>
      </c>
      <c r="G483" s="662" t="s">
        <v>2463</v>
      </c>
      <c r="H483" s="662" t="s">
        <v>571</v>
      </c>
      <c r="I483" s="662" t="s">
        <v>2627</v>
      </c>
      <c r="J483" s="662" t="s">
        <v>2628</v>
      </c>
      <c r="K483" s="662" t="s">
        <v>2629</v>
      </c>
      <c r="L483" s="663">
        <v>250</v>
      </c>
      <c r="M483" s="663">
        <v>500</v>
      </c>
      <c r="N483" s="662">
        <v>2</v>
      </c>
      <c r="O483" s="745">
        <v>2</v>
      </c>
      <c r="P483" s="663">
        <v>250</v>
      </c>
      <c r="Q483" s="678">
        <v>0.5</v>
      </c>
      <c r="R483" s="662">
        <v>1</v>
      </c>
      <c r="S483" s="678">
        <v>0.5</v>
      </c>
      <c r="T483" s="745">
        <v>1</v>
      </c>
      <c r="U483" s="701">
        <v>0.5</v>
      </c>
    </row>
    <row r="484" spans="1:21" ht="14.4" customHeight="1" x14ac:dyDescent="0.3">
      <c r="A484" s="661">
        <v>31</v>
      </c>
      <c r="B484" s="662" t="s">
        <v>570</v>
      </c>
      <c r="C484" s="662" t="s">
        <v>2361</v>
      </c>
      <c r="D484" s="743" t="s">
        <v>3311</v>
      </c>
      <c r="E484" s="744" t="s">
        <v>2371</v>
      </c>
      <c r="F484" s="662" t="s">
        <v>2358</v>
      </c>
      <c r="G484" s="662" t="s">
        <v>2463</v>
      </c>
      <c r="H484" s="662" t="s">
        <v>571</v>
      </c>
      <c r="I484" s="662" t="s">
        <v>2804</v>
      </c>
      <c r="J484" s="662" t="s">
        <v>2805</v>
      </c>
      <c r="K484" s="662" t="s">
        <v>2806</v>
      </c>
      <c r="L484" s="663">
        <v>600</v>
      </c>
      <c r="M484" s="663">
        <v>600</v>
      </c>
      <c r="N484" s="662">
        <v>1</v>
      </c>
      <c r="O484" s="745">
        <v>1</v>
      </c>
      <c r="P484" s="663">
        <v>600</v>
      </c>
      <c r="Q484" s="678">
        <v>1</v>
      </c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31</v>
      </c>
      <c r="B485" s="662" t="s">
        <v>570</v>
      </c>
      <c r="C485" s="662" t="s">
        <v>2361</v>
      </c>
      <c r="D485" s="743" t="s">
        <v>3311</v>
      </c>
      <c r="E485" s="744" t="s">
        <v>2371</v>
      </c>
      <c r="F485" s="662" t="s">
        <v>2358</v>
      </c>
      <c r="G485" s="662" t="s">
        <v>2463</v>
      </c>
      <c r="H485" s="662" t="s">
        <v>571</v>
      </c>
      <c r="I485" s="662" t="s">
        <v>2659</v>
      </c>
      <c r="J485" s="662" t="s">
        <v>2660</v>
      </c>
      <c r="K485" s="662" t="s">
        <v>2661</v>
      </c>
      <c r="L485" s="663">
        <v>600</v>
      </c>
      <c r="M485" s="663">
        <v>600</v>
      </c>
      <c r="N485" s="662">
        <v>1</v>
      </c>
      <c r="O485" s="745">
        <v>1</v>
      </c>
      <c r="P485" s="663">
        <v>600</v>
      </c>
      <c r="Q485" s="678">
        <v>1</v>
      </c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31</v>
      </c>
      <c r="B486" s="662" t="s">
        <v>570</v>
      </c>
      <c r="C486" s="662" t="s">
        <v>2361</v>
      </c>
      <c r="D486" s="743" t="s">
        <v>3311</v>
      </c>
      <c r="E486" s="744" t="s">
        <v>2371</v>
      </c>
      <c r="F486" s="662" t="s">
        <v>2358</v>
      </c>
      <c r="G486" s="662" t="s">
        <v>2463</v>
      </c>
      <c r="H486" s="662" t="s">
        <v>571</v>
      </c>
      <c r="I486" s="662" t="s">
        <v>2476</v>
      </c>
      <c r="J486" s="662" t="s">
        <v>2477</v>
      </c>
      <c r="K486" s="662" t="s">
        <v>2478</v>
      </c>
      <c r="L486" s="663">
        <v>349.12</v>
      </c>
      <c r="M486" s="663">
        <v>349.12</v>
      </c>
      <c r="N486" s="662">
        <v>1</v>
      </c>
      <c r="O486" s="745">
        <v>1</v>
      </c>
      <c r="P486" s="663">
        <v>349.12</v>
      </c>
      <c r="Q486" s="678">
        <v>1</v>
      </c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31</v>
      </c>
      <c r="B487" s="662" t="s">
        <v>570</v>
      </c>
      <c r="C487" s="662" t="s">
        <v>2361</v>
      </c>
      <c r="D487" s="743" t="s">
        <v>3311</v>
      </c>
      <c r="E487" s="744" t="s">
        <v>2371</v>
      </c>
      <c r="F487" s="662" t="s">
        <v>2358</v>
      </c>
      <c r="G487" s="662" t="s">
        <v>2463</v>
      </c>
      <c r="H487" s="662" t="s">
        <v>571</v>
      </c>
      <c r="I487" s="662" t="s">
        <v>2482</v>
      </c>
      <c r="J487" s="662" t="s">
        <v>2483</v>
      </c>
      <c r="K487" s="662" t="s">
        <v>2484</v>
      </c>
      <c r="L487" s="663">
        <v>350</v>
      </c>
      <c r="M487" s="663">
        <v>3850</v>
      </c>
      <c r="N487" s="662">
        <v>11</v>
      </c>
      <c r="O487" s="745">
        <v>11</v>
      </c>
      <c r="P487" s="663">
        <v>3850</v>
      </c>
      <c r="Q487" s="678">
        <v>1</v>
      </c>
      <c r="R487" s="662">
        <v>11</v>
      </c>
      <c r="S487" s="678">
        <v>1</v>
      </c>
      <c r="T487" s="745">
        <v>11</v>
      </c>
      <c r="U487" s="701">
        <v>1</v>
      </c>
    </row>
    <row r="488" spans="1:21" ht="14.4" customHeight="1" x14ac:dyDescent="0.3">
      <c r="A488" s="661">
        <v>31</v>
      </c>
      <c r="B488" s="662" t="s">
        <v>570</v>
      </c>
      <c r="C488" s="662" t="s">
        <v>2361</v>
      </c>
      <c r="D488" s="743" t="s">
        <v>3311</v>
      </c>
      <c r="E488" s="744" t="s">
        <v>2372</v>
      </c>
      <c r="F488" s="662" t="s">
        <v>2357</v>
      </c>
      <c r="G488" s="662" t="s">
        <v>2849</v>
      </c>
      <c r="H488" s="662" t="s">
        <v>571</v>
      </c>
      <c r="I488" s="662" t="s">
        <v>2850</v>
      </c>
      <c r="J488" s="662" t="s">
        <v>2851</v>
      </c>
      <c r="K488" s="662" t="s">
        <v>2852</v>
      </c>
      <c r="L488" s="663">
        <v>263.26</v>
      </c>
      <c r="M488" s="663">
        <v>263.26</v>
      </c>
      <c r="N488" s="662">
        <v>1</v>
      </c>
      <c r="O488" s="745">
        <v>1</v>
      </c>
      <c r="P488" s="663">
        <v>263.26</v>
      </c>
      <c r="Q488" s="678">
        <v>1</v>
      </c>
      <c r="R488" s="662">
        <v>1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31</v>
      </c>
      <c r="B489" s="662" t="s">
        <v>570</v>
      </c>
      <c r="C489" s="662" t="s">
        <v>2361</v>
      </c>
      <c r="D489" s="743" t="s">
        <v>3311</v>
      </c>
      <c r="E489" s="744" t="s">
        <v>2372</v>
      </c>
      <c r="F489" s="662" t="s">
        <v>2357</v>
      </c>
      <c r="G489" s="662" t="s">
        <v>2849</v>
      </c>
      <c r="H489" s="662" t="s">
        <v>571</v>
      </c>
      <c r="I489" s="662" t="s">
        <v>2853</v>
      </c>
      <c r="J489" s="662" t="s">
        <v>2851</v>
      </c>
      <c r="K489" s="662" t="s">
        <v>2852</v>
      </c>
      <c r="L489" s="663">
        <v>263.26</v>
      </c>
      <c r="M489" s="663">
        <v>263.26</v>
      </c>
      <c r="N489" s="662">
        <v>1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31</v>
      </c>
      <c r="B490" s="662" t="s">
        <v>570</v>
      </c>
      <c r="C490" s="662" t="s">
        <v>2361</v>
      </c>
      <c r="D490" s="743" t="s">
        <v>3311</v>
      </c>
      <c r="E490" s="744" t="s">
        <v>2372</v>
      </c>
      <c r="F490" s="662" t="s">
        <v>2357</v>
      </c>
      <c r="G490" s="662" t="s">
        <v>2849</v>
      </c>
      <c r="H490" s="662" t="s">
        <v>571</v>
      </c>
      <c r="I490" s="662" t="s">
        <v>2854</v>
      </c>
      <c r="J490" s="662" t="s">
        <v>1042</v>
      </c>
      <c r="K490" s="662" t="s">
        <v>2855</v>
      </c>
      <c r="L490" s="663">
        <v>0</v>
      </c>
      <c r="M490" s="663">
        <v>0</v>
      </c>
      <c r="N490" s="662">
        <v>1</v>
      </c>
      <c r="O490" s="745">
        <v>1</v>
      </c>
      <c r="P490" s="663"/>
      <c r="Q490" s="678"/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31</v>
      </c>
      <c r="B491" s="662" t="s">
        <v>570</v>
      </c>
      <c r="C491" s="662" t="s">
        <v>2361</v>
      </c>
      <c r="D491" s="743" t="s">
        <v>3311</v>
      </c>
      <c r="E491" s="744" t="s">
        <v>2372</v>
      </c>
      <c r="F491" s="662" t="s">
        <v>2357</v>
      </c>
      <c r="G491" s="662" t="s">
        <v>2849</v>
      </c>
      <c r="H491" s="662" t="s">
        <v>571</v>
      </c>
      <c r="I491" s="662" t="s">
        <v>2856</v>
      </c>
      <c r="J491" s="662" t="s">
        <v>1042</v>
      </c>
      <c r="K491" s="662" t="s">
        <v>2855</v>
      </c>
      <c r="L491" s="663">
        <v>0</v>
      </c>
      <c r="M491" s="663">
        <v>0</v>
      </c>
      <c r="N491" s="662">
        <v>2</v>
      </c>
      <c r="O491" s="745">
        <v>0.5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31</v>
      </c>
      <c r="B492" s="662" t="s">
        <v>570</v>
      </c>
      <c r="C492" s="662" t="s">
        <v>2361</v>
      </c>
      <c r="D492" s="743" t="s">
        <v>3311</v>
      </c>
      <c r="E492" s="744" t="s">
        <v>2372</v>
      </c>
      <c r="F492" s="662" t="s">
        <v>2357</v>
      </c>
      <c r="G492" s="662" t="s">
        <v>2682</v>
      </c>
      <c r="H492" s="662" t="s">
        <v>571</v>
      </c>
      <c r="I492" s="662" t="s">
        <v>2857</v>
      </c>
      <c r="J492" s="662" t="s">
        <v>2858</v>
      </c>
      <c r="K492" s="662" t="s">
        <v>2685</v>
      </c>
      <c r="L492" s="663">
        <v>10.26</v>
      </c>
      <c r="M492" s="663">
        <v>20.52</v>
      </c>
      <c r="N492" s="662">
        <v>2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31</v>
      </c>
      <c r="B493" s="662" t="s">
        <v>570</v>
      </c>
      <c r="C493" s="662" t="s">
        <v>2361</v>
      </c>
      <c r="D493" s="743" t="s">
        <v>3311</v>
      </c>
      <c r="E493" s="744" t="s">
        <v>2372</v>
      </c>
      <c r="F493" s="662" t="s">
        <v>2357</v>
      </c>
      <c r="G493" s="662" t="s">
        <v>2682</v>
      </c>
      <c r="H493" s="662" t="s">
        <v>1282</v>
      </c>
      <c r="I493" s="662" t="s">
        <v>2859</v>
      </c>
      <c r="J493" s="662" t="s">
        <v>2860</v>
      </c>
      <c r="K493" s="662" t="s">
        <v>2861</v>
      </c>
      <c r="L493" s="663">
        <v>14.11</v>
      </c>
      <c r="M493" s="663">
        <v>14.11</v>
      </c>
      <c r="N493" s="662">
        <v>1</v>
      </c>
      <c r="O493" s="745">
        <v>0.5</v>
      </c>
      <c r="P493" s="663">
        <v>14.11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31</v>
      </c>
      <c r="B494" s="662" t="s">
        <v>570</v>
      </c>
      <c r="C494" s="662" t="s">
        <v>2361</v>
      </c>
      <c r="D494" s="743" t="s">
        <v>3311</v>
      </c>
      <c r="E494" s="744" t="s">
        <v>2372</v>
      </c>
      <c r="F494" s="662" t="s">
        <v>2357</v>
      </c>
      <c r="G494" s="662" t="s">
        <v>2393</v>
      </c>
      <c r="H494" s="662" t="s">
        <v>1282</v>
      </c>
      <c r="I494" s="662" t="s">
        <v>1547</v>
      </c>
      <c r="J494" s="662" t="s">
        <v>1441</v>
      </c>
      <c r="K494" s="662" t="s">
        <v>2253</v>
      </c>
      <c r="L494" s="663">
        <v>154.36000000000001</v>
      </c>
      <c r="M494" s="663">
        <v>308.72000000000003</v>
      </c>
      <c r="N494" s="662">
        <v>2</v>
      </c>
      <c r="O494" s="745">
        <v>1</v>
      </c>
      <c r="P494" s="663">
        <v>308.72000000000003</v>
      </c>
      <c r="Q494" s="678">
        <v>1</v>
      </c>
      <c r="R494" s="662">
        <v>2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31</v>
      </c>
      <c r="B495" s="662" t="s">
        <v>570</v>
      </c>
      <c r="C495" s="662" t="s">
        <v>2361</v>
      </c>
      <c r="D495" s="743" t="s">
        <v>3311</v>
      </c>
      <c r="E495" s="744" t="s">
        <v>2372</v>
      </c>
      <c r="F495" s="662" t="s">
        <v>2357</v>
      </c>
      <c r="G495" s="662" t="s">
        <v>2749</v>
      </c>
      <c r="H495" s="662" t="s">
        <v>1282</v>
      </c>
      <c r="I495" s="662" t="s">
        <v>1584</v>
      </c>
      <c r="J495" s="662" t="s">
        <v>1585</v>
      </c>
      <c r="K495" s="662" t="s">
        <v>1586</v>
      </c>
      <c r="L495" s="663">
        <v>119.7</v>
      </c>
      <c r="M495" s="663">
        <v>239.4</v>
      </c>
      <c r="N495" s="662">
        <v>2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31</v>
      </c>
      <c r="B496" s="662" t="s">
        <v>570</v>
      </c>
      <c r="C496" s="662" t="s">
        <v>2361</v>
      </c>
      <c r="D496" s="743" t="s">
        <v>3311</v>
      </c>
      <c r="E496" s="744" t="s">
        <v>2372</v>
      </c>
      <c r="F496" s="662" t="s">
        <v>2357</v>
      </c>
      <c r="G496" s="662" t="s">
        <v>2397</v>
      </c>
      <c r="H496" s="662" t="s">
        <v>571</v>
      </c>
      <c r="I496" s="662" t="s">
        <v>794</v>
      </c>
      <c r="J496" s="662" t="s">
        <v>2862</v>
      </c>
      <c r="K496" s="662" t="s">
        <v>2034</v>
      </c>
      <c r="L496" s="663">
        <v>0</v>
      </c>
      <c r="M496" s="663">
        <v>0</v>
      </c>
      <c r="N496" s="662">
        <v>2</v>
      </c>
      <c r="O496" s="745">
        <v>0.5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31</v>
      </c>
      <c r="B497" s="662" t="s">
        <v>570</v>
      </c>
      <c r="C497" s="662" t="s">
        <v>2361</v>
      </c>
      <c r="D497" s="743" t="s">
        <v>3311</v>
      </c>
      <c r="E497" s="744" t="s">
        <v>2372</v>
      </c>
      <c r="F497" s="662" t="s">
        <v>2357</v>
      </c>
      <c r="G497" s="662" t="s">
        <v>2506</v>
      </c>
      <c r="H497" s="662" t="s">
        <v>571</v>
      </c>
      <c r="I497" s="662" t="s">
        <v>2668</v>
      </c>
      <c r="J497" s="662" t="s">
        <v>1499</v>
      </c>
      <c r="K497" s="662" t="s">
        <v>2260</v>
      </c>
      <c r="L497" s="663">
        <v>170.52</v>
      </c>
      <c r="M497" s="663">
        <v>341.04</v>
      </c>
      <c r="N497" s="662">
        <v>2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31</v>
      </c>
      <c r="B498" s="662" t="s">
        <v>570</v>
      </c>
      <c r="C498" s="662" t="s">
        <v>2361</v>
      </c>
      <c r="D498" s="743" t="s">
        <v>3311</v>
      </c>
      <c r="E498" s="744" t="s">
        <v>2372</v>
      </c>
      <c r="F498" s="662" t="s">
        <v>2357</v>
      </c>
      <c r="G498" s="662" t="s">
        <v>2384</v>
      </c>
      <c r="H498" s="662" t="s">
        <v>571</v>
      </c>
      <c r="I498" s="662" t="s">
        <v>1502</v>
      </c>
      <c r="J498" s="662" t="s">
        <v>1503</v>
      </c>
      <c r="K498" s="662" t="s">
        <v>2260</v>
      </c>
      <c r="L498" s="663">
        <v>78.33</v>
      </c>
      <c r="M498" s="663">
        <v>78.33</v>
      </c>
      <c r="N498" s="662">
        <v>1</v>
      </c>
      <c r="O498" s="745">
        <v>1</v>
      </c>
      <c r="P498" s="663">
        <v>78.33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31</v>
      </c>
      <c r="B499" s="662" t="s">
        <v>570</v>
      </c>
      <c r="C499" s="662" t="s">
        <v>2361</v>
      </c>
      <c r="D499" s="743" t="s">
        <v>3311</v>
      </c>
      <c r="E499" s="744" t="s">
        <v>2372</v>
      </c>
      <c r="F499" s="662" t="s">
        <v>2357</v>
      </c>
      <c r="G499" s="662" t="s">
        <v>2754</v>
      </c>
      <c r="H499" s="662" t="s">
        <v>571</v>
      </c>
      <c r="I499" s="662" t="s">
        <v>698</v>
      </c>
      <c r="J499" s="662" t="s">
        <v>699</v>
      </c>
      <c r="K499" s="662" t="s">
        <v>2317</v>
      </c>
      <c r="L499" s="663">
        <v>110.28</v>
      </c>
      <c r="M499" s="663">
        <v>330.84000000000003</v>
      </c>
      <c r="N499" s="662">
        <v>3</v>
      </c>
      <c r="O499" s="745">
        <v>1</v>
      </c>
      <c r="P499" s="663">
        <v>330.84000000000003</v>
      </c>
      <c r="Q499" s="678">
        <v>1</v>
      </c>
      <c r="R499" s="662">
        <v>3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31</v>
      </c>
      <c r="B500" s="662" t="s">
        <v>570</v>
      </c>
      <c r="C500" s="662" t="s">
        <v>2361</v>
      </c>
      <c r="D500" s="743" t="s">
        <v>3311</v>
      </c>
      <c r="E500" s="744" t="s">
        <v>2372</v>
      </c>
      <c r="F500" s="662" t="s">
        <v>2357</v>
      </c>
      <c r="G500" s="662" t="s">
        <v>2754</v>
      </c>
      <c r="H500" s="662" t="s">
        <v>571</v>
      </c>
      <c r="I500" s="662" t="s">
        <v>2863</v>
      </c>
      <c r="J500" s="662" t="s">
        <v>699</v>
      </c>
      <c r="K500" s="662" t="s">
        <v>2864</v>
      </c>
      <c r="L500" s="663">
        <v>220.56</v>
      </c>
      <c r="M500" s="663">
        <v>220.56</v>
      </c>
      <c r="N500" s="662">
        <v>1</v>
      </c>
      <c r="O500" s="745">
        <v>0.5</v>
      </c>
      <c r="P500" s="663">
        <v>220.56</v>
      </c>
      <c r="Q500" s="678">
        <v>1</v>
      </c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31</v>
      </c>
      <c r="B501" s="662" t="s">
        <v>570</v>
      </c>
      <c r="C501" s="662" t="s">
        <v>2361</v>
      </c>
      <c r="D501" s="743" t="s">
        <v>3311</v>
      </c>
      <c r="E501" s="744" t="s">
        <v>2372</v>
      </c>
      <c r="F501" s="662" t="s">
        <v>2357</v>
      </c>
      <c r="G501" s="662" t="s">
        <v>2603</v>
      </c>
      <c r="H501" s="662" t="s">
        <v>571</v>
      </c>
      <c r="I501" s="662" t="s">
        <v>2865</v>
      </c>
      <c r="J501" s="662" t="s">
        <v>2866</v>
      </c>
      <c r="K501" s="662" t="s">
        <v>2867</v>
      </c>
      <c r="L501" s="663">
        <v>79.48</v>
      </c>
      <c r="M501" s="663">
        <v>158.96</v>
      </c>
      <c r="N501" s="662">
        <v>2</v>
      </c>
      <c r="O501" s="745">
        <v>1</v>
      </c>
      <c r="P501" s="663">
        <v>158.96</v>
      </c>
      <c r="Q501" s="678">
        <v>1</v>
      </c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31</v>
      </c>
      <c r="B502" s="662" t="s">
        <v>570</v>
      </c>
      <c r="C502" s="662" t="s">
        <v>2361</v>
      </c>
      <c r="D502" s="743" t="s">
        <v>3311</v>
      </c>
      <c r="E502" s="744" t="s">
        <v>2372</v>
      </c>
      <c r="F502" s="662" t="s">
        <v>2357</v>
      </c>
      <c r="G502" s="662" t="s">
        <v>2868</v>
      </c>
      <c r="H502" s="662" t="s">
        <v>571</v>
      </c>
      <c r="I502" s="662" t="s">
        <v>2869</v>
      </c>
      <c r="J502" s="662" t="s">
        <v>2870</v>
      </c>
      <c r="K502" s="662" t="s">
        <v>2871</v>
      </c>
      <c r="L502" s="663">
        <v>0</v>
      </c>
      <c r="M502" s="663">
        <v>0</v>
      </c>
      <c r="N502" s="662">
        <v>4</v>
      </c>
      <c r="O502" s="745">
        <v>3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31</v>
      </c>
      <c r="B503" s="662" t="s">
        <v>570</v>
      </c>
      <c r="C503" s="662" t="s">
        <v>2361</v>
      </c>
      <c r="D503" s="743" t="s">
        <v>3311</v>
      </c>
      <c r="E503" s="744" t="s">
        <v>2372</v>
      </c>
      <c r="F503" s="662" t="s">
        <v>2357</v>
      </c>
      <c r="G503" s="662" t="s">
        <v>2872</v>
      </c>
      <c r="H503" s="662" t="s">
        <v>571</v>
      </c>
      <c r="I503" s="662" t="s">
        <v>2873</v>
      </c>
      <c r="J503" s="662" t="s">
        <v>2874</v>
      </c>
      <c r="K503" s="662" t="s">
        <v>1225</v>
      </c>
      <c r="L503" s="663">
        <v>0</v>
      </c>
      <c r="M503" s="663">
        <v>0</v>
      </c>
      <c r="N503" s="662">
        <v>2</v>
      </c>
      <c r="O503" s="745">
        <v>1</v>
      </c>
      <c r="P503" s="663">
        <v>0</v>
      </c>
      <c r="Q503" s="678"/>
      <c r="R503" s="662">
        <v>2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31</v>
      </c>
      <c r="B504" s="662" t="s">
        <v>570</v>
      </c>
      <c r="C504" s="662" t="s">
        <v>2361</v>
      </c>
      <c r="D504" s="743" t="s">
        <v>3311</v>
      </c>
      <c r="E504" s="744" t="s">
        <v>2372</v>
      </c>
      <c r="F504" s="662" t="s">
        <v>2357</v>
      </c>
      <c r="G504" s="662" t="s">
        <v>2407</v>
      </c>
      <c r="H504" s="662" t="s">
        <v>571</v>
      </c>
      <c r="I504" s="662" t="s">
        <v>766</v>
      </c>
      <c r="J504" s="662" t="s">
        <v>767</v>
      </c>
      <c r="K504" s="662" t="s">
        <v>2408</v>
      </c>
      <c r="L504" s="663">
        <v>156.77000000000001</v>
      </c>
      <c r="M504" s="663">
        <v>1254.1600000000003</v>
      </c>
      <c r="N504" s="662">
        <v>8</v>
      </c>
      <c r="O504" s="745">
        <v>3</v>
      </c>
      <c r="P504" s="663">
        <v>470.31000000000006</v>
      </c>
      <c r="Q504" s="678">
        <v>0.37499999999999994</v>
      </c>
      <c r="R504" s="662">
        <v>3</v>
      </c>
      <c r="S504" s="678">
        <v>0.375</v>
      </c>
      <c r="T504" s="745">
        <v>1</v>
      </c>
      <c r="U504" s="701">
        <v>0.33333333333333331</v>
      </c>
    </row>
    <row r="505" spans="1:21" ht="14.4" customHeight="1" x14ac:dyDescent="0.3">
      <c r="A505" s="661">
        <v>31</v>
      </c>
      <c r="B505" s="662" t="s">
        <v>570</v>
      </c>
      <c r="C505" s="662" t="s">
        <v>2361</v>
      </c>
      <c r="D505" s="743" t="s">
        <v>3311</v>
      </c>
      <c r="E505" s="744" t="s">
        <v>2372</v>
      </c>
      <c r="F505" s="662" t="s">
        <v>2357</v>
      </c>
      <c r="G505" s="662" t="s">
        <v>2385</v>
      </c>
      <c r="H505" s="662" t="s">
        <v>571</v>
      </c>
      <c r="I505" s="662" t="s">
        <v>762</v>
      </c>
      <c r="J505" s="662" t="s">
        <v>763</v>
      </c>
      <c r="K505" s="662" t="s">
        <v>2771</v>
      </c>
      <c r="L505" s="663">
        <v>0</v>
      </c>
      <c r="M505" s="663">
        <v>0</v>
      </c>
      <c r="N505" s="662">
        <v>2</v>
      </c>
      <c r="O505" s="745">
        <v>1</v>
      </c>
      <c r="P505" s="663">
        <v>0</v>
      </c>
      <c r="Q505" s="678"/>
      <c r="R505" s="662">
        <v>2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31</v>
      </c>
      <c r="B506" s="662" t="s">
        <v>570</v>
      </c>
      <c r="C506" s="662" t="s">
        <v>2361</v>
      </c>
      <c r="D506" s="743" t="s">
        <v>3311</v>
      </c>
      <c r="E506" s="744" t="s">
        <v>2372</v>
      </c>
      <c r="F506" s="662" t="s">
        <v>2357</v>
      </c>
      <c r="G506" s="662" t="s">
        <v>2875</v>
      </c>
      <c r="H506" s="662" t="s">
        <v>571</v>
      </c>
      <c r="I506" s="662" t="s">
        <v>1211</v>
      </c>
      <c r="J506" s="662" t="s">
        <v>1212</v>
      </c>
      <c r="K506" s="662" t="s">
        <v>1093</v>
      </c>
      <c r="L506" s="663">
        <v>36.869999999999997</v>
      </c>
      <c r="M506" s="663">
        <v>36.869999999999997</v>
      </c>
      <c r="N506" s="662">
        <v>1</v>
      </c>
      <c r="O506" s="745">
        <v>1</v>
      </c>
      <c r="P506" s="663">
        <v>36.869999999999997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31</v>
      </c>
      <c r="B507" s="662" t="s">
        <v>570</v>
      </c>
      <c r="C507" s="662" t="s">
        <v>2361</v>
      </c>
      <c r="D507" s="743" t="s">
        <v>3311</v>
      </c>
      <c r="E507" s="744" t="s">
        <v>2372</v>
      </c>
      <c r="F507" s="662" t="s">
        <v>2357</v>
      </c>
      <c r="G507" s="662" t="s">
        <v>2389</v>
      </c>
      <c r="H507" s="662" t="s">
        <v>571</v>
      </c>
      <c r="I507" s="662" t="s">
        <v>1513</v>
      </c>
      <c r="J507" s="662" t="s">
        <v>1514</v>
      </c>
      <c r="K507" s="662" t="s">
        <v>1515</v>
      </c>
      <c r="L507" s="663">
        <v>147.31</v>
      </c>
      <c r="M507" s="663">
        <v>294.62</v>
      </c>
      <c r="N507" s="662">
        <v>2</v>
      </c>
      <c r="O507" s="745">
        <v>1</v>
      </c>
      <c r="P507" s="663">
        <v>294.62</v>
      </c>
      <c r="Q507" s="678">
        <v>1</v>
      </c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31</v>
      </c>
      <c r="B508" s="662" t="s">
        <v>570</v>
      </c>
      <c r="C508" s="662" t="s">
        <v>2361</v>
      </c>
      <c r="D508" s="743" t="s">
        <v>3311</v>
      </c>
      <c r="E508" s="744" t="s">
        <v>2372</v>
      </c>
      <c r="F508" s="662" t="s">
        <v>2357</v>
      </c>
      <c r="G508" s="662" t="s">
        <v>2389</v>
      </c>
      <c r="H508" s="662" t="s">
        <v>571</v>
      </c>
      <c r="I508" s="662" t="s">
        <v>2704</v>
      </c>
      <c r="J508" s="662" t="s">
        <v>2705</v>
      </c>
      <c r="K508" s="662" t="s">
        <v>2706</v>
      </c>
      <c r="L508" s="663">
        <v>73.66</v>
      </c>
      <c r="M508" s="663">
        <v>147.32</v>
      </c>
      <c r="N508" s="662">
        <v>2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31</v>
      </c>
      <c r="B509" s="662" t="s">
        <v>570</v>
      </c>
      <c r="C509" s="662" t="s">
        <v>2361</v>
      </c>
      <c r="D509" s="743" t="s">
        <v>3311</v>
      </c>
      <c r="E509" s="744" t="s">
        <v>2372</v>
      </c>
      <c r="F509" s="662" t="s">
        <v>2357</v>
      </c>
      <c r="G509" s="662" t="s">
        <v>2389</v>
      </c>
      <c r="H509" s="662" t="s">
        <v>571</v>
      </c>
      <c r="I509" s="662" t="s">
        <v>2876</v>
      </c>
      <c r="J509" s="662" t="s">
        <v>2270</v>
      </c>
      <c r="K509" s="662" t="s">
        <v>2877</v>
      </c>
      <c r="L509" s="663">
        <v>79.31</v>
      </c>
      <c r="M509" s="663">
        <v>158.62</v>
      </c>
      <c r="N509" s="662">
        <v>2</v>
      </c>
      <c r="O509" s="745">
        <v>0.5</v>
      </c>
      <c r="P509" s="663">
        <v>158.62</v>
      </c>
      <c r="Q509" s="678">
        <v>1</v>
      </c>
      <c r="R509" s="662">
        <v>2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31</v>
      </c>
      <c r="B510" s="662" t="s">
        <v>570</v>
      </c>
      <c r="C510" s="662" t="s">
        <v>2361</v>
      </c>
      <c r="D510" s="743" t="s">
        <v>3311</v>
      </c>
      <c r="E510" s="744" t="s">
        <v>2372</v>
      </c>
      <c r="F510" s="662" t="s">
        <v>2357</v>
      </c>
      <c r="G510" s="662" t="s">
        <v>2878</v>
      </c>
      <c r="H510" s="662" t="s">
        <v>571</v>
      </c>
      <c r="I510" s="662" t="s">
        <v>2879</v>
      </c>
      <c r="J510" s="662" t="s">
        <v>2880</v>
      </c>
      <c r="K510" s="662" t="s">
        <v>2881</v>
      </c>
      <c r="L510" s="663">
        <v>0</v>
      </c>
      <c r="M510" s="663">
        <v>0</v>
      </c>
      <c r="N510" s="662">
        <v>2</v>
      </c>
      <c r="O510" s="745">
        <v>0.5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31</v>
      </c>
      <c r="B511" s="662" t="s">
        <v>570</v>
      </c>
      <c r="C511" s="662" t="s">
        <v>2361</v>
      </c>
      <c r="D511" s="743" t="s">
        <v>3311</v>
      </c>
      <c r="E511" s="744" t="s">
        <v>2372</v>
      </c>
      <c r="F511" s="662" t="s">
        <v>2357</v>
      </c>
      <c r="G511" s="662" t="s">
        <v>2772</v>
      </c>
      <c r="H511" s="662" t="s">
        <v>571</v>
      </c>
      <c r="I511" s="662" t="s">
        <v>2773</v>
      </c>
      <c r="J511" s="662" t="s">
        <v>2774</v>
      </c>
      <c r="K511" s="662" t="s">
        <v>2417</v>
      </c>
      <c r="L511" s="663">
        <v>0</v>
      </c>
      <c r="M511" s="663">
        <v>0</v>
      </c>
      <c r="N511" s="662">
        <v>1</v>
      </c>
      <c r="O511" s="745">
        <v>1</v>
      </c>
      <c r="P511" s="663">
        <v>0</v>
      </c>
      <c r="Q511" s="678"/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31</v>
      </c>
      <c r="B512" s="662" t="s">
        <v>570</v>
      </c>
      <c r="C512" s="662" t="s">
        <v>2361</v>
      </c>
      <c r="D512" s="743" t="s">
        <v>3311</v>
      </c>
      <c r="E512" s="744" t="s">
        <v>2372</v>
      </c>
      <c r="F512" s="662" t="s">
        <v>2357</v>
      </c>
      <c r="G512" s="662" t="s">
        <v>2882</v>
      </c>
      <c r="H512" s="662" t="s">
        <v>571</v>
      </c>
      <c r="I512" s="662" t="s">
        <v>2883</v>
      </c>
      <c r="J512" s="662" t="s">
        <v>2884</v>
      </c>
      <c r="K512" s="662" t="s">
        <v>2885</v>
      </c>
      <c r="L512" s="663">
        <v>44.59</v>
      </c>
      <c r="M512" s="663">
        <v>89.18</v>
      </c>
      <c r="N512" s="662">
        <v>2</v>
      </c>
      <c r="O512" s="745">
        <v>1</v>
      </c>
      <c r="P512" s="663">
        <v>89.18</v>
      </c>
      <c r="Q512" s="678">
        <v>1</v>
      </c>
      <c r="R512" s="662">
        <v>2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31</v>
      </c>
      <c r="B513" s="662" t="s">
        <v>570</v>
      </c>
      <c r="C513" s="662" t="s">
        <v>2361</v>
      </c>
      <c r="D513" s="743" t="s">
        <v>3311</v>
      </c>
      <c r="E513" s="744" t="s">
        <v>2372</v>
      </c>
      <c r="F513" s="662" t="s">
        <v>2357</v>
      </c>
      <c r="G513" s="662" t="s">
        <v>2886</v>
      </c>
      <c r="H513" s="662" t="s">
        <v>1282</v>
      </c>
      <c r="I513" s="662" t="s">
        <v>2887</v>
      </c>
      <c r="J513" s="662" t="s">
        <v>2888</v>
      </c>
      <c r="K513" s="662" t="s">
        <v>2889</v>
      </c>
      <c r="L513" s="663">
        <v>619.6</v>
      </c>
      <c r="M513" s="663">
        <v>619.6</v>
      </c>
      <c r="N513" s="662">
        <v>1</v>
      </c>
      <c r="O513" s="745">
        <v>1</v>
      </c>
      <c r="P513" s="663">
        <v>619.6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31</v>
      </c>
      <c r="B514" s="662" t="s">
        <v>570</v>
      </c>
      <c r="C514" s="662" t="s">
        <v>2361</v>
      </c>
      <c r="D514" s="743" t="s">
        <v>3311</v>
      </c>
      <c r="E514" s="744" t="s">
        <v>2372</v>
      </c>
      <c r="F514" s="662" t="s">
        <v>2357</v>
      </c>
      <c r="G514" s="662" t="s">
        <v>2890</v>
      </c>
      <c r="H514" s="662" t="s">
        <v>571</v>
      </c>
      <c r="I514" s="662" t="s">
        <v>2891</v>
      </c>
      <c r="J514" s="662" t="s">
        <v>2892</v>
      </c>
      <c r="K514" s="662" t="s">
        <v>2893</v>
      </c>
      <c r="L514" s="663">
        <v>0</v>
      </c>
      <c r="M514" s="663">
        <v>0</v>
      </c>
      <c r="N514" s="662">
        <v>1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31</v>
      </c>
      <c r="B515" s="662" t="s">
        <v>570</v>
      </c>
      <c r="C515" s="662" t="s">
        <v>2361</v>
      </c>
      <c r="D515" s="743" t="s">
        <v>3311</v>
      </c>
      <c r="E515" s="744" t="s">
        <v>2372</v>
      </c>
      <c r="F515" s="662" t="s">
        <v>2357</v>
      </c>
      <c r="G515" s="662" t="s">
        <v>2894</v>
      </c>
      <c r="H515" s="662" t="s">
        <v>1282</v>
      </c>
      <c r="I515" s="662" t="s">
        <v>2895</v>
      </c>
      <c r="J515" s="662" t="s">
        <v>2896</v>
      </c>
      <c r="K515" s="662" t="s">
        <v>2897</v>
      </c>
      <c r="L515" s="663">
        <v>37.89</v>
      </c>
      <c r="M515" s="663">
        <v>37.89</v>
      </c>
      <c r="N515" s="662">
        <v>1</v>
      </c>
      <c r="O515" s="745">
        <v>1</v>
      </c>
      <c r="P515" s="663">
        <v>37.89</v>
      </c>
      <c r="Q515" s="678">
        <v>1</v>
      </c>
      <c r="R515" s="662">
        <v>1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31</v>
      </c>
      <c r="B516" s="662" t="s">
        <v>570</v>
      </c>
      <c r="C516" s="662" t="s">
        <v>2361</v>
      </c>
      <c r="D516" s="743" t="s">
        <v>3311</v>
      </c>
      <c r="E516" s="744" t="s">
        <v>2372</v>
      </c>
      <c r="F516" s="662" t="s">
        <v>2357</v>
      </c>
      <c r="G516" s="662" t="s">
        <v>2898</v>
      </c>
      <c r="H516" s="662" t="s">
        <v>571</v>
      </c>
      <c r="I516" s="662" t="s">
        <v>2899</v>
      </c>
      <c r="J516" s="662" t="s">
        <v>2900</v>
      </c>
      <c r="K516" s="662" t="s">
        <v>2901</v>
      </c>
      <c r="L516" s="663">
        <v>98.11</v>
      </c>
      <c r="M516" s="663">
        <v>98.11</v>
      </c>
      <c r="N516" s="662">
        <v>1</v>
      </c>
      <c r="O516" s="745">
        <v>1</v>
      </c>
      <c r="P516" s="663">
        <v>98.11</v>
      </c>
      <c r="Q516" s="678">
        <v>1</v>
      </c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31</v>
      </c>
      <c r="B517" s="662" t="s">
        <v>570</v>
      </c>
      <c r="C517" s="662" t="s">
        <v>2361</v>
      </c>
      <c r="D517" s="743" t="s">
        <v>3311</v>
      </c>
      <c r="E517" s="744" t="s">
        <v>2372</v>
      </c>
      <c r="F517" s="662" t="s">
        <v>2357</v>
      </c>
      <c r="G517" s="662" t="s">
        <v>2902</v>
      </c>
      <c r="H517" s="662" t="s">
        <v>571</v>
      </c>
      <c r="I517" s="662" t="s">
        <v>2903</v>
      </c>
      <c r="J517" s="662" t="s">
        <v>2904</v>
      </c>
      <c r="K517" s="662" t="s">
        <v>2905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31</v>
      </c>
      <c r="B518" s="662" t="s">
        <v>570</v>
      </c>
      <c r="C518" s="662" t="s">
        <v>2361</v>
      </c>
      <c r="D518" s="743" t="s">
        <v>3311</v>
      </c>
      <c r="E518" s="744" t="s">
        <v>2372</v>
      </c>
      <c r="F518" s="662" t="s">
        <v>2357</v>
      </c>
      <c r="G518" s="662" t="s">
        <v>2906</v>
      </c>
      <c r="H518" s="662" t="s">
        <v>571</v>
      </c>
      <c r="I518" s="662" t="s">
        <v>2907</v>
      </c>
      <c r="J518" s="662" t="s">
        <v>1113</v>
      </c>
      <c r="K518" s="662" t="s">
        <v>2908</v>
      </c>
      <c r="L518" s="663">
        <v>316.11</v>
      </c>
      <c r="M518" s="663">
        <v>632.22</v>
      </c>
      <c r="N518" s="662">
        <v>2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31</v>
      </c>
      <c r="B519" s="662" t="s">
        <v>570</v>
      </c>
      <c r="C519" s="662" t="s">
        <v>2361</v>
      </c>
      <c r="D519" s="743" t="s">
        <v>3311</v>
      </c>
      <c r="E519" s="744" t="s">
        <v>2372</v>
      </c>
      <c r="F519" s="662" t="s">
        <v>2357</v>
      </c>
      <c r="G519" s="662" t="s">
        <v>2909</v>
      </c>
      <c r="H519" s="662" t="s">
        <v>571</v>
      </c>
      <c r="I519" s="662" t="s">
        <v>1509</v>
      </c>
      <c r="J519" s="662" t="s">
        <v>1510</v>
      </c>
      <c r="K519" s="662" t="s">
        <v>1511</v>
      </c>
      <c r="L519" s="663">
        <v>115.13</v>
      </c>
      <c r="M519" s="663">
        <v>230.26</v>
      </c>
      <c r="N519" s="662">
        <v>2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31</v>
      </c>
      <c r="B520" s="662" t="s">
        <v>570</v>
      </c>
      <c r="C520" s="662" t="s">
        <v>2361</v>
      </c>
      <c r="D520" s="743" t="s">
        <v>3311</v>
      </c>
      <c r="E520" s="744" t="s">
        <v>2372</v>
      </c>
      <c r="F520" s="662" t="s">
        <v>2357</v>
      </c>
      <c r="G520" s="662" t="s">
        <v>2422</v>
      </c>
      <c r="H520" s="662" t="s">
        <v>1282</v>
      </c>
      <c r="I520" s="662" t="s">
        <v>2423</v>
      </c>
      <c r="J520" s="662" t="s">
        <v>2424</v>
      </c>
      <c r="K520" s="662" t="s">
        <v>2425</v>
      </c>
      <c r="L520" s="663">
        <v>543.39</v>
      </c>
      <c r="M520" s="663">
        <v>19562.039999999997</v>
      </c>
      <c r="N520" s="662">
        <v>36</v>
      </c>
      <c r="O520" s="745">
        <v>18</v>
      </c>
      <c r="P520" s="663">
        <v>18475.259999999998</v>
      </c>
      <c r="Q520" s="678">
        <v>0.94444444444444453</v>
      </c>
      <c r="R520" s="662">
        <v>34</v>
      </c>
      <c r="S520" s="678">
        <v>0.94444444444444442</v>
      </c>
      <c r="T520" s="745">
        <v>17</v>
      </c>
      <c r="U520" s="701">
        <v>0.94444444444444442</v>
      </c>
    </row>
    <row r="521" spans="1:21" ht="14.4" customHeight="1" x14ac:dyDescent="0.3">
      <c r="A521" s="661">
        <v>31</v>
      </c>
      <c r="B521" s="662" t="s">
        <v>570</v>
      </c>
      <c r="C521" s="662" t="s">
        <v>2361</v>
      </c>
      <c r="D521" s="743" t="s">
        <v>3311</v>
      </c>
      <c r="E521" s="744" t="s">
        <v>2372</v>
      </c>
      <c r="F521" s="662" t="s">
        <v>2357</v>
      </c>
      <c r="G521" s="662" t="s">
        <v>2422</v>
      </c>
      <c r="H521" s="662" t="s">
        <v>1282</v>
      </c>
      <c r="I521" s="662" t="s">
        <v>2426</v>
      </c>
      <c r="J521" s="662" t="s">
        <v>2424</v>
      </c>
      <c r="K521" s="662" t="s">
        <v>2427</v>
      </c>
      <c r="L521" s="663">
        <v>815.1</v>
      </c>
      <c r="M521" s="663">
        <v>13041.6</v>
      </c>
      <c r="N521" s="662">
        <v>16</v>
      </c>
      <c r="O521" s="745">
        <v>7</v>
      </c>
      <c r="P521" s="663">
        <v>8966.1</v>
      </c>
      <c r="Q521" s="678">
        <v>0.6875</v>
      </c>
      <c r="R521" s="662">
        <v>11</v>
      </c>
      <c r="S521" s="678">
        <v>0.6875</v>
      </c>
      <c r="T521" s="745">
        <v>5</v>
      </c>
      <c r="U521" s="701">
        <v>0.7142857142857143</v>
      </c>
    </row>
    <row r="522" spans="1:21" ht="14.4" customHeight="1" x14ac:dyDescent="0.3">
      <c r="A522" s="661">
        <v>31</v>
      </c>
      <c r="B522" s="662" t="s">
        <v>570</v>
      </c>
      <c r="C522" s="662" t="s">
        <v>2361</v>
      </c>
      <c r="D522" s="743" t="s">
        <v>3311</v>
      </c>
      <c r="E522" s="744" t="s">
        <v>2372</v>
      </c>
      <c r="F522" s="662" t="s">
        <v>2357</v>
      </c>
      <c r="G522" s="662" t="s">
        <v>2432</v>
      </c>
      <c r="H522" s="662" t="s">
        <v>1282</v>
      </c>
      <c r="I522" s="662" t="s">
        <v>1292</v>
      </c>
      <c r="J522" s="662" t="s">
        <v>1293</v>
      </c>
      <c r="K522" s="662" t="s">
        <v>2290</v>
      </c>
      <c r="L522" s="663">
        <v>48.42</v>
      </c>
      <c r="M522" s="663">
        <v>581.04</v>
      </c>
      <c r="N522" s="662">
        <v>12</v>
      </c>
      <c r="O522" s="745">
        <v>4.5</v>
      </c>
      <c r="P522" s="663">
        <v>338.94</v>
      </c>
      <c r="Q522" s="678">
        <v>0.58333333333333337</v>
      </c>
      <c r="R522" s="662">
        <v>7</v>
      </c>
      <c r="S522" s="678">
        <v>0.58333333333333337</v>
      </c>
      <c r="T522" s="745">
        <v>3</v>
      </c>
      <c r="U522" s="701">
        <v>0.66666666666666663</v>
      </c>
    </row>
    <row r="523" spans="1:21" ht="14.4" customHeight="1" x14ac:dyDescent="0.3">
      <c r="A523" s="661">
        <v>31</v>
      </c>
      <c r="B523" s="662" t="s">
        <v>570</v>
      </c>
      <c r="C523" s="662" t="s">
        <v>2361</v>
      </c>
      <c r="D523" s="743" t="s">
        <v>3311</v>
      </c>
      <c r="E523" s="744" t="s">
        <v>2372</v>
      </c>
      <c r="F523" s="662" t="s">
        <v>2357</v>
      </c>
      <c r="G523" s="662" t="s">
        <v>2432</v>
      </c>
      <c r="H523" s="662" t="s">
        <v>571</v>
      </c>
      <c r="I523" s="662" t="s">
        <v>2711</v>
      </c>
      <c r="J523" s="662" t="s">
        <v>1293</v>
      </c>
      <c r="K523" s="662" t="s">
        <v>2712</v>
      </c>
      <c r="L523" s="663">
        <v>48.42</v>
      </c>
      <c r="M523" s="663">
        <v>193.68</v>
      </c>
      <c r="N523" s="662">
        <v>4</v>
      </c>
      <c r="O523" s="745">
        <v>1.5</v>
      </c>
      <c r="P523" s="663">
        <v>48.42</v>
      </c>
      <c r="Q523" s="678">
        <v>0.25</v>
      </c>
      <c r="R523" s="662">
        <v>1</v>
      </c>
      <c r="S523" s="678">
        <v>0.25</v>
      </c>
      <c r="T523" s="745">
        <v>0.5</v>
      </c>
      <c r="U523" s="701">
        <v>0.33333333333333331</v>
      </c>
    </row>
    <row r="524" spans="1:21" ht="14.4" customHeight="1" x14ac:dyDescent="0.3">
      <c r="A524" s="661">
        <v>31</v>
      </c>
      <c r="B524" s="662" t="s">
        <v>570</v>
      </c>
      <c r="C524" s="662" t="s">
        <v>2361</v>
      </c>
      <c r="D524" s="743" t="s">
        <v>3311</v>
      </c>
      <c r="E524" s="744" t="s">
        <v>2372</v>
      </c>
      <c r="F524" s="662" t="s">
        <v>2357</v>
      </c>
      <c r="G524" s="662" t="s">
        <v>2432</v>
      </c>
      <c r="H524" s="662" t="s">
        <v>571</v>
      </c>
      <c r="I524" s="662" t="s">
        <v>2780</v>
      </c>
      <c r="J524" s="662" t="s">
        <v>2781</v>
      </c>
      <c r="K524" s="662" t="s">
        <v>2782</v>
      </c>
      <c r="L524" s="663">
        <v>48.42</v>
      </c>
      <c r="M524" s="663">
        <v>242.1</v>
      </c>
      <c r="N524" s="662">
        <v>5</v>
      </c>
      <c r="O524" s="745">
        <v>2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31</v>
      </c>
      <c r="B525" s="662" t="s">
        <v>570</v>
      </c>
      <c r="C525" s="662" t="s">
        <v>2361</v>
      </c>
      <c r="D525" s="743" t="s">
        <v>3311</v>
      </c>
      <c r="E525" s="744" t="s">
        <v>2372</v>
      </c>
      <c r="F525" s="662" t="s">
        <v>2357</v>
      </c>
      <c r="G525" s="662" t="s">
        <v>2635</v>
      </c>
      <c r="H525" s="662" t="s">
        <v>571</v>
      </c>
      <c r="I525" s="662" t="s">
        <v>2636</v>
      </c>
      <c r="J525" s="662" t="s">
        <v>2637</v>
      </c>
      <c r="K525" s="662" t="s">
        <v>715</v>
      </c>
      <c r="L525" s="663">
        <v>93.71</v>
      </c>
      <c r="M525" s="663">
        <v>187.42</v>
      </c>
      <c r="N525" s="662">
        <v>2</v>
      </c>
      <c r="O525" s="745">
        <v>0.5</v>
      </c>
      <c r="P525" s="663">
        <v>187.42</v>
      </c>
      <c r="Q525" s="678">
        <v>1</v>
      </c>
      <c r="R525" s="662">
        <v>2</v>
      </c>
      <c r="S525" s="678">
        <v>1</v>
      </c>
      <c r="T525" s="745">
        <v>0.5</v>
      </c>
      <c r="U525" s="701">
        <v>1</v>
      </c>
    </row>
    <row r="526" spans="1:21" ht="14.4" customHeight="1" x14ac:dyDescent="0.3">
      <c r="A526" s="661">
        <v>31</v>
      </c>
      <c r="B526" s="662" t="s">
        <v>570</v>
      </c>
      <c r="C526" s="662" t="s">
        <v>2361</v>
      </c>
      <c r="D526" s="743" t="s">
        <v>3311</v>
      </c>
      <c r="E526" s="744" t="s">
        <v>2372</v>
      </c>
      <c r="F526" s="662" t="s">
        <v>2357</v>
      </c>
      <c r="G526" s="662" t="s">
        <v>2635</v>
      </c>
      <c r="H526" s="662" t="s">
        <v>571</v>
      </c>
      <c r="I526" s="662" t="s">
        <v>2910</v>
      </c>
      <c r="J526" s="662" t="s">
        <v>714</v>
      </c>
      <c r="K526" s="662" t="s">
        <v>2911</v>
      </c>
      <c r="L526" s="663">
        <v>301.2</v>
      </c>
      <c r="M526" s="663">
        <v>602.4</v>
      </c>
      <c r="N526" s="662">
        <v>2</v>
      </c>
      <c r="O526" s="745">
        <v>1</v>
      </c>
      <c r="P526" s="663">
        <v>602.4</v>
      </c>
      <c r="Q526" s="678">
        <v>1</v>
      </c>
      <c r="R526" s="662">
        <v>2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31</v>
      </c>
      <c r="B527" s="662" t="s">
        <v>570</v>
      </c>
      <c r="C527" s="662" t="s">
        <v>2361</v>
      </c>
      <c r="D527" s="743" t="s">
        <v>3311</v>
      </c>
      <c r="E527" s="744" t="s">
        <v>2372</v>
      </c>
      <c r="F527" s="662" t="s">
        <v>2357</v>
      </c>
      <c r="G527" s="662" t="s">
        <v>2912</v>
      </c>
      <c r="H527" s="662" t="s">
        <v>571</v>
      </c>
      <c r="I527" s="662" t="s">
        <v>2913</v>
      </c>
      <c r="J527" s="662" t="s">
        <v>2914</v>
      </c>
      <c r="K527" s="662" t="s">
        <v>2785</v>
      </c>
      <c r="L527" s="663">
        <v>0</v>
      </c>
      <c r="M527" s="663">
        <v>0</v>
      </c>
      <c r="N527" s="662">
        <v>2</v>
      </c>
      <c r="O527" s="745">
        <v>1</v>
      </c>
      <c r="P527" s="663">
        <v>0</v>
      </c>
      <c r="Q527" s="678"/>
      <c r="R527" s="662">
        <v>2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31</v>
      </c>
      <c r="B528" s="662" t="s">
        <v>570</v>
      </c>
      <c r="C528" s="662" t="s">
        <v>2361</v>
      </c>
      <c r="D528" s="743" t="s">
        <v>3311</v>
      </c>
      <c r="E528" s="744" t="s">
        <v>2372</v>
      </c>
      <c r="F528" s="662" t="s">
        <v>2357</v>
      </c>
      <c r="G528" s="662" t="s">
        <v>2915</v>
      </c>
      <c r="H528" s="662" t="s">
        <v>571</v>
      </c>
      <c r="I528" s="662" t="s">
        <v>2916</v>
      </c>
      <c r="J528" s="662" t="s">
        <v>1250</v>
      </c>
      <c r="K528" s="662" t="s">
        <v>2574</v>
      </c>
      <c r="L528" s="663">
        <v>54.23</v>
      </c>
      <c r="M528" s="663">
        <v>108.46</v>
      </c>
      <c r="N528" s="662">
        <v>2</v>
      </c>
      <c r="O528" s="745">
        <v>0.5</v>
      </c>
      <c r="P528" s="663">
        <v>108.46</v>
      </c>
      <c r="Q528" s="678">
        <v>1</v>
      </c>
      <c r="R528" s="662">
        <v>2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31</v>
      </c>
      <c r="B529" s="662" t="s">
        <v>570</v>
      </c>
      <c r="C529" s="662" t="s">
        <v>2361</v>
      </c>
      <c r="D529" s="743" t="s">
        <v>3311</v>
      </c>
      <c r="E529" s="744" t="s">
        <v>2372</v>
      </c>
      <c r="F529" s="662" t="s">
        <v>2357</v>
      </c>
      <c r="G529" s="662" t="s">
        <v>2917</v>
      </c>
      <c r="H529" s="662" t="s">
        <v>571</v>
      </c>
      <c r="I529" s="662" t="s">
        <v>2918</v>
      </c>
      <c r="J529" s="662" t="s">
        <v>2919</v>
      </c>
      <c r="K529" s="662" t="s">
        <v>2920</v>
      </c>
      <c r="L529" s="663">
        <v>653.78</v>
      </c>
      <c r="M529" s="663">
        <v>653.78</v>
      </c>
      <c r="N529" s="662">
        <v>1</v>
      </c>
      <c r="O529" s="745">
        <v>0.5</v>
      </c>
      <c r="P529" s="663">
        <v>653.78</v>
      </c>
      <c r="Q529" s="678">
        <v>1</v>
      </c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31</v>
      </c>
      <c r="B530" s="662" t="s">
        <v>570</v>
      </c>
      <c r="C530" s="662" t="s">
        <v>2361</v>
      </c>
      <c r="D530" s="743" t="s">
        <v>3311</v>
      </c>
      <c r="E530" s="744" t="s">
        <v>2372</v>
      </c>
      <c r="F530" s="662" t="s">
        <v>2357</v>
      </c>
      <c r="G530" s="662" t="s">
        <v>2921</v>
      </c>
      <c r="H530" s="662" t="s">
        <v>571</v>
      </c>
      <c r="I530" s="662" t="s">
        <v>616</v>
      </c>
      <c r="J530" s="662" t="s">
        <v>2922</v>
      </c>
      <c r="K530" s="662" t="s">
        <v>2923</v>
      </c>
      <c r="L530" s="663">
        <v>54.13</v>
      </c>
      <c r="M530" s="663">
        <v>162.39000000000001</v>
      </c>
      <c r="N530" s="662">
        <v>3</v>
      </c>
      <c r="O530" s="745">
        <v>0.5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31</v>
      </c>
      <c r="B531" s="662" t="s">
        <v>570</v>
      </c>
      <c r="C531" s="662" t="s">
        <v>2361</v>
      </c>
      <c r="D531" s="743" t="s">
        <v>3311</v>
      </c>
      <c r="E531" s="744" t="s">
        <v>2372</v>
      </c>
      <c r="F531" s="662" t="s">
        <v>2357</v>
      </c>
      <c r="G531" s="662" t="s">
        <v>2433</v>
      </c>
      <c r="H531" s="662" t="s">
        <v>571</v>
      </c>
      <c r="I531" s="662" t="s">
        <v>740</v>
      </c>
      <c r="J531" s="662" t="s">
        <v>2434</v>
      </c>
      <c r="K531" s="662" t="s">
        <v>2435</v>
      </c>
      <c r="L531" s="663">
        <v>0</v>
      </c>
      <c r="M531" s="663">
        <v>0</v>
      </c>
      <c r="N531" s="662">
        <v>8</v>
      </c>
      <c r="O531" s="745">
        <v>7</v>
      </c>
      <c r="P531" s="663">
        <v>0</v>
      </c>
      <c r="Q531" s="678"/>
      <c r="R531" s="662">
        <v>8</v>
      </c>
      <c r="S531" s="678">
        <v>1</v>
      </c>
      <c r="T531" s="745">
        <v>7</v>
      </c>
      <c r="U531" s="701">
        <v>1</v>
      </c>
    </row>
    <row r="532" spans="1:21" ht="14.4" customHeight="1" x14ac:dyDescent="0.3">
      <c r="A532" s="661">
        <v>31</v>
      </c>
      <c r="B532" s="662" t="s">
        <v>570</v>
      </c>
      <c r="C532" s="662" t="s">
        <v>2361</v>
      </c>
      <c r="D532" s="743" t="s">
        <v>3311</v>
      </c>
      <c r="E532" s="744" t="s">
        <v>2372</v>
      </c>
      <c r="F532" s="662" t="s">
        <v>2357</v>
      </c>
      <c r="G532" s="662" t="s">
        <v>2436</v>
      </c>
      <c r="H532" s="662" t="s">
        <v>571</v>
      </c>
      <c r="I532" s="662" t="s">
        <v>2437</v>
      </c>
      <c r="J532" s="662" t="s">
        <v>2438</v>
      </c>
      <c r="K532" s="662" t="s">
        <v>2439</v>
      </c>
      <c r="L532" s="663">
        <v>657.67</v>
      </c>
      <c r="M532" s="663">
        <v>1315.34</v>
      </c>
      <c r="N532" s="662">
        <v>2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31</v>
      </c>
      <c r="B533" s="662" t="s">
        <v>570</v>
      </c>
      <c r="C533" s="662" t="s">
        <v>2361</v>
      </c>
      <c r="D533" s="743" t="s">
        <v>3311</v>
      </c>
      <c r="E533" s="744" t="s">
        <v>2372</v>
      </c>
      <c r="F533" s="662" t="s">
        <v>2357</v>
      </c>
      <c r="G533" s="662" t="s">
        <v>2924</v>
      </c>
      <c r="H533" s="662" t="s">
        <v>571</v>
      </c>
      <c r="I533" s="662" t="s">
        <v>2925</v>
      </c>
      <c r="J533" s="662" t="s">
        <v>2926</v>
      </c>
      <c r="K533" s="662" t="s">
        <v>2927</v>
      </c>
      <c r="L533" s="663">
        <v>68.819999999999993</v>
      </c>
      <c r="M533" s="663">
        <v>137.63999999999999</v>
      </c>
      <c r="N533" s="662">
        <v>2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31</v>
      </c>
      <c r="B534" s="662" t="s">
        <v>570</v>
      </c>
      <c r="C534" s="662" t="s">
        <v>2361</v>
      </c>
      <c r="D534" s="743" t="s">
        <v>3311</v>
      </c>
      <c r="E534" s="744" t="s">
        <v>2372</v>
      </c>
      <c r="F534" s="662" t="s">
        <v>2357</v>
      </c>
      <c r="G534" s="662" t="s">
        <v>2928</v>
      </c>
      <c r="H534" s="662" t="s">
        <v>571</v>
      </c>
      <c r="I534" s="662" t="s">
        <v>682</v>
      </c>
      <c r="J534" s="662" t="s">
        <v>683</v>
      </c>
      <c r="K534" s="662" t="s">
        <v>2929</v>
      </c>
      <c r="L534" s="663">
        <v>55.16</v>
      </c>
      <c r="M534" s="663">
        <v>55.16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31</v>
      </c>
      <c r="B535" s="662" t="s">
        <v>570</v>
      </c>
      <c r="C535" s="662" t="s">
        <v>2361</v>
      </c>
      <c r="D535" s="743" t="s">
        <v>3311</v>
      </c>
      <c r="E535" s="744" t="s">
        <v>2372</v>
      </c>
      <c r="F535" s="662" t="s">
        <v>2357</v>
      </c>
      <c r="G535" s="662" t="s">
        <v>2445</v>
      </c>
      <c r="H535" s="662" t="s">
        <v>1282</v>
      </c>
      <c r="I535" s="662" t="s">
        <v>1307</v>
      </c>
      <c r="J535" s="662" t="s">
        <v>1308</v>
      </c>
      <c r="K535" s="662" t="s">
        <v>1309</v>
      </c>
      <c r="L535" s="663">
        <v>31.32</v>
      </c>
      <c r="M535" s="663">
        <v>93.960000000000008</v>
      </c>
      <c r="N535" s="662">
        <v>3</v>
      </c>
      <c r="O535" s="745">
        <v>3</v>
      </c>
      <c r="P535" s="663">
        <v>93.960000000000008</v>
      </c>
      <c r="Q535" s="678">
        <v>1</v>
      </c>
      <c r="R535" s="662">
        <v>3</v>
      </c>
      <c r="S535" s="678">
        <v>1</v>
      </c>
      <c r="T535" s="745">
        <v>3</v>
      </c>
      <c r="U535" s="701">
        <v>1</v>
      </c>
    </row>
    <row r="536" spans="1:21" ht="14.4" customHeight="1" x14ac:dyDescent="0.3">
      <c r="A536" s="661">
        <v>31</v>
      </c>
      <c r="B536" s="662" t="s">
        <v>570</v>
      </c>
      <c r="C536" s="662" t="s">
        <v>2361</v>
      </c>
      <c r="D536" s="743" t="s">
        <v>3311</v>
      </c>
      <c r="E536" s="744" t="s">
        <v>2372</v>
      </c>
      <c r="F536" s="662" t="s">
        <v>2357</v>
      </c>
      <c r="G536" s="662" t="s">
        <v>2445</v>
      </c>
      <c r="H536" s="662" t="s">
        <v>1282</v>
      </c>
      <c r="I536" s="662" t="s">
        <v>1346</v>
      </c>
      <c r="J536" s="662" t="s">
        <v>1343</v>
      </c>
      <c r="K536" s="662" t="s">
        <v>2296</v>
      </c>
      <c r="L536" s="663">
        <v>93.96</v>
      </c>
      <c r="M536" s="663">
        <v>93.96</v>
      </c>
      <c r="N536" s="662">
        <v>1</v>
      </c>
      <c r="O536" s="745">
        <v>1</v>
      </c>
      <c r="P536" s="663">
        <v>93.96</v>
      </c>
      <c r="Q536" s="678">
        <v>1</v>
      </c>
      <c r="R536" s="662">
        <v>1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31</v>
      </c>
      <c r="B537" s="662" t="s">
        <v>570</v>
      </c>
      <c r="C537" s="662" t="s">
        <v>2361</v>
      </c>
      <c r="D537" s="743" t="s">
        <v>3311</v>
      </c>
      <c r="E537" s="744" t="s">
        <v>2372</v>
      </c>
      <c r="F537" s="662" t="s">
        <v>2357</v>
      </c>
      <c r="G537" s="662" t="s">
        <v>2445</v>
      </c>
      <c r="H537" s="662" t="s">
        <v>571</v>
      </c>
      <c r="I537" s="662" t="s">
        <v>2930</v>
      </c>
      <c r="J537" s="662" t="s">
        <v>2583</v>
      </c>
      <c r="K537" s="662" t="s">
        <v>2296</v>
      </c>
      <c r="L537" s="663">
        <v>93.96</v>
      </c>
      <c r="M537" s="663">
        <v>93.96</v>
      </c>
      <c r="N537" s="662">
        <v>1</v>
      </c>
      <c r="O537" s="745">
        <v>1</v>
      </c>
      <c r="P537" s="663">
        <v>93.96</v>
      </c>
      <c r="Q537" s="678">
        <v>1</v>
      </c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31</v>
      </c>
      <c r="B538" s="662" t="s">
        <v>570</v>
      </c>
      <c r="C538" s="662" t="s">
        <v>2361</v>
      </c>
      <c r="D538" s="743" t="s">
        <v>3311</v>
      </c>
      <c r="E538" s="744" t="s">
        <v>2372</v>
      </c>
      <c r="F538" s="662" t="s">
        <v>2357</v>
      </c>
      <c r="G538" s="662" t="s">
        <v>2449</v>
      </c>
      <c r="H538" s="662" t="s">
        <v>571</v>
      </c>
      <c r="I538" s="662" t="s">
        <v>2649</v>
      </c>
      <c r="J538" s="662" t="s">
        <v>2650</v>
      </c>
      <c r="K538" s="662" t="s">
        <v>1005</v>
      </c>
      <c r="L538" s="663">
        <v>50.14</v>
      </c>
      <c r="M538" s="663">
        <v>50.14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31</v>
      </c>
      <c r="B539" s="662" t="s">
        <v>570</v>
      </c>
      <c r="C539" s="662" t="s">
        <v>2361</v>
      </c>
      <c r="D539" s="743" t="s">
        <v>3311</v>
      </c>
      <c r="E539" s="744" t="s">
        <v>2372</v>
      </c>
      <c r="F539" s="662" t="s">
        <v>2357</v>
      </c>
      <c r="G539" s="662" t="s">
        <v>2931</v>
      </c>
      <c r="H539" s="662" t="s">
        <v>571</v>
      </c>
      <c r="I539" s="662" t="s">
        <v>2932</v>
      </c>
      <c r="J539" s="662" t="s">
        <v>2933</v>
      </c>
      <c r="K539" s="662" t="s">
        <v>1261</v>
      </c>
      <c r="L539" s="663">
        <v>0</v>
      </c>
      <c r="M539" s="663">
        <v>0</v>
      </c>
      <c r="N539" s="662">
        <v>9</v>
      </c>
      <c r="O539" s="745">
        <v>5</v>
      </c>
      <c r="P539" s="663">
        <v>0</v>
      </c>
      <c r="Q539" s="678"/>
      <c r="R539" s="662">
        <v>1</v>
      </c>
      <c r="S539" s="678">
        <v>0.1111111111111111</v>
      </c>
      <c r="T539" s="745">
        <v>1</v>
      </c>
      <c r="U539" s="701">
        <v>0.2</v>
      </c>
    </row>
    <row r="540" spans="1:21" ht="14.4" customHeight="1" x14ac:dyDescent="0.3">
      <c r="A540" s="661">
        <v>31</v>
      </c>
      <c r="B540" s="662" t="s">
        <v>570</v>
      </c>
      <c r="C540" s="662" t="s">
        <v>2361</v>
      </c>
      <c r="D540" s="743" t="s">
        <v>3311</v>
      </c>
      <c r="E540" s="744" t="s">
        <v>2372</v>
      </c>
      <c r="F540" s="662" t="s">
        <v>2357</v>
      </c>
      <c r="G540" s="662" t="s">
        <v>2934</v>
      </c>
      <c r="H540" s="662" t="s">
        <v>571</v>
      </c>
      <c r="I540" s="662" t="s">
        <v>2935</v>
      </c>
      <c r="J540" s="662" t="s">
        <v>2936</v>
      </c>
      <c r="K540" s="662" t="s">
        <v>998</v>
      </c>
      <c r="L540" s="663">
        <v>280.77</v>
      </c>
      <c r="M540" s="663">
        <v>280.77</v>
      </c>
      <c r="N540" s="662">
        <v>1</v>
      </c>
      <c r="O540" s="745">
        <v>1</v>
      </c>
      <c r="P540" s="663">
        <v>280.77</v>
      </c>
      <c r="Q540" s="678">
        <v>1</v>
      </c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31</v>
      </c>
      <c r="B541" s="662" t="s">
        <v>570</v>
      </c>
      <c r="C541" s="662" t="s">
        <v>2361</v>
      </c>
      <c r="D541" s="743" t="s">
        <v>3311</v>
      </c>
      <c r="E541" s="744" t="s">
        <v>2372</v>
      </c>
      <c r="F541" s="662" t="s">
        <v>2357</v>
      </c>
      <c r="G541" s="662" t="s">
        <v>2937</v>
      </c>
      <c r="H541" s="662" t="s">
        <v>1282</v>
      </c>
      <c r="I541" s="662" t="s">
        <v>2938</v>
      </c>
      <c r="J541" s="662" t="s">
        <v>2939</v>
      </c>
      <c r="K541" s="662" t="s">
        <v>2940</v>
      </c>
      <c r="L541" s="663">
        <v>53.57</v>
      </c>
      <c r="M541" s="663">
        <v>214.28</v>
      </c>
      <c r="N541" s="662">
        <v>4</v>
      </c>
      <c r="O541" s="745">
        <v>1</v>
      </c>
      <c r="P541" s="663">
        <v>107.14</v>
      </c>
      <c r="Q541" s="678">
        <v>0.5</v>
      </c>
      <c r="R541" s="662">
        <v>2</v>
      </c>
      <c r="S541" s="678">
        <v>0.5</v>
      </c>
      <c r="T541" s="745">
        <v>0.5</v>
      </c>
      <c r="U541" s="701">
        <v>0.5</v>
      </c>
    </row>
    <row r="542" spans="1:21" ht="14.4" customHeight="1" x14ac:dyDescent="0.3">
      <c r="A542" s="661">
        <v>31</v>
      </c>
      <c r="B542" s="662" t="s">
        <v>570</v>
      </c>
      <c r="C542" s="662" t="s">
        <v>2361</v>
      </c>
      <c r="D542" s="743" t="s">
        <v>3311</v>
      </c>
      <c r="E542" s="744" t="s">
        <v>2372</v>
      </c>
      <c r="F542" s="662" t="s">
        <v>2357</v>
      </c>
      <c r="G542" s="662" t="s">
        <v>2941</v>
      </c>
      <c r="H542" s="662" t="s">
        <v>571</v>
      </c>
      <c r="I542" s="662" t="s">
        <v>2942</v>
      </c>
      <c r="J542" s="662" t="s">
        <v>2943</v>
      </c>
      <c r="K542" s="662" t="s">
        <v>2944</v>
      </c>
      <c r="L542" s="663">
        <v>0</v>
      </c>
      <c r="M542" s="663">
        <v>0</v>
      </c>
      <c r="N542" s="662">
        <v>1</v>
      </c>
      <c r="O542" s="745">
        <v>1</v>
      </c>
      <c r="P542" s="663">
        <v>0</v>
      </c>
      <c r="Q542" s="678"/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31</v>
      </c>
      <c r="B543" s="662" t="s">
        <v>570</v>
      </c>
      <c r="C543" s="662" t="s">
        <v>2361</v>
      </c>
      <c r="D543" s="743" t="s">
        <v>3311</v>
      </c>
      <c r="E543" s="744" t="s">
        <v>2372</v>
      </c>
      <c r="F543" s="662" t="s">
        <v>2358</v>
      </c>
      <c r="G543" s="662" t="s">
        <v>2455</v>
      </c>
      <c r="H543" s="662" t="s">
        <v>571</v>
      </c>
      <c r="I543" s="662" t="s">
        <v>2945</v>
      </c>
      <c r="J543" s="662" t="s">
        <v>2946</v>
      </c>
      <c r="K543" s="662" t="s">
        <v>2947</v>
      </c>
      <c r="L543" s="663">
        <v>1512.58</v>
      </c>
      <c r="M543" s="663">
        <v>13613.22</v>
      </c>
      <c r="N543" s="662">
        <v>9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31</v>
      </c>
      <c r="B544" s="662" t="s">
        <v>570</v>
      </c>
      <c r="C544" s="662" t="s">
        <v>2361</v>
      </c>
      <c r="D544" s="743" t="s">
        <v>3311</v>
      </c>
      <c r="E544" s="744" t="s">
        <v>2372</v>
      </c>
      <c r="F544" s="662" t="s">
        <v>2358</v>
      </c>
      <c r="G544" s="662" t="s">
        <v>2455</v>
      </c>
      <c r="H544" s="662" t="s">
        <v>571</v>
      </c>
      <c r="I544" s="662" t="s">
        <v>2729</v>
      </c>
      <c r="J544" s="662" t="s">
        <v>2457</v>
      </c>
      <c r="K544" s="662" t="s">
        <v>2730</v>
      </c>
      <c r="L544" s="663">
        <v>47.57</v>
      </c>
      <c r="M544" s="663">
        <v>47.57</v>
      </c>
      <c r="N544" s="662">
        <v>1</v>
      </c>
      <c r="O544" s="745">
        <v>1</v>
      </c>
      <c r="P544" s="663">
        <v>47.57</v>
      </c>
      <c r="Q544" s="678">
        <v>1</v>
      </c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31</v>
      </c>
      <c r="B545" s="662" t="s">
        <v>570</v>
      </c>
      <c r="C545" s="662" t="s">
        <v>2361</v>
      </c>
      <c r="D545" s="743" t="s">
        <v>3311</v>
      </c>
      <c r="E545" s="744" t="s">
        <v>2372</v>
      </c>
      <c r="F545" s="662" t="s">
        <v>2358</v>
      </c>
      <c r="G545" s="662" t="s">
        <v>2455</v>
      </c>
      <c r="H545" s="662" t="s">
        <v>571</v>
      </c>
      <c r="I545" s="662" t="s">
        <v>2791</v>
      </c>
      <c r="J545" s="662" t="s">
        <v>2594</v>
      </c>
      <c r="K545" s="662" t="s">
        <v>2792</v>
      </c>
      <c r="L545" s="663">
        <v>30.99</v>
      </c>
      <c r="M545" s="663">
        <v>30.99</v>
      </c>
      <c r="N545" s="662">
        <v>1</v>
      </c>
      <c r="O545" s="745">
        <v>1</v>
      </c>
      <c r="P545" s="663">
        <v>30.99</v>
      </c>
      <c r="Q545" s="678">
        <v>1</v>
      </c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31</v>
      </c>
      <c r="B546" s="662" t="s">
        <v>570</v>
      </c>
      <c r="C546" s="662" t="s">
        <v>2361</v>
      </c>
      <c r="D546" s="743" t="s">
        <v>3311</v>
      </c>
      <c r="E546" s="744" t="s">
        <v>2372</v>
      </c>
      <c r="F546" s="662" t="s">
        <v>2358</v>
      </c>
      <c r="G546" s="662" t="s">
        <v>2455</v>
      </c>
      <c r="H546" s="662" t="s">
        <v>571</v>
      </c>
      <c r="I546" s="662" t="s">
        <v>2793</v>
      </c>
      <c r="J546" s="662" t="s">
        <v>2594</v>
      </c>
      <c r="K546" s="662" t="s">
        <v>2794</v>
      </c>
      <c r="L546" s="663">
        <v>24.77</v>
      </c>
      <c r="M546" s="663">
        <v>49.54</v>
      </c>
      <c r="N546" s="662">
        <v>2</v>
      </c>
      <c r="O546" s="745">
        <v>2</v>
      </c>
      <c r="P546" s="663">
        <v>49.54</v>
      </c>
      <c r="Q546" s="678">
        <v>1</v>
      </c>
      <c r="R546" s="662">
        <v>2</v>
      </c>
      <c r="S546" s="678">
        <v>1</v>
      </c>
      <c r="T546" s="745">
        <v>2</v>
      </c>
      <c r="U546" s="701">
        <v>1</v>
      </c>
    </row>
    <row r="547" spans="1:21" ht="14.4" customHeight="1" x14ac:dyDescent="0.3">
      <c r="A547" s="661">
        <v>31</v>
      </c>
      <c r="B547" s="662" t="s">
        <v>570</v>
      </c>
      <c r="C547" s="662" t="s">
        <v>2361</v>
      </c>
      <c r="D547" s="743" t="s">
        <v>3311</v>
      </c>
      <c r="E547" s="744" t="s">
        <v>2372</v>
      </c>
      <c r="F547" s="662" t="s">
        <v>2358</v>
      </c>
      <c r="G547" s="662" t="s">
        <v>2459</v>
      </c>
      <c r="H547" s="662" t="s">
        <v>571</v>
      </c>
      <c r="I547" s="662" t="s">
        <v>2460</v>
      </c>
      <c r="J547" s="662" t="s">
        <v>2461</v>
      </c>
      <c r="K547" s="662" t="s">
        <v>2462</v>
      </c>
      <c r="L547" s="663">
        <v>410</v>
      </c>
      <c r="M547" s="663">
        <v>820</v>
      </c>
      <c r="N547" s="662">
        <v>2</v>
      </c>
      <c r="O547" s="745">
        <v>1</v>
      </c>
      <c r="P547" s="663">
        <v>820</v>
      </c>
      <c r="Q547" s="678">
        <v>1</v>
      </c>
      <c r="R547" s="662">
        <v>2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31</v>
      </c>
      <c r="B548" s="662" t="s">
        <v>570</v>
      </c>
      <c r="C548" s="662" t="s">
        <v>2361</v>
      </c>
      <c r="D548" s="743" t="s">
        <v>3311</v>
      </c>
      <c r="E548" s="744" t="s">
        <v>2372</v>
      </c>
      <c r="F548" s="662" t="s">
        <v>2358</v>
      </c>
      <c r="G548" s="662" t="s">
        <v>2463</v>
      </c>
      <c r="H548" s="662" t="s">
        <v>571</v>
      </c>
      <c r="I548" s="662" t="s">
        <v>2470</v>
      </c>
      <c r="J548" s="662" t="s">
        <v>2471</v>
      </c>
      <c r="K548" s="662" t="s">
        <v>2472</v>
      </c>
      <c r="L548" s="663">
        <v>492.18</v>
      </c>
      <c r="M548" s="663">
        <v>492.18</v>
      </c>
      <c r="N548" s="662">
        <v>1</v>
      </c>
      <c r="O548" s="745">
        <v>1</v>
      </c>
      <c r="P548" s="663">
        <v>492.18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31</v>
      </c>
      <c r="B549" s="662" t="s">
        <v>570</v>
      </c>
      <c r="C549" s="662" t="s">
        <v>2361</v>
      </c>
      <c r="D549" s="743" t="s">
        <v>3311</v>
      </c>
      <c r="E549" s="744" t="s">
        <v>2372</v>
      </c>
      <c r="F549" s="662" t="s">
        <v>2358</v>
      </c>
      <c r="G549" s="662" t="s">
        <v>2463</v>
      </c>
      <c r="H549" s="662" t="s">
        <v>571</v>
      </c>
      <c r="I549" s="662" t="s">
        <v>2596</v>
      </c>
      <c r="J549" s="662" t="s">
        <v>2597</v>
      </c>
      <c r="K549" s="662" t="s">
        <v>2598</v>
      </c>
      <c r="L549" s="663">
        <v>245.43</v>
      </c>
      <c r="M549" s="663">
        <v>490.86</v>
      </c>
      <c r="N549" s="662">
        <v>2</v>
      </c>
      <c r="O549" s="745">
        <v>2</v>
      </c>
      <c r="P549" s="663">
        <v>490.86</v>
      </c>
      <c r="Q549" s="678">
        <v>1</v>
      </c>
      <c r="R549" s="662">
        <v>2</v>
      </c>
      <c r="S549" s="678">
        <v>1</v>
      </c>
      <c r="T549" s="745">
        <v>2</v>
      </c>
      <c r="U549" s="701">
        <v>1</v>
      </c>
    </row>
    <row r="550" spans="1:21" ht="14.4" customHeight="1" x14ac:dyDescent="0.3">
      <c r="A550" s="661">
        <v>31</v>
      </c>
      <c r="B550" s="662" t="s">
        <v>570</v>
      </c>
      <c r="C550" s="662" t="s">
        <v>2361</v>
      </c>
      <c r="D550" s="743" t="s">
        <v>3311</v>
      </c>
      <c r="E550" s="744" t="s">
        <v>2372</v>
      </c>
      <c r="F550" s="662" t="s">
        <v>2358</v>
      </c>
      <c r="G550" s="662" t="s">
        <v>2463</v>
      </c>
      <c r="H550" s="662" t="s">
        <v>571</v>
      </c>
      <c r="I550" s="662" t="s">
        <v>2797</v>
      </c>
      <c r="J550" s="662" t="s">
        <v>2798</v>
      </c>
      <c r="K550" s="662" t="s">
        <v>2799</v>
      </c>
      <c r="L550" s="663">
        <v>1575</v>
      </c>
      <c r="M550" s="663">
        <v>1575</v>
      </c>
      <c r="N550" s="662">
        <v>1</v>
      </c>
      <c r="O550" s="745">
        <v>1</v>
      </c>
      <c r="P550" s="663">
        <v>1575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31</v>
      </c>
      <c r="B551" s="662" t="s">
        <v>570</v>
      </c>
      <c r="C551" s="662" t="s">
        <v>2361</v>
      </c>
      <c r="D551" s="743" t="s">
        <v>3311</v>
      </c>
      <c r="E551" s="744" t="s">
        <v>2372</v>
      </c>
      <c r="F551" s="662" t="s">
        <v>2358</v>
      </c>
      <c r="G551" s="662" t="s">
        <v>2463</v>
      </c>
      <c r="H551" s="662" t="s">
        <v>571</v>
      </c>
      <c r="I551" s="662" t="s">
        <v>2473</v>
      </c>
      <c r="J551" s="662" t="s">
        <v>2474</v>
      </c>
      <c r="K551" s="662" t="s">
        <v>2475</v>
      </c>
      <c r="L551" s="663">
        <v>971.25</v>
      </c>
      <c r="M551" s="663">
        <v>971.25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31</v>
      </c>
      <c r="B552" s="662" t="s">
        <v>570</v>
      </c>
      <c r="C552" s="662" t="s">
        <v>2361</v>
      </c>
      <c r="D552" s="743" t="s">
        <v>3311</v>
      </c>
      <c r="E552" s="744" t="s">
        <v>2372</v>
      </c>
      <c r="F552" s="662" t="s">
        <v>2358</v>
      </c>
      <c r="G552" s="662" t="s">
        <v>2463</v>
      </c>
      <c r="H552" s="662" t="s">
        <v>571</v>
      </c>
      <c r="I552" s="662" t="s">
        <v>2624</v>
      </c>
      <c r="J552" s="662" t="s">
        <v>2625</v>
      </c>
      <c r="K552" s="662" t="s">
        <v>2626</v>
      </c>
      <c r="L552" s="663">
        <v>1000</v>
      </c>
      <c r="M552" s="663">
        <v>1000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31</v>
      </c>
      <c r="B553" s="662" t="s">
        <v>570</v>
      </c>
      <c r="C553" s="662" t="s">
        <v>2361</v>
      </c>
      <c r="D553" s="743" t="s">
        <v>3311</v>
      </c>
      <c r="E553" s="744" t="s">
        <v>2372</v>
      </c>
      <c r="F553" s="662" t="s">
        <v>2358</v>
      </c>
      <c r="G553" s="662" t="s">
        <v>2463</v>
      </c>
      <c r="H553" s="662" t="s">
        <v>571</v>
      </c>
      <c r="I553" s="662" t="s">
        <v>2482</v>
      </c>
      <c r="J553" s="662" t="s">
        <v>2483</v>
      </c>
      <c r="K553" s="662" t="s">
        <v>2484</v>
      </c>
      <c r="L553" s="663">
        <v>350</v>
      </c>
      <c r="M553" s="663">
        <v>1750</v>
      </c>
      <c r="N553" s="662">
        <v>5</v>
      </c>
      <c r="O553" s="745">
        <v>5</v>
      </c>
      <c r="P553" s="663">
        <v>1750</v>
      </c>
      <c r="Q553" s="678">
        <v>1</v>
      </c>
      <c r="R553" s="662">
        <v>5</v>
      </c>
      <c r="S553" s="678">
        <v>1</v>
      </c>
      <c r="T553" s="745">
        <v>5</v>
      </c>
      <c r="U553" s="701">
        <v>1</v>
      </c>
    </row>
    <row r="554" spans="1:21" ht="14.4" customHeight="1" x14ac:dyDescent="0.3">
      <c r="A554" s="661">
        <v>31</v>
      </c>
      <c r="B554" s="662" t="s">
        <v>570</v>
      </c>
      <c r="C554" s="662" t="s">
        <v>2361</v>
      </c>
      <c r="D554" s="743" t="s">
        <v>3311</v>
      </c>
      <c r="E554" s="744" t="s">
        <v>2372</v>
      </c>
      <c r="F554" s="662" t="s">
        <v>2358</v>
      </c>
      <c r="G554" s="662" t="s">
        <v>2463</v>
      </c>
      <c r="H554" s="662" t="s">
        <v>571</v>
      </c>
      <c r="I554" s="662" t="s">
        <v>2542</v>
      </c>
      <c r="J554" s="662" t="s">
        <v>2543</v>
      </c>
      <c r="K554" s="662" t="s">
        <v>2544</v>
      </c>
      <c r="L554" s="663">
        <v>58.5</v>
      </c>
      <c r="M554" s="663">
        <v>117</v>
      </c>
      <c r="N554" s="662">
        <v>2</v>
      </c>
      <c r="O554" s="745">
        <v>1</v>
      </c>
      <c r="P554" s="663">
        <v>117</v>
      </c>
      <c r="Q554" s="678">
        <v>1</v>
      </c>
      <c r="R554" s="662">
        <v>2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31</v>
      </c>
      <c r="B555" s="662" t="s">
        <v>570</v>
      </c>
      <c r="C555" s="662" t="s">
        <v>2361</v>
      </c>
      <c r="D555" s="743" t="s">
        <v>3311</v>
      </c>
      <c r="E555" s="744" t="s">
        <v>2372</v>
      </c>
      <c r="F555" s="662" t="s">
        <v>2358</v>
      </c>
      <c r="G555" s="662" t="s">
        <v>2463</v>
      </c>
      <c r="H555" s="662" t="s">
        <v>571</v>
      </c>
      <c r="I555" s="662" t="s">
        <v>2564</v>
      </c>
      <c r="J555" s="662" t="s">
        <v>2565</v>
      </c>
      <c r="K555" s="662" t="s">
        <v>2566</v>
      </c>
      <c r="L555" s="663">
        <v>1000</v>
      </c>
      <c r="M555" s="663">
        <v>1000</v>
      </c>
      <c r="N555" s="662">
        <v>1</v>
      </c>
      <c r="O555" s="745">
        <v>1</v>
      </c>
      <c r="P555" s="663">
        <v>1000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31</v>
      </c>
      <c r="B556" s="662" t="s">
        <v>570</v>
      </c>
      <c r="C556" s="662" t="s">
        <v>2361</v>
      </c>
      <c r="D556" s="743" t="s">
        <v>3311</v>
      </c>
      <c r="E556" s="744" t="s">
        <v>2372</v>
      </c>
      <c r="F556" s="662" t="s">
        <v>2358</v>
      </c>
      <c r="G556" s="662" t="s">
        <v>2488</v>
      </c>
      <c r="H556" s="662" t="s">
        <v>571</v>
      </c>
      <c r="I556" s="662" t="s">
        <v>2489</v>
      </c>
      <c r="J556" s="662" t="s">
        <v>2490</v>
      </c>
      <c r="K556" s="662" t="s">
        <v>2491</v>
      </c>
      <c r="L556" s="663">
        <v>260</v>
      </c>
      <c r="M556" s="663">
        <v>1560</v>
      </c>
      <c r="N556" s="662">
        <v>6</v>
      </c>
      <c r="O556" s="745">
        <v>3</v>
      </c>
      <c r="P556" s="663">
        <v>1560</v>
      </c>
      <c r="Q556" s="678">
        <v>1</v>
      </c>
      <c r="R556" s="662">
        <v>6</v>
      </c>
      <c r="S556" s="678">
        <v>1</v>
      </c>
      <c r="T556" s="745">
        <v>3</v>
      </c>
      <c r="U556" s="701">
        <v>1</v>
      </c>
    </row>
    <row r="557" spans="1:21" ht="14.4" customHeight="1" x14ac:dyDescent="0.3">
      <c r="A557" s="661">
        <v>31</v>
      </c>
      <c r="B557" s="662" t="s">
        <v>570</v>
      </c>
      <c r="C557" s="662" t="s">
        <v>2361</v>
      </c>
      <c r="D557" s="743" t="s">
        <v>3311</v>
      </c>
      <c r="E557" s="744" t="s">
        <v>2372</v>
      </c>
      <c r="F557" s="662" t="s">
        <v>2358</v>
      </c>
      <c r="G557" s="662" t="s">
        <v>2488</v>
      </c>
      <c r="H557" s="662" t="s">
        <v>571</v>
      </c>
      <c r="I557" s="662" t="s">
        <v>2492</v>
      </c>
      <c r="J557" s="662" t="s">
        <v>2493</v>
      </c>
      <c r="K557" s="662" t="s">
        <v>2494</v>
      </c>
      <c r="L557" s="663">
        <v>200</v>
      </c>
      <c r="M557" s="663">
        <v>1200</v>
      </c>
      <c r="N557" s="662">
        <v>6</v>
      </c>
      <c r="O557" s="745">
        <v>3</v>
      </c>
      <c r="P557" s="663">
        <v>1200</v>
      </c>
      <c r="Q557" s="678">
        <v>1</v>
      </c>
      <c r="R557" s="662">
        <v>6</v>
      </c>
      <c r="S557" s="678">
        <v>1</v>
      </c>
      <c r="T557" s="745">
        <v>3</v>
      </c>
      <c r="U557" s="701">
        <v>1</v>
      </c>
    </row>
    <row r="558" spans="1:21" ht="14.4" customHeight="1" x14ac:dyDescent="0.3">
      <c r="A558" s="661">
        <v>31</v>
      </c>
      <c r="B558" s="662" t="s">
        <v>570</v>
      </c>
      <c r="C558" s="662" t="s">
        <v>2361</v>
      </c>
      <c r="D558" s="743" t="s">
        <v>3311</v>
      </c>
      <c r="E558" s="744" t="s">
        <v>2372</v>
      </c>
      <c r="F558" s="662" t="s">
        <v>2358</v>
      </c>
      <c r="G558" s="662" t="s">
        <v>2678</v>
      </c>
      <c r="H558" s="662" t="s">
        <v>571</v>
      </c>
      <c r="I558" s="662" t="s">
        <v>2679</v>
      </c>
      <c r="J558" s="662" t="s">
        <v>2680</v>
      </c>
      <c r="K558" s="662" t="s">
        <v>2681</v>
      </c>
      <c r="L558" s="663">
        <v>0</v>
      </c>
      <c r="M558" s="663">
        <v>0</v>
      </c>
      <c r="N558" s="662">
        <v>1</v>
      </c>
      <c r="O558" s="745">
        <v>1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31</v>
      </c>
      <c r="B559" s="662" t="s">
        <v>570</v>
      </c>
      <c r="C559" s="662" t="s">
        <v>2361</v>
      </c>
      <c r="D559" s="743" t="s">
        <v>3311</v>
      </c>
      <c r="E559" s="744" t="s">
        <v>2373</v>
      </c>
      <c r="F559" s="662" t="s">
        <v>2357</v>
      </c>
      <c r="G559" s="662" t="s">
        <v>2393</v>
      </c>
      <c r="H559" s="662" t="s">
        <v>1282</v>
      </c>
      <c r="I559" s="662" t="s">
        <v>1569</v>
      </c>
      <c r="J559" s="662" t="s">
        <v>2256</v>
      </c>
      <c r="K559" s="662" t="s">
        <v>2252</v>
      </c>
      <c r="L559" s="663">
        <v>149.52000000000001</v>
      </c>
      <c r="M559" s="663">
        <v>448.56000000000006</v>
      </c>
      <c r="N559" s="662">
        <v>3</v>
      </c>
      <c r="O559" s="745">
        <v>2</v>
      </c>
      <c r="P559" s="663">
        <v>448.56000000000006</v>
      </c>
      <c r="Q559" s="678">
        <v>1</v>
      </c>
      <c r="R559" s="662">
        <v>3</v>
      </c>
      <c r="S559" s="678">
        <v>1</v>
      </c>
      <c r="T559" s="745">
        <v>2</v>
      </c>
      <c r="U559" s="701">
        <v>1</v>
      </c>
    </row>
    <row r="560" spans="1:21" ht="14.4" customHeight="1" x14ac:dyDescent="0.3">
      <c r="A560" s="661">
        <v>31</v>
      </c>
      <c r="B560" s="662" t="s">
        <v>570</v>
      </c>
      <c r="C560" s="662" t="s">
        <v>2361</v>
      </c>
      <c r="D560" s="743" t="s">
        <v>3311</v>
      </c>
      <c r="E560" s="744" t="s">
        <v>2373</v>
      </c>
      <c r="F560" s="662" t="s">
        <v>2357</v>
      </c>
      <c r="G560" s="662" t="s">
        <v>2397</v>
      </c>
      <c r="H560" s="662" t="s">
        <v>571</v>
      </c>
      <c r="I560" s="662" t="s">
        <v>790</v>
      </c>
      <c r="J560" s="662" t="s">
        <v>2398</v>
      </c>
      <c r="K560" s="662" t="s">
        <v>2399</v>
      </c>
      <c r="L560" s="663">
        <v>0</v>
      </c>
      <c r="M560" s="663">
        <v>0</v>
      </c>
      <c r="N560" s="662">
        <v>1</v>
      </c>
      <c r="O560" s="745">
        <v>0.5</v>
      </c>
      <c r="P560" s="663">
        <v>0</v>
      </c>
      <c r="Q560" s="678"/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31</v>
      </c>
      <c r="B561" s="662" t="s">
        <v>570</v>
      </c>
      <c r="C561" s="662" t="s">
        <v>2361</v>
      </c>
      <c r="D561" s="743" t="s">
        <v>3311</v>
      </c>
      <c r="E561" s="744" t="s">
        <v>2373</v>
      </c>
      <c r="F561" s="662" t="s">
        <v>2357</v>
      </c>
      <c r="G561" s="662" t="s">
        <v>2384</v>
      </c>
      <c r="H561" s="662" t="s">
        <v>571</v>
      </c>
      <c r="I561" s="662" t="s">
        <v>1502</v>
      </c>
      <c r="J561" s="662" t="s">
        <v>1503</v>
      </c>
      <c r="K561" s="662" t="s">
        <v>2260</v>
      </c>
      <c r="L561" s="663">
        <v>78.33</v>
      </c>
      <c r="M561" s="663">
        <v>156.66</v>
      </c>
      <c r="N561" s="662">
        <v>2</v>
      </c>
      <c r="O561" s="745">
        <v>0.5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31</v>
      </c>
      <c r="B562" s="662" t="s">
        <v>570</v>
      </c>
      <c r="C562" s="662" t="s">
        <v>2361</v>
      </c>
      <c r="D562" s="743" t="s">
        <v>3311</v>
      </c>
      <c r="E562" s="744" t="s">
        <v>2373</v>
      </c>
      <c r="F562" s="662" t="s">
        <v>2357</v>
      </c>
      <c r="G562" s="662" t="s">
        <v>2553</v>
      </c>
      <c r="H562" s="662" t="s">
        <v>571</v>
      </c>
      <c r="I562" s="662" t="s">
        <v>2831</v>
      </c>
      <c r="J562" s="662" t="s">
        <v>2832</v>
      </c>
      <c r="K562" s="662" t="s">
        <v>2833</v>
      </c>
      <c r="L562" s="663">
        <v>72.64</v>
      </c>
      <c r="M562" s="663">
        <v>72.64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31</v>
      </c>
      <c r="B563" s="662" t="s">
        <v>570</v>
      </c>
      <c r="C563" s="662" t="s">
        <v>2361</v>
      </c>
      <c r="D563" s="743" t="s">
        <v>3311</v>
      </c>
      <c r="E563" s="744" t="s">
        <v>2373</v>
      </c>
      <c r="F563" s="662" t="s">
        <v>2357</v>
      </c>
      <c r="G563" s="662" t="s">
        <v>2948</v>
      </c>
      <c r="H563" s="662" t="s">
        <v>571</v>
      </c>
      <c r="I563" s="662" t="s">
        <v>2949</v>
      </c>
      <c r="J563" s="662" t="s">
        <v>2950</v>
      </c>
      <c r="K563" s="662" t="s">
        <v>2951</v>
      </c>
      <c r="L563" s="663">
        <v>0</v>
      </c>
      <c r="M563" s="663">
        <v>0</v>
      </c>
      <c r="N563" s="662">
        <v>1</v>
      </c>
      <c r="O563" s="745">
        <v>1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31</v>
      </c>
      <c r="B564" s="662" t="s">
        <v>570</v>
      </c>
      <c r="C564" s="662" t="s">
        <v>2361</v>
      </c>
      <c r="D564" s="743" t="s">
        <v>3311</v>
      </c>
      <c r="E564" s="744" t="s">
        <v>2373</v>
      </c>
      <c r="F564" s="662" t="s">
        <v>2357</v>
      </c>
      <c r="G564" s="662" t="s">
        <v>2948</v>
      </c>
      <c r="H564" s="662" t="s">
        <v>571</v>
      </c>
      <c r="I564" s="662" t="s">
        <v>2952</v>
      </c>
      <c r="J564" s="662" t="s">
        <v>2950</v>
      </c>
      <c r="K564" s="662" t="s">
        <v>2953</v>
      </c>
      <c r="L564" s="663">
        <v>0</v>
      </c>
      <c r="M564" s="663">
        <v>0</v>
      </c>
      <c r="N564" s="662">
        <v>1</v>
      </c>
      <c r="O564" s="745">
        <v>1</v>
      </c>
      <c r="P564" s="663">
        <v>0</v>
      </c>
      <c r="Q564" s="678"/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31</v>
      </c>
      <c r="B565" s="662" t="s">
        <v>570</v>
      </c>
      <c r="C565" s="662" t="s">
        <v>2361</v>
      </c>
      <c r="D565" s="743" t="s">
        <v>3311</v>
      </c>
      <c r="E565" s="744" t="s">
        <v>2373</v>
      </c>
      <c r="F565" s="662" t="s">
        <v>2357</v>
      </c>
      <c r="G565" s="662" t="s">
        <v>2948</v>
      </c>
      <c r="H565" s="662" t="s">
        <v>571</v>
      </c>
      <c r="I565" s="662" t="s">
        <v>2954</v>
      </c>
      <c r="J565" s="662" t="s">
        <v>2950</v>
      </c>
      <c r="K565" s="662" t="s">
        <v>2955</v>
      </c>
      <c r="L565" s="663">
        <v>0</v>
      </c>
      <c r="M565" s="663">
        <v>0</v>
      </c>
      <c r="N565" s="662">
        <v>1</v>
      </c>
      <c r="O565" s="745">
        <v>1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31</v>
      </c>
      <c r="B566" s="662" t="s">
        <v>570</v>
      </c>
      <c r="C566" s="662" t="s">
        <v>2361</v>
      </c>
      <c r="D566" s="743" t="s">
        <v>3311</v>
      </c>
      <c r="E566" s="744" t="s">
        <v>2373</v>
      </c>
      <c r="F566" s="662" t="s">
        <v>2357</v>
      </c>
      <c r="G566" s="662" t="s">
        <v>2759</v>
      </c>
      <c r="H566" s="662" t="s">
        <v>571</v>
      </c>
      <c r="I566" s="662" t="s">
        <v>2956</v>
      </c>
      <c r="J566" s="662" t="s">
        <v>2761</v>
      </c>
      <c r="K566" s="662" t="s">
        <v>2957</v>
      </c>
      <c r="L566" s="663">
        <v>0</v>
      </c>
      <c r="M566" s="663">
        <v>0</v>
      </c>
      <c r="N566" s="662">
        <v>1</v>
      </c>
      <c r="O566" s="745">
        <v>1</v>
      </c>
      <c r="P566" s="663">
        <v>0</v>
      </c>
      <c r="Q566" s="678"/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31</v>
      </c>
      <c r="B567" s="662" t="s">
        <v>570</v>
      </c>
      <c r="C567" s="662" t="s">
        <v>2361</v>
      </c>
      <c r="D567" s="743" t="s">
        <v>3311</v>
      </c>
      <c r="E567" s="744" t="s">
        <v>2373</v>
      </c>
      <c r="F567" s="662" t="s">
        <v>2357</v>
      </c>
      <c r="G567" s="662" t="s">
        <v>2759</v>
      </c>
      <c r="H567" s="662" t="s">
        <v>571</v>
      </c>
      <c r="I567" s="662" t="s">
        <v>2958</v>
      </c>
      <c r="J567" s="662" t="s">
        <v>2761</v>
      </c>
      <c r="K567" s="662" t="s">
        <v>1093</v>
      </c>
      <c r="L567" s="663">
        <v>0</v>
      </c>
      <c r="M567" s="663">
        <v>0</v>
      </c>
      <c r="N567" s="662">
        <v>2</v>
      </c>
      <c r="O567" s="745">
        <v>2</v>
      </c>
      <c r="P567" s="663">
        <v>0</v>
      </c>
      <c r="Q567" s="678"/>
      <c r="R567" s="662">
        <v>1</v>
      </c>
      <c r="S567" s="678">
        <v>0.5</v>
      </c>
      <c r="T567" s="745">
        <v>1</v>
      </c>
      <c r="U567" s="701">
        <v>0.5</v>
      </c>
    </row>
    <row r="568" spans="1:21" ht="14.4" customHeight="1" x14ac:dyDescent="0.3">
      <c r="A568" s="661">
        <v>31</v>
      </c>
      <c r="B568" s="662" t="s">
        <v>570</v>
      </c>
      <c r="C568" s="662" t="s">
        <v>2361</v>
      </c>
      <c r="D568" s="743" t="s">
        <v>3311</v>
      </c>
      <c r="E568" s="744" t="s">
        <v>2373</v>
      </c>
      <c r="F568" s="662" t="s">
        <v>2357</v>
      </c>
      <c r="G568" s="662" t="s">
        <v>2572</v>
      </c>
      <c r="H568" s="662" t="s">
        <v>571</v>
      </c>
      <c r="I568" s="662" t="s">
        <v>1116</v>
      </c>
      <c r="J568" s="662" t="s">
        <v>2573</v>
      </c>
      <c r="K568" s="662" t="s">
        <v>2574</v>
      </c>
      <c r="L568" s="663">
        <v>0</v>
      </c>
      <c r="M568" s="663">
        <v>0</v>
      </c>
      <c r="N568" s="662">
        <v>1</v>
      </c>
      <c r="O568" s="745">
        <v>0.5</v>
      </c>
      <c r="P568" s="663">
        <v>0</v>
      </c>
      <c r="Q568" s="678"/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31</v>
      </c>
      <c r="B569" s="662" t="s">
        <v>570</v>
      </c>
      <c r="C569" s="662" t="s">
        <v>2361</v>
      </c>
      <c r="D569" s="743" t="s">
        <v>3311</v>
      </c>
      <c r="E569" s="744" t="s">
        <v>2373</v>
      </c>
      <c r="F569" s="662" t="s">
        <v>2357</v>
      </c>
      <c r="G569" s="662" t="s">
        <v>2412</v>
      </c>
      <c r="H569" s="662" t="s">
        <v>571</v>
      </c>
      <c r="I569" s="662" t="s">
        <v>858</v>
      </c>
      <c r="J569" s="662" t="s">
        <v>859</v>
      </c>
      <c r="K569" s="662" t="s">
        <v>2413</v>
      </c>
      <c r="L569" s="663">
        <v>0</v>
      </c>
      <c r="M569" s="663">
        <v>0</v>
      </c>
      <c r="N569" s="662">
        <v>4</v>
      </c>
      <c r="O569" s="745">
        <v>2</v>
      </c>
      <c r="P569" s="663">
        <v>0</v>
      </c>
      <c r="Q569" s="678"/>
      <c r="R569" s="662">
        <v>4</v>
      </c>
      <c r="S569" s="678">
        <v>1</v>
      </c>
      <c r="T569" s="745">
        <v>2</v>
      </c>
      <c r="U569" s="701">
        <v>1</v>
      </c>
    </row>
    <row r="570" spans="1:21" ht="14.4" customHeight="1" x14ac:dyDescent="0.3">
      <c r="A570" s="661">
        <v>31</v>
      </c>
      <c r="B570" s="662" t="s">
        <v>570</v>
      </c>
      <c r="C570" s="662" t="s">
        <v>2361</v>
      </c>
      <c r="D570" s="743" t="s">
        <v>3311</v>
      </c>
      <c r="E570" s="744" t="s">
        <v>2373</v>
      </c>
      <c r="F570" s="662" t="s">
        <v>2357</v>
      </c>
      <c r="G570" s="662" t="s">
        <v>2412</v>
      </c>
      <c r="H570" s="662" t="s">
        <v>571</v>
      </c>
      <c r="I570" s="662" t="s">
        <v>2767</v>
      </c>
      <c r="J570" s="662" t="s">
        <v>859</v>
      </c>
      <c r="K570" s="662" t="s">
        <v>2768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31</v>
      </c>
      <c r="B571" s="662" t="s">
        <v>570</v>
      </c>
      <c r="C571" s="662" t="s">
        <v>2361</v>
      </c>
      <c r="D571" s="743" t="s">
        <v>3311</v>
      </c>
      <c r="E571" s="744" t="s">
        <v>2373</v>
      </c>
      <c r="F571" s="662" t="s">
        <v>2357</v>
      </c>
      <c r="G571" s="662" t="s">
        <v>2412</v>
      </c>
      <c r="H571" s="662" t="s">
        <v>571</v>
      </c>
      <c r="I571" s="662" t="s">
        <v>2510</v>
      </c>
      <c r="J571" s="662" t="s">
        <v>859</v>
      </c>
      <c r="K571" s="662" t="s">
        <v>2511</v>
      </c>
      <c r="L571" s="663">
        <v>0</v>
      </c>
      <c r="M571" s="663">
        <v>0</v>
      </c>
      <c r="N571" s="662">
        <v>2</v>
      </c>
      <c r="O571" s="745">
        <v>2</v>
      </c>
      <c r="P571" s="663">
        <v>0</v>
      </c>
      <c r="Q571" s="678"/>
      <c r="R571" s="662">
        <v>2</v>
      </c>
      <c r="S571" s="678">
        <v>1</v>
      </c>
      <c r="T571" s="745">
        <v>2</v>
      </c>
      <c r="U571" s="701">
        <v>1</v>
      </c>
    </row>
    <row r="572" spans="1:21" ht="14.4" customHeight="1" x14ac:dyDescent="0.3">
      <c r="A572" s="661">
        <v>31</v>
      </c>
      <c r="B572" s="662" t="s">
        <v>570</v>
      </c>
      <c r="C572" s="662" t="s">
        <v>2361</v>
      </c>
      <c r="D572" s="743" t="s">
        <v>3311</v>
      </c>
      <c r="E572" s="744" t="s">
        <v>2373</v>
      </c>
      <c r="F572" s="662" t="s">
        <v>2357</v>
      </c>
      <c r="G572" s="662" t="s">
        <v>2385</v>
      </c>
      <c r="H572" s="662" t="s">
        <v>571</v>
      </c>
      <c r="I572" s="662" t="s">
        <v>762</v>
      </c>
      <c r="J572" s="662" t="s">
        <v>763</v>
      </c>
      <c r="K572" s="662" t="s">
        <v>2771</v>
      </c>
      <c r="L572" s="663">
        <v>0</v>
      </c>
      <c r="M572" s="663">
        <v>0</v>
      </c>
      <c r="N572" s="662">
        <v>2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31</v>
      </c>
      <c r="B573" s="662" t="s">
        <v>570</v>
      </c>
      <c r="C573" s="662" t="s">
        <v>2361</v>
      </c>
      <c r="D573" s="743" t="s">
        <v>3311</v>
      </c>
      <c r="E573" s="744" t="s">
        <v>2373</v>
      </c>
      <c r="F573" s="662" t="s">
        <v>2357</v>
      </c>
      <c r="G573" s="662" t="s">
        <v>2385</v>
      </c>
      <c r="H573" s="662" t="s">
        <v>571</v>
      </c>
      <c r="I573" s="662" t="s">
        <v>758</v>
      </c>
      <c r="J573" s="662" t="s">
        <v>763</v>
      </c>
      <c r="K573" s="662" t="s">
        <v>2959</v>
      </c>
      <c r="L573" s="663">
        <v>0</v>
      </c>
      <c r="M573" s="663">
        <v>0</v>
      </c>
      <c r="N573" s="662">
        <v>1</v>
      </c>
      <c r="O573" s="745">
        <v>1</v>
      </c>
      <c r="P573" s="663">
        <v>0</v>
      </c>
      <c r="Q573" s="678"/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31</v>
      </c>
      <c r="B574" s="662" t="s">
        <v>570</v>
      </c>
      <c r="C574" s="662" t="s">
        <v>2361</v>
      </c>
      <c r="D574" s="743" t="s">
        <v>3311</v>
      </c>
      <c r="E574" s="744" t="s">
        <v>2373</v>
      </c>
      <c r="F574" s="662" t="s">
        <v>2357</v>
      </c>
      <c r="G574" s="662" t="s">
        <v>2875</v>
      </c>
      <c r="H574" s="662" t="s">
        <v>571</v>
      </c>
      <c r="I574" s="662" t="s">
        <v>2960</v>
      </c>
      <c r="J574" s="662" t="s">
        <v>1212</v>
      </c>
      <c r="K574" s="662" t="s">
        <v>2957</v>
      </c>
      <c r="L574" s="663">
        <v>76.180000000000007</v>
      </c>
      <c r="M574" s="663">
        <v>228.54000000000002</v>
      </c>
      <c r="N574" s="662">
        <v>3</v>
      </c>
      <c r="O574" s="745">
        <v>2.5</v>
      </c>
      <c r="P574" s="663">
        <v>228.54000000000002</v>
      </c>
      <c r="Q574" s="678">
        <v>1</v>
      </c>
      <c r="R574" s="662">
        <v>3</v>
      </c>
      <c r="S574" s="678">
        <v>1</v>
      </c>
      <c r="T574" s="745">
        <v>2.5</v>
      </c>
      <c r="U574" s="701">
        <v>1</v>
      </c>
    </row>
    <row r="575" spans="1:21" ht="14.4" customHeight="1" x14ac:dyDescent="0.3">
      <c r="A575" s="661">
        <v>31</v>
      </c>
      <c r="B575" s="662" t="s">
        <v>570</v>
      </c>
      <c r="C575" s="662" t="s">
        <v>2361</v>
      </c>
      <c r="D575" s="743" t="s">
        <v>3311</v>
      </c>
      <c r="E575" s="744" t="s">
        <v>2373</v>
      </c>
      <c r="F575" s="662" t="s">
        <v>2357</v>
      </c>
      <c r="G575" s="662" t="s">
        <v>2875</v>
      </c>
      <c r="H575" s="662" t="s">
        <v>571</v>
      </c>
      <c r="I575" s="662" t="s">
        <v>2960</v>
      </c>
      <c r="J575" s="662" t="s">
        <v>1212</v>
      </c>
      <c r="K575" s="662" t="s">
        <v>2957</v>
      </c>
      <c r="L575" s="663">
        <v>73.73</v>
      </c>
      <c r="M575" s="663">
        <v>221.19</v>
      </c>
      <c r="N575" s="662">
        <v>3</v>
      </c>
      <c r="O575" s="745">
        <v>2.5</v>
      </c>
      <c r="P575" s="663">
        <v>221.19</v>
      </c>
      <c r="Q575" s="678">
        <v>1</v>
      </c>
      <c r="R575" s="662">
        <v>3</v>
      </c>
      <c r="S575" s="678">
        <v>1</v>
      </c>
      <c r="T575" s="745">
        <v>2.5</v>
      </c>
      <c r="U575" s="701">
        <v>1</v>
      </c>
    </row>
    <row r="576" spans="1:21" ht="14.4" customHeight="1" x14ac:dyDescent="0.3">
      <c r="A576" s="661">
        <v>31</v>
      </c>
      <c r="B576" s="662" t="s">
        <v>570</v>
      </c>
      <c r="C576" s="662" t="s">
        <v>2361</v>
      </c>
      <c r="D576" s="743" t="s">
        <v>3311</v>
      </c>
      <c r="E576" s="744" t="s">
        <v>2373</v>
      </c>
      <c r="F576" s="662" t="s">
        <v>2357</v>
      </c>
      <c r="G576" s="662" t="s">
        <v>2875</v>
      </c>
      <c r="H576" s="662" t="s">
        <v>571</v>
      </c>
      <c r="I576" s="662" t="s">
        <v>1211</v>
      </c>
      <c r="J576" s="662" t="s">
        <v>1212</v>
      </c>
      <c r="K576" s="662" t="s">
        <v>1093</v>
      </c>
      <c r="L576" s="663">
        <v>36.869999999999997</v>
      </c>
      <c r="M576" s="663">
        <v>36.869999999999997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31</v>
      </c>
      <c r="B577" s="662" t="s">
        <v>570</v>
      </c>
      <c r="C577" s="662" t="s">
        <v>2361</v>
      </c>
      <c r="D577" s="743" t="s">
        <v>3311</v>
      </c>
      <c r="E577" s="744" t="s">
        <v>2373</v>
      </c>
      <c r="F577" s="662" t="s">
        <v>2357</v>
      </c>
      <c r="G577" s="662" t="s">
        <v>2875</v>
      </c>
      <c r="H577" s="662" t="s">
        <v>571</v>
      </c>
      <c r="I577" s="662" t="s">
        <v>2961</v>
      </c>
      <c r="J577" s="662" t="s">
        <v>1212</v>
      </c>
      <c r="K577" s="662" t="s">
        <v>2962</v>
      </c>
      <c r="L577" s="663">
        <v>0</v>
      </c>
      <c r="M577" s="663">
        <v>0</v>
      </c>
      <c r="N577" s="662">
        <v>1</v>
      </c>
      <c r="O577" s="745">
        <v>1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31</v>
      </c>
      <c r="B578" s="662" t="s">
        <v>570</v>
      </c>
      <c r="C578" s="662" t="s">
        <v>2361</v>
      </c>
      <c r="D578" s="743" t="s">
        <v>3311</v>
      </c>
      <c r="E578" s="744" t="s">
        <v>2373</v>
      </c>
      <c r="F578" s="662" t="s">
        <v>2357</v>
      </c>
      <c r="G578" s="662" t="s">
        <v>2389</v>
      </c>
      <c r="H578" s="662" t="s">
        <v>571</v>
      </c>
      <c r="I578" s="662" t="s">
        <v>2512</v>
      </c>
      <c r="J578" s="662" t="s">
        <v>1514</v>
      </c>
      <c r="K578" s="662" t="s">
        <v>2513</v>
      </c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31</v>
      </c>
      <c r="B579" s="662" t="s">
        <v>570</v>
      </c>
      <c r="C579" s="662" t="s">
        <v>2361</v>
      </c>
      <c r="D579" s="743" t="s">
        <v>3311</v>
      </c>
      <c r="E579" s="744" t="s">
        <v>2373</v>
      </c>
      <c r="F579" s="662" t="s">
        <v>2357</v>
      </c>
      <c r="G579" s="662" t="s">
        <v>2389</v>
      </c>
      <c r="H579" s="662" t="s">
        <v>571</v>
      </c>
      <c r="I579" s="662" t="s">
        <v>2584</v>
      </c>
      <c r="J579" s="662" t="s">
        <v>1514</v>
      </c>
      <c r="K579" s="662" t="s">
        <v>1515</v>
      </c>
      <c r="L579" s="663">
        <v>147.31</v>
      </c>
      <c r="M579" s="663">
        <v>441.93</v>
      </c>
      <c r="N579" s="662">
        <v>3</v>
      </c>
      <c r="O579" s="745">
        <v>1</v>
      </c>
      <c r="P579" s="663">
        <v>441.93</v>
      </c>
      <c r="Q579" s="678">
        <v>1</v>
      </c>
      <c r="R579" s="662">
        <v>3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31</v>
      </c>
      <c r="B580" s="662" t="s">
        <v>570</v>
      </c>
      <c r="C580" s="662" t="s">
        <v>2361</v>
      </c>
      <c r="D580" s="743" t="s">
        <v>3311</v>
      </c>
      <c r="E580" s="744" t="s">
        <v>2373</v>
      </c>
      <c r="F580" s="662" t="s">
        <v>2357</v>
      </c>
      <c r="G580" s="662" t="s">
        <v>2520</v>
      </c>
      <c r="H580" s="662" t="s">
        <v>571</v>
      </c>
      <c r="I580" s="662" t="s">
        <v>725</v>
      </c>
      <c r="J580" s="662" t="s">
        <v>2963</v>
      </c>
      <c r="K580" s="662" t="s">
        <v>2964</v>
      </c>
      <c r="L580" s="663">
        <v>70.23</v>
      </c>
      <c r="M580" s="663">
        <v>70.23</v>
      </c>
      <c r="N580" s="662">
        <v>1</v>
      </c>
      <c r="O580" s="745">
        <v>1</v>
      </c>
      <c r="P580" s="663">
        <v>70.23</v>
      </c>
      <c r="Q580" s="678">
        <v>1</v>
      </c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31</v>
      </c>
      <c r="B581" s="662" t="s">
        <v>570</v>
      </c>
      <c r="C581" s="662" t="s">
        <v>2361</v>
      </c>
      <c r="D581" s="743" t="s">
        <v>3311</v>
      </c>
      <c r="E581" s="744" t="s">
        <v>2373</v>
      </c>
      <c r="F581" s="662" t="s">
        <v>2357</v>
      </c>
      <c r="G581" s="662" t="s">
        <v>2422</v>
      </c>
      <c r="H581" s="662" t="s">
        <v>1282</v>
      </c>
      <c r="I581" s="662" t="s">
        <v>2423</v>
      </c>
      <c r="J581" s="662" t="s">
        <v>2424</v>
      </c>
      <c r="K581" s="662" t="s">
        <v>2425</v>
      </c>
      <c r="L581" s="663">
        <v>543.39</v>
      </c>
      <c r="M581" s="663">
        <v>29886.44999999999</v>
      </c>
      <c r="N581" s="662">
        <v>55</v>
      </c>
      <c r="O581" s="745">
        <v>26.5</v>
      </c>
      <c r="P581" s="663">
        <v>28256.279999999992</v>
      </c>
      <c r="Q581" s="678">
        <v>0.94545454545454555</v>
      </c>
      <c r="R581" s="662">
        <v>52</v>
      </c>
      <c r="S581" s="678">
        <v>0.94545454545454544</v>
      </c>
      <c r="T581" s="745">
        <v>25</v>
      </c>
      <c r="U581" s="701">
        <v>0.94339622641509435</v>
      </c>
    </row>
    <row r="582" spans="1:21" ht="14.4" customHeight="1" x14ac:dyDescent="0.3">
      <c r="A582" s="661">
        <v>31</v>
      </c>
      <c r="B582" s="662" t="s">
        <v>570</v>
      </c>
      <c r="C582" s="662" t="s">
        <v>2361</v>
      </c>
      <c r="D582" s="743" t="s">
        <v>3311</v>
      </c>
      <c r="E582" s="744" t="s">
        <v>2373</v>
      </c>
      <c r="F582" s="662" t="s">
        <v>2357</v>
      </c>
      <c r="G582" s="662" t="s">
        <v>2422</v>
      </c>
      <c r="H582" s="662" t="s">
        <v>1282</v>
      </c>
      <c r="I582" s="662" t="s">
        <v>2426</v>
      </c>
      <c r="J582" s="662" t="s">
        <v>2424</v>
      </c>
      <c r="K582" s="662" t="s">
        <v>2427</v>
      </c>
      <c r="L582" s="663">
        <v>815.1</v>
      </c>
      <c r="M582" s="663">
        <v>4075.5</v>
      </c>
      <c r="N582" s="662">
        <v>5</v>
      </c>
      <c r="O582" s="745">
        <v>2</v>
      </c>
      <c r="P582" s="663">
        <v>4075.5</v>
      </c>
      <c r="Q582" s="678">
        <v>1</v>
      </c>
      <c r="R582" s="662">
        <v>5</v>
      </c>
      <c r="S582" s="678">
        <v>1</v>
      </c>
      <c r="T582" s="745">
        <v>2</v>
      </c>
      <c r="U582" s="701">
        <v>1</v>
      </c>
    </row>
    <row r="583" spans="1:21" ht="14.4" customHeight="1" x14ac:dyDescent="0.3">
      <c r="A583" s="661">
        <v>31</v>
      </c>
      <c r="B583" s="662" t="s">
        <v>570</v>
      </c>
      <c r="C583" s="662" t="s">
        <v>2361</v>
      </c>
      <c r="D583" s="743" t="s">
        <v>3311</v>
      </c>
      <c r="E583" s="744" t="s">
        <v>2373</v>
      </c>
      <c r="F583" s="662" t="s">
        <v>2357</v>
      </c>
      <c r="G583" s="662" t="s">
        <v>2432</v>
      </c>
      <c r="H583" s="662" t="s">
        <v>1282</v>
      </c>
      <c r="I583" s="662" t="s">
        <v>1292</v>
      </c>
      <c r="J583" s="662" t="s">
        <v>1293</v>
      </c>
      <c r="K583" s="662" t="s">
        <v>2290</v>
      </c>
      <c r="L583" s="663">
        <v>48.42</v>
      </c>
      <c r="M583" s="663">
        <v>242.10000000000002</v>
      </c>
      <c r="N583" s="662">
        <v>5</v>
      </c>
      <c r="O583" s="745">
        <v>4.5</v>
      </c>
      <c r="P583" s="663">
        <v>242.10000000000002</v>
      </c>
      <c r="Q583" s="678">
        <v>1</v>
      </c>
      <c r="R583" s="662">
        <v>5</v>
      </c>
      <c r="S583" s="678">
        <v>1</v>
      </c>
      <c r="T583" s="745">
        <v>4.5</v>
      </c>
      <c r="U583" s="701">
        <v>1</v>
      </c>
    </row>
    <row r="584" spans="1:21" ht="14.4" customHeight="1" x14ac:dyDescent="0.3">
      <c r="A584" s="661">
        <v>31</v>
      </c>
      <c r="B584" s="662" t="s">
        <v>570</v>
      </c>
      <c r="C584" s="662" t="s">
        <v>2361</v>
      </c>
      <c r="D584" s="743" t="s">
        <v>3311</v>
      </c>
      <c r="E584" s="744" t="s">
        <v>2373</v>
      </c>
      <c r="F584" s="662" t="s">
        <v>2357</v>
      </c>
      <c r="G584" s="662" t="s">
        <v>2432</v>
      </c>
      <c r="H584" s="662" t="s">
        <v>571</v>
      </c>
      <c r="I584" s="662" t="s">
        <v>2780</v>
      </c>
      <c r="J584" s="662" t="s">
        <v>2781</v>
      </c>
      <c r="K584" s="662" t="s">
        <v>2782</v>
      </c>
      <c r="L584" s="663">
        <v>48.42</v>
      </c>
      <c r="M584" s="663">
        <v>290.52</v>
      </c>
      <c r="N584" s="662">
        <v>6</v>
      </c>
      <c r="O584" s="745">
        <v>4.5</v>
      </c>
      <c r="P584" s="663">
        <v>193.68</v>
      </c>
      <c r="Q584" s="678">
        <v>0.66666666666666674</v>
      </c>
      <c r="R584" s="662">
        <v>4</v>
      </c>
      <c r="S584" s="678">
        <v>0.66666666666666663</v>
      </c>
      <c r="T584" s="745">
        <v>3</v>
      </c>
      <c r="U584" s="701">
        <v>0.66666666666666663</v>
      </c>
    </row>
    <row r="585" spans="1:21" ht="14.4" customHeight="1" x14ac:dyDescent="0.3">
      <c r="A585" s="661">
        <v>31</v>
      </c>
      <c r="B585" s="662" t="s">
        <v>570</v>
      </c>
      <c r="C585" s="662" t="s">
        <v>2361</v>
      </c>
      <c r="D585" s="743" t="s">
        <v>3311</v>
      </c>
      <c r="E585" s="744" t="s">
        <v>2373</v>
      </c>
      <c r="F585" s="662" t="s">
        <v>2357</v>
      </c>
      <c r="G585" s="662" t="s">
        <v>2433</v>
      </c>
      <c r="H585" s="662" t="s">
        <v>571</v>
      </c>
      <c r="I585" s="662" t="s">
        <v>740</v>
      </c>
      <c r="J585" s="662" t="s">
        <v>2434</v>
      </c>
      <c r="K585" s="662" t="s">
        <v>2435</v>
      </c>
      <c r="L585" s="663">
        <v>0</v>
      </c>
      <c r="M585" s="663">
        <v>0</v>
      </c>
      <c r="N585" s="662">
        <v>8</v>
      </c>
      <c r="O585" s="745">
        <v>7.5</v>
      </c>
      <c r="P585" s="663">
        <v>0</v>
      </c>
      <c r="Q585" s="678"/>
      <c r="R585" s="662">
        <v>7</v>
      </c>
      <c r="S585" s="678">
        <v>0.875</v>
      </c>
      <c r="T585" s="745">
        <v>6.5</v>
      </c>
      <c r="U585" s="701">
        <v>0.8666666666666667</v>
      </c>
    </row>
    <row r="586" spans="1:21" ht="14.4" customHeight="1" x14ac:dyDescent="0.3">
      <c r="A586" s="661">
        <v>31</v>
      </c>
      <c r="B586" s="662" t="s">
        <v>570</v>
      </c>
      <c r="C586" s="662" t="s">
        <v>2361</v>
      </c>
      <c r="D586" s="743" t="s">
        <v>3311</v>
      </c>
      <c r="E586" s="744" t="s">
        <v>2373</v>
      </c>
      <c r="F586" s="662" t="s">
        <v>2357</v>
      </c>
      <c r="G586" s="662" t="s">
        <v>2436</v>
      </c>
      <c r="H586" s="662" t="s">
        <v>571</v>
      </c>
      <c r="I586" s="662" t="s">
        <v>2437</v>
      </c>
      <c r="J586" s="662" t="s">
        <v>2438</v>
      </c>
      <c r="K586" s="662" t="s">
        <v>2439</v>
      </c>
      <c r="L586" s="663">
        <v>657.67</v>
      </c>
      <c r="M586" s="663">
        <v>7234.37</v>
      </c>
      <c r="N586" s="662">
        <v>11</v>
      </c>
      <c r="O586" s="745">
        <v>7.5</v>
      </c>
      <c r="P586" s="663">
        <v>3946.02</v>
      </c>
      <c r="Q586" s="678">
        <v>0.54545454545454541</v>
      </c>
      <c r="R586" s="662">
        <v>6</v>
      </c>
      <c r="S586" s="678">
        <v>0.54545454545454541</v>
      </c>
      <c r="T586" s="745">
        <v>4</v>
      </c>
      <c r="U586" s="701">
        <v>0.53333333333333333</v>
      </c>
    </row>
    <row r="587" spans="1:21" ht="14.4" customHeight="1" x14ac:dyDescent="0.3">
      <c r="A587" s="661">
        <v>31</v>
      </c>
      <c r="B587" s="662" t="s">
        <v>570</v>
      </c>
      <c r="C587" s="662" t="s">
        <v>2361</v>
      </c>
      <c r="D587" s="743" t="s">
        <v>3311</v>
      </c>
      <c r="E587" s="744" t="s">
        <v>2373</v>
      </c>
      <c r="F587" s="662" t="s">
        <v>2357</v>
      </c>
      <c r="G587" s="662" t="s">
        <v>2440</v>
      </c>
      <c r="H587" s="662" t="s">
        <v>571</v>
      </c>
      <c r="I587" s="662" t="s">
        <v>1494</v>
      </c>
      <c r="J587" s="662" t="s">
        <v>1495</v>
      </c>
      <c r="K587" s="662" t="s">
        <v>2441</v>
      </c>
      <c r="L587" s="663">
        <v>186.27</v>
      </c>
      <c r="M587" s="663">
        <v>372.54</v>
      </c>
      <c r="N587" s="662">
        <v>2</v>
      </c>
      <c r="O587" s="745">
        <v>1</v>
      </c>
      <c r="P587" s="663">
        <v>372.54</v>
      </c>
      <c r="Q587" s="678">
        <v>1</v>
      </c>
      <c r="R587" s="662">
        <v>2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31</v>
      </c>
      <c r="B588" s="662" t="s">
        <v>570</v>
      </c>
      <c r="C588" s="662" t="s">
        <v>2361</v>
      </c>
      <c r="D588" s="743" t="s">
        <v>3311</v>
      </c>
      <c r="E588" s="744" t="s">
        <v>2373</v>
      </c>
      <c r="F588" s="662" t="s">
        <v>2357</v>
      </c>
      <c r="G588" s="662" t="s">
        <v>2445</v>
      </c>
      <c r="H588" s="662" t="s">
        <v>1282</v>
      </c>
      <c r="I588" s="662" t="s">
        <v>2965</v>
      </c>
      <c r="J588" s="662" t="s">
        <v>1343</v>
      </c>
      <c r="K588" s="662" t="s">
        <v>2966</v>
      </c>
      <c r="L588" s="663">
        <v>156.61000000000001</v>
      </c>
      <c r="M588" s="663">
        <v>156.61000000000001</v>
      </c>
      <c r="N588" s="662">
        <v>1</v>
      </c>
      <c r="O588" s="745">
        <v>0.5</v>
      </c>
      <c r="P588" s="663">
        <v>156.61000000000001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31</v>
      </c>
      <c r="B589" s="662" t="s">
        <v>570</v>
      </c>
      <c r="C589" s="662" t="s">
        <v>2361</v>
      </c>
      <c r="D589" s="743" t="s">
        <v>3311</v>
      </c>
      <c r="E589" s="744" t="s">
        <v>2373</v>
      </c>
      <c r="F589" s="662" t="s">
        <v>2357</v>
      </c>
      <c r="G589" s="662" t="s">
        <v>2449</v>
      </c>
      <c r="H589" s="662" t="s">
        <v>571</v>
      </c>
      <c r="I589" s="662" t="s">
        <v>1004</v>
      </c>
      <c r="J589" s="662" t="s">
        <v>997</v>
      </c>
      <c r="K589" s="662" t="s">
        <v>2450</v>
      </c>
      <c r="L589" s="663">
        <v>50.14</v>
      </c>
      <c r="M589" s="663">
        <v>50.14</v>
      </c>
      <c r="N589" s="662">
        <v>1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31</v>
      </c>
      <c r="B590" s="662" t="s">
        <v>570</v>
      </c>
      <c r="C590" s="662" t="s">
        <v>2361</v>
      </c>
      <c r="D590" s="743" t="s">
        <v>3311</v>
      </c>
      <c r="E590" s="744" t="s">
        <v>2373</v>
      </c>
      <c r="F590" s="662" t="s">
        <v>2357</v>
      </c>
      <c r="G590" s="662" t="s">
        <v>2719</v>
      </c>
      <c r="H590" s="662" t="s">
        <v>571</v>
      </c>
      <c r="I590" s="662" t="s">
        <v>2720</v>
      </c>
      <c r="J590" s="662" t="s">
        <v>2721</v>
      </c>
      <c r="K590" s="662" t="s">
        <v>998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31</v>
      </c>
      <c r="B591" s="662" t="s">
        <v>570</v>
      </c>
      <c r="C591" s="662" t="s">
        <v>2361</v>
      </c>
      <c r="D591" s="743" t="s">
        <v>3311</v>
      </c>
      <c r="E591" s="744" t="s">
        <v>2373</v>
      </c>
      <c r="F591" s="662" t="s">
        <v>2357</v>
      </c>
      <c r="G591" s="662" t="s">
        <v>2719</v>
      </c>
      <c r="H591" s="662" t="s">
        <v>571</v>
      </c>
      <c r="I591" s="662" t="s">
        <v>2967</v>
      </c>
      <c r="J591" s="662" t="s">
        <v>2721</v>
      </c>
      <c r="K591" s="662" t="s">
        <v>700</v>
      </c>
      <c r="L591" s="663">
        <v>0</v>
      </c>
      <c r="M591" s="663">
        <v>0</v>
      </c>
      <c r="N591" s="662">
        <v>1</v>
      </c>
      <c r="O591" s="745">
        <v>1</v>
      </c>
      <c r="P591" s="663">
        <v>0</v>
      </c>
      <c r="Q591" s="678"/>
      <c r="R591" s="662">
        <v>1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31</v>
      </c>
      <c r="B592" s="662" t="s">
        <v>570</v>
      </c>
      <c r="C592" s="662" t="s">
        <v>2361</v>
      </c>
      <c r="D592" s="743" t="s">
        <v>3311</v>
      </c>
      <c r="E592" s="744" t="s">
        <v>2373</v>
      </c>
      <c r="F592" s="662" t="s">
        <v>2357</v>
      </c>
      <c r="G592" s="662" t="s">
        <v>2719</v>
      </c>
      <c r="H592" s="662" t="s">
        <v>571</v>
      </c>
      <c r="I592" s="662" t="s">
        <v>2722</v>
      </c>
      <c r="J592" s="662" t="s">
        <v>2721</v>
      </c>
      <c r="K592" s="662" t="s">
        <v>2723</v>
      </c>
      <c r="L592" s="663">
        <v>0</v>
      </c>
      <c r="M592" s="663">
        <v>0</v>
      </c>
      <c r="N592" s="662">
        <v>1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31</v>
      </c>
      <c r="B593" s="662" t="s">
        <v>570</v>
      </c>
      <c r="C593" s="662" t="s">
        <v>2361</v>
      </c>
      <c r="D593" s="743" t="s">
        <v>3311</v>
      </c>
      <c r="E593" s="744" t="s">
        <v>2373</v>
      </c>
      <c r="F593" s="662" t="s">
        <v>2358</v>
      </c>
      <c r="G593" s="662" t="s">
        <v>2455</v>
      </c>
      <c r="H593" s="662" t="s">
        <v>571</v>
      </c>
      <c r="I593" s="662" t="s">
        <v>2456</v>
      </c>
      <c r="J593" s="662" t="s">
        <v>2457</v>
      </c>
      <c r="K593" s="662" t="s">
        <v>2458</v>
      </c>
      <c r="L593" s="663">
        <v>35.75</v>
      </c>
      <c r="M593" s="663">
        <v>107.25</v>
      </c>
      <c r="N593" s="662">
        <v>3</v>
      </c>
      <c r="O593" s="745">
        <v>3</v>
      </c>
      <c r="P593" s="663">
        <v>107.25</v>
      </c>
      <c r="Q593" s="678">
        <v>1</v>
      </c>
      <c r="R593" s="662">
        <v>3</v>
      </c>
      <c r="S593" s="678">
        <v>1</v>
      </c>
      <c r="T593" s="745">
        <v>3</v>
      </c>
      <c r="U593" s="701">
        <v>1</v>
      </c>
    </row>
    <row r="594" spans="1:21" ht="14.4" customHeight="1" x14ac:dyDescent="0.3">
      <c r="A594" s="661">
        <v>31</v>
      </c>
      <c r="B594" s="662" t="s">
        <v>570</v>
      </c>
      <c r="C594" s="662" t="s">
        <v>2361</v>
      </c>
      <c r="D594" s="743" t="s">
        <v>3311</v>
      </c>
      <c r="E594" s="744" t="s">
        <v>2373</v>
      </c>
      <c r="F594" s="662" t="s">
        <v>2358</v>
      </c>
      <c r="G594" s="662" t="s">
        <v>2455</v>
      </c>
      <c r="H594" s="662" t="s">
        <v>571</v>
      </c>
      <c r="I594" s="662" t="s">
        <v>2729</v>
      </c>
      <c r="J594" s="662" t="s">
        <v>2457</v>
      </c>
      <c r="K594" s="662" t="s">
        <v>2730</v>
      </c>
      <c r="L594" s="663">
        <v>47.57</v>
      </c>
      <c r="M594" s="663">
        <v>570.84</v>
      </c>
      <c r="N594" s="662">
        <v>12</v>
      </c>
      <c r="O594" s="745">
        <v>10</v>
      </c>
      <c r="P594" s="663">
        <v>570.84</v>
      </c>
      <c r="Q594" s="678">
        <v>1</v>
      </c>
      <c r="R594" s="662">
        <v>12</v>
      </c>
      <c r="S594" s="678">
        <v>1</v>
      </c>
      <c r="T594" s="745">
        <v>10</v>
      </c>
      <c r="U594" s="701">
        <v>1</v>
      </c>
    </row>
    <row r="595" spans="1:21" ht="14.4" customHeight="1" x14ac:dyDescent="0.3">
      <c r="A595" s="661">
        <v>31</v>
      </c>
      <c r="B595" s="662" t="s">
        <v>570</v>
      </c>
      <c r="C595" s="662" t="s">
        <v>2361</v>
      </c>
      <c r="D595" s="743" t="s">
        <v>3311</v>
      </c>
      <c r="E595" s="744" t="s">
        <v>2373</v>
      </c>
      <c r="F595" s="662" t="s">
        <v>2358</v>
      </c>
      <c r="G595" s="662" t="s">
        <v>2455</v>
      </c>
      <c r="H595" s="662" t="s">
        <v>571</v>
      </c>
      <c r="I595" s="662" t="s">
        <v>2791</v>
      </c>
      <c r="J595" s="662" t="s">
        <v>2594</v>
      </c>
      <c r="K595" s="662" t="s">
        <v>2792</v>
      </c>
      <c r="L595" s="663">
        <v>30.99</v>
      </c>
      <c r="M595" s="663">
        <v>154.94999999999999</v>
      </c>
      <c r="N595" s="662">
        <v>5</v>
      </c>
      <c r="O595" s="745">
        <v>5</v>
      </c>
      <c r="P595" s="663">
        <v>154.94999999999999</v>
      </c>
      <c r="Q595" s="678">
        <v>1</v>
      </c>
      <c r="R595" s="662">
        <v>5</v>
      </c>
      <c r="S595" s="678">
        <v>1</v>
      </c>
      <c r="T595" s="745">
        <v>5</v>
      </c>
      <c r="U595" s="701">
        <v>1</v>
      </c>
    </row>
    <row r="596" spans="1:21" ht="14.4" customHeight="1" x14ac:dyDescent="0.3">
      <c r="A596" s="661">
        <v>31</v>
      </c>
      <c r="B596" s="662" t="s">
        <v>570</v>
      </c>
      <c r="C596" s="662" t="s">
        <v>2361</v>
      </c>
      <c r="D596" s="743" t="s">
        <v>3311</v>
      </c>
      <c r="E596" s="744" t="s">
        <v>2373</v>
      </c>
      <c r="F596" s="662" t="s">
        <v>2358</v>
      </c>
      <c r="G596" s="662" t="s">
        <v>2455</v>
      </c>
      <c r="H596" s="662" t="s">
        <v>571</v>
      </c>
      <c r="I596" s="662" t="s">
        <v>2731</v>
      </c>
      <c r="J596" s="662" t="s">
        <v>2594</v>
      </c>
      <c r="K596" s="662" t="s">
        <v>2732</v>
      </c>
      <c r="L596" s="663">
        <v>38.24</v>
      </c>
      <c r="M596" s="663">
        <v>76.48</v>
      </c>
      <c r="N596" s="662">
        <v>2</v>
      </c>
      <c r="O596" s="745">
        <v>2</v>
      </c>
      <c r="P596" s="663">
        <v>76.48</v>
      </c>
      <c r="Q596" s="678">
        <v>1</v>
      </c>
      <c r="R596" s="662">
        <v>2</v>
      </c>
      <c r="S596" s="678">
        <v>1</v>
      </c>
      <c r="T596" s="745">
        <v>2</v>
      </c>
      <c r="U596" s="701">
        <v>1</v>
      </c>
    </row>
    <row r="597" spans="1:21" ht="14.4" customHeight="1" x14ac:dyDescent="0.3">
      <c r="A597" s="661">
        <v>31</v>
      </c>
      <c r="B597" s="662" t="s">
        <v>570</v>
      </c>
      <c r="C597" s="662" t="s">
        <v>2361</v>
      </c>
      <c r="D597" s="743" t="s">
        <v>3311</v>
      </c>
      <c r="E597" s="744" t="s">
        <v>2373</v>
      </c>
      <c r="F597" s="662" t="s">
        <v>2358</v>
      </c>
      <c r="G597" s="662" t="s">
        <v>2463</v>
      </c>
      <c r="H597" s="662" t="s">
        <v>571</v>
      </c>
      <c r="I597" s="662" t="s">
        <v>2464</v>
      </c>
      <c r="J597" s="662" t="s">
        <v>2465</v>
      </c>
      <c r="K597" s="662" t="s">
        <v>2466</v>
      </c>
      <c r="L597" s="663">
        <v>3000</v>
      </c>
      <c r="M597" s="663">
        <v>3000</v>
      </c>
      <c r="N597" s="662">
        <v>1</v>
      </c>
      <c r="O597" s="745">
        <v>1</v>
      </c>
      <c r="P597" s="663">
        <v>3000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31</v>
      </c>
      <c r="B598" s="662" t="s">
        <v>570</v>
      </c>
      <c r="C598" s="662" t="s">
        <v>2361</v>
      </c>
      <c r="D598" s="743" t="s">
        <v>3311</v>
      </c>
      <c r="E598" s="744" t="s">
        <v>2373</v>
      </c>
      <c r="F598" s="662" t="s">
        <v>2358</v>
      </c>
      <c r="G598" s="662" t="s">
        <v>2463</v>
      </c>
      <c r="H598" s="662" t="s">
        <v>571</v>
      </c>
      <c r="I598" s="662" t="s">
        <v>2531</v>
      </c>
      <c r="J598" s="662" t="s">
        <v>2532</v>
      </c>
      <c r="K598" s="662" t="s">
        <v>2533</v>
      </c>
      <c r="L598" s="663">
        <v>347.81</v>
      </c>
      <c r="M598" s="663">
        <v>347.81</v>
      </c>
      <c r="N598" s="662">
        <v>1</v>
      </c>
      <c r="O598" s="745">
        <v>1</v>
      </c>
      <c r="P598" s="663">
        <v>347.81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31</v>
      </c>
      <c r="B599" s="662" t="s">
        <v>570</v>
      </c>
      <c r="C599" s="662" t="s">
        <v>2361</v>
      </c>
      <c r="D599" s="743" t="s">
        <v>3311</v>
      </c>
      <c r="E599" s="744" t="s">
        <v>2373</v>
      </c>
      <c r="F599" s="662" t="s">
        <v>2358</v>
      </c>
      <c r="G599" s="662" t="s">
        <v>2463</v>
      </c>
      <c r="H599" s="662" t="s">
        <v>571</v>
      </c>
      <c r="I599" s="662" t="s">
        <v>2534</v>
      </c>
      <c r="J599" s="662" t="s">
        <v>2535</v>
      </c>
      <c r="K599" s="662" t="s">
        <v>2536</v>
      </c>
      <c r="L599" s="663">
        <v>2296.87</v>
      </c>
      <c r="M599" s="663">
        <v>16078.089999999997</v>
      </c>
      <c r="N599" s="662">
        <v>7</v>
      </c>
      <c r="O599" s="745">
        <v>7</v>
      </c>
      <c r="P599" s="663">
        <v>16078.089999999997</v>
      </c>
      <c r="Q599" s="678">
        <v>1</v>
      </c>
      <c r="R599" s="662">
        <v>7</v>
      </c>
      <c r="S599" s="678">
        <v>1</v>
      </c>
      <c r="T599" s="745">
        <v>7</v>
      </c>
      <c r="U599" s="701">
        <v>1</v>
      </c>
    </row>
    <row r="600" spans="1:21" ht="14.4" customHeight="1" x14ac:dyDescent="0.3">
      <c r="A600" s="661">
        <v>31</v>
      </c>
      <c r="B600" s="662" t="s">
        <v>570</v>
      </c>
      <c r="C600" s="662" t="s">
        <v>2361</v>
      </c>
      <c r="D600" s="743" t="s">
        <v>3311</v>
      </c>
      <c r="E600" s="744" t="s">
        <v>2373</v>
      </c>
      <c r="F600" s="662" t="s">
        <v>2358</v>
      </c>
      <c r="G600" s="662" t="s">
        <v>2463</v>
      </c>
      <c r="H600" s="662" t="s">
        <v>571</v>
      </c>
      <c r="I600" s="662" t="s">
        <v>2596</v>
      </c>
      <c r="J600" s="662" t="s">
        <v>2597</v>
      </c>
      <c r="K600" s="662" t="s">
        <v>2598</v>
      </c>
      <c r="L600" s="663">
        <v>245.43</v>
      </c>
      <c r="M600" s="663">
        <v>245.43</v>
      </c>
      <c r="N600" s="662">
        <v>1</v>
      </c>
      <c r="O600" s="745">
        <v>1</v>
      </c>
      <c r="P600" s="663">
        <v>245.43</v>
      </c>
      <c r="Q600" s="678">
        <v>1</v>
      </c>
      <c r="R600" s="662">
        <v>1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31</v>
      </c>
      <c r="B601" s="662" t="s">
        <v>570</v>
      </c>
      <c r="C601" s="662" t="s">
        <v>2361</v>
      </c>
      <c r="D601" s="743" t="s">
        <v>3311</v>
      </c>
      <c r="E601" s="744" t="s">
        <v>2373</v>
      </c>
      <c r="F601" s="662" t="s">
        <v>2358</v>
      </c>
      <c r="G601" s="662" t="s">
        <v>2463</v>
      </c>
      <c r="H601" s="662" t="s">
        <v>571</v>
      </c>
      <c r="I601" s="662" t="s">
        <v>2537</v>
      </c>
      <c r="J601" s="662" t="s">
        <v>2538</v>
      </c>
      <c r="K601" s="662" t="s">
        <v>2539</v>
      </c>
      <c r="L601" s="663">
        <v>750</v>
      </c>
      <c r="M601" s="663">
        <v>1500</v>
      </c>
      <c r="N601" s="662">
        <v>2</v>
      </c>
      <c r="O601" s="745">
        <v>2</v>
      </c>
      <c r="P601" s="663">
        <v>1500</v>
      </c>
      <c r="Q601" s="678">
        <v>1</v>
      </c>
      <c r="R601" s="662">
        <v>2</v>
      </c>
      <c r="S601" s="678">
        <v>1</v>
      </c>
      <c r="T601" s="745">
        <v>2</v>
      </c>
      <c r="U601" s="701">
        <v>1</v>
      </c>
    </row>
    <row r="602" spans="1:21" ht="14.4" customHeight="1" x14ac:dyDescent="0.3">
      <c r="A602" s="661">
        <v>31</v>
      </c>
      <c r="B602" s="662" t="s">
        <v>570</v>
      </c>
      <c r="C602" s="662" t="s">
        <v>2361</v>
      </c>
      <c r="D602" s="743" t="s">
        <v>3311</v>
      </c>
      <c r="E602" s="744" t="s">
        <v>2373</v>
      </c>
      <c r="F602" s="662" t="s">
        <v>2358</v>
      </c>
      <c r="G602" s="662" t="s">
        <v>2463</v>
      </c>
      <c r="H602" s="662" t="s">
        <v>571</v>
      </c>
      <c r="I602" s="662" t="s">
        <v>2739</v>
      </c>
      <c r="J602" s="662" t="s">
        <v>2543</v>
      </c>
      <c r="K602" s="662" t="s">
        <v>2740</v>
      </c>
      <c r="L602" s="663">
        <v>58.5</v>
      </c>
      <c r="M602" s="663">
        <v>58.5</v>
      </c>
      <c r="N602" s="662">
        <v>1</v>
      </c>
      <c r="O602" s="745">
        <v>1</v>
      </c>
      <c r="P602" s="663">
        <v>58.5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31</v>
      </c>
      <c r="B603" s="662" t="s">
        <v>570</v>
      </c>
      <c r="C603" s="662" t="s">
        <v>2361</v>
      </c>
      <c r="D603" s="743" t="s">
        <v>3311</v>
      </c>
      <c r="E603" s="744" t="s">
        <v>2373</v>
      </c>
      <c r="F603" s="662" t="s">
        <v>2358</v>
      </c>
      <c r="G603" s="662" t="s">
        <v>2463</v>
      </c>
      <c r="H603" s="662" t="s">
        <v>571</v>
      </c>
      <c r="I603" s="662" t="s">
        <v>2627</v>
      </c>
      <c r="J603" s="662" t="s">
        <v>2628</v>
      </c>
      <c r="K603" s="662" t="s">
        <v>2629</v>
      </c>
      <c r="L603" s="663">
        <v>250</v>
      </c>
      <c r="M603" s="663">
        <v>250</v>
      </c>
      <c r="N603" s="662">
        <v>1</v>
      </c>
      <c r="O603" s="745">
        <v>1</v>
      </c>
      <c r="P603" s="663">
        <v>250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31</v>
      </c>
      <c r="B604" s="662" t="s">
        <v>570</v>
      </c>
      <c r="C604" s="662" t="s">
        <v>2361</v>
      </c>
      <c r="D604" s="743" t="s">
        <v>3311</v>
      </c>
      <c r="E604" s="744" t="s">
        <v>2373</v>
      </c>
      <c r="F604" s="662" t="s">
        <v>2358</v>
      </c>
      <c r="G604" s="662" t="s">
        <v>2463</v>
      </c>
      <c r="H604" s="662" t="s">
        <v>571</v>
      </c>
      <c r="I604" s="662" t="s">
        <v>2968</v>
      </c>
      <c r="J604" s="662" t="s">
        <v>2969</v>
      </c>
      <c r="K604" s="662"/>
      <c r="L604" s="663">
        <v>80.349999999999994</v>
      </c>
      <c r="M604" s="663">
        <v>80.349999999999994</v>
      </c>
      <c r="N604" s="662">
        <v>1</v>
      </c>
      <c r="O604" s="745">
        <v>1</v>
      </c>
      <c r="P604" s="663">
        <v>80.349999999999994</v>
      </c>
      <c r="Q604" s="678">
        <v>1</v>
      </c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31</v>
      </c>
      <c r="B605" s="662" t="s">
        <v>570</v>
      </c>
      <c r="C605" s="662" t="s">
        <v>2361</v>
      </c>
      <c r="D605" s="743" t="s">
        <v>3311</v>
      </c>
      <c r="E605" s="744" t="s">
        <v>2373</v>
      </c>
      <c r="F605" s="662" t="s">
        <v>2358</v>
      </c>
      <c r="G605" s="662" t="s">
        <v>2463</v>
      </c>
      <c r="H605" s="662" t="s">
        <v>571</v>
      </c>
      <c r="I605" s="662" t="s">
        <v>2482</v>
      </c>
      <c r="J605" s="662" t="s">
        <v>2483</v>
      </c>
      <c r="K605" s="662" t="s">
        <v>2484</v>
      </c>
      <c r="L605" s="663">
        <v>350</v>
      </c>
      <c r="M605" s="663">
        <v>1050</v>
      </c>
      <c r="N605" s="662">
        <v>3</v>
      </c>
      <c r="O605" s="745">
        <v>3</v>
      </c>
      <c r="P605" s="663">
        <v>1050</v>
      </c>
      <c r="Q605" s="678">
        <v>1</v>
      </c>
      <c r="R605" s="662">
        <v>3</v>
      </c>
      <c r="S605" s="678">
        <v>1</v>
      </c>
      <c r="T605" s="745">
        <v>3</v>
      </c>
      <c r="U605" s="701">
        <v>1</v>
      </c>
    </row>
    <row r="606" spans="1:21" ht="14.4" customHeight="1" x14ac:dyDescent="0.3">
      <c r="A606" s="661">
        <v>31</v>
      </c>
      <c r="B606" s="662" t="s">
        <v>570</v>
      </c>
      <c r="C606" s="662" t="s">
        <v>2361</v>
      </c>
      <c r="D606" s="743" t="s">
        <v>3311</v>
      </c>
      <c r="E606" s="744" t="s">
        <v>2373</v>
      </c>
      <c r="F606" s="662" t="s">
        <v>2358</v>
      </c>
      <c r="G606" s="662" t="s">
        <v>2463</v>
      </c>
      <c r="H606" s="662" t="s">
        <v>571</v>
      </c>
      <c r="I606" s="662" t="s">
        <v>2542</v>
      </c>
      <c r="J606" s="662" t="s">
        <v>2543</v>
      </c>
      <c r="K606" s="662" t="s">
        <v>2544</v>
      </c>
      <c r="L606" s="663">
        <v>58.5</v>
      </c>
      <c r="M606" s="663">
        <v>58.5</v>
      </c>
      <c r="N606" s="662">
        <v>1</v>
      </c>
      <c r="O606" s="745">
        <v>1</v>
      </c>
      <c r="P606" s="663">
        <v>58.5</v>
      </c>
      <c r="Q606" s="678">
        <v>1</v>
      </c>
      <c r="R606" s="662">
        <v>1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31</v>
      </c>
      <c r="B607" s="662" t="s">
        <v>570</v>
      </c>
      <c r="C607" s="662" t="s">
        <v>2361</v>
      </c>
      <c r="D607" s="743" t="s">
        <v>3311</v>
      </c>
      <c r="E607" s="744" t="s">
        <v>2373</v>
      </c>
      <c r="F607" s="662" t="s">
        <v>2358</v>
      </c>
      <c r="G607" s="662" t="s">
        <v>2463</v>
      </c>
      <c r="H607" s="662" t="s">
        <v>571</v>
      </c>
      <c r="I607" s="662" t="s">
        <v>2970</v>
      </c>
      <c r="J607" s="662" t="s">
        <v>2971</v>
      </c>
      <c r="K607" s="662"/>
      <c r="L607" s="663">
        <v>500</v>
      </c>
      <c r="M607" s="663">
        <v>500</v>
      </c>
      <c r="N607" s="662">
        <v>1</v>
      </c>
      <c r="O607" s="745">
        <v>1</v>
      </c>
      <c r="P607" s="663">
        <v>500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31</v>
      </c>
      <c r="B608" s="662" t="s">
        <v>570</v>
      </c>
      <c r="C608" s="662" t="s">
        <v>2361</v>
      </c>
      <c r="D608" s="743" t="s">
        <v>3311</v>
      </c>
      <c r="E608" s="744" t="s">
        <v>2373</v>
      </c>
      <c r="F608" s="662" t="s">
        <v>2358</v>
      </c>
      <c r="G608" s="662" t="s">
        <v>2463</v>
      </c>
      <c r="H608" s="662" t="s">
        <v>571</v>
      </c>
      <c r="I608" s="662" t="s">
        <v>2972</v>
      </c>
      <c r="J608" s="662" t="s">
        <v>2973</v>
      </c>
      <c r="K608" s="662" t="s">
        <v>2974</v>
      </c>
      <c r="L608" s="663">
        <v>1000</v>
      </c>
      <c r="M608" s="663">
        <v>2000</v>
      </c>
      <c r="N608" s="662">
        <v>2</v>
      </c>
      <c r="O608" s="745">
        <v>2</v>
      </c>
      <c r="P608" s="663">
        <v>1000</v>
      </c>
      <c r="Q608" s="678">
        <v>0.5</v>
      </c>
      <c r="R608" s="662">
        <v>1</v>
      </c>
      <c r="S608" s="678">
        <v>0.5</v>
      </c>
      <c r="T608" s="745">
        <v>1</v>
      </c>
      <c r="U608" s="701">
        <v>0.5</v>
      </c>
    </row>
    <row r="609" spans="1:21" ht="14.4" customHeight="1" x14ac:dyDescent="0.3">
      <c r="A609" s="661">
        <v>31</v>
      </c>
      <c r="B609" s="662" t="s">
        <v>570</v>
      </c>
      <c r="C609" s="662" t="s">
        <v>2361</v>
      </c>
      <c r="D609" s="743" t="s">
        <v>3311</v>
      </c>
      <c r="E609" s="744" t="s">
        <v>2373</v>
      </c>
      <c r="F609" s="662" t="s">
        <v>2358</v>
      </c>
      <c r="G609" s="662" t="s">
        <v>2463</v>
      </c>
      <c r="H609" s="662" t="s">
        <v>571</v>
      </c>
      <c r="I609" s="662" t="s">
        <v>2975</v>
      </c>
      <c r="J609" s="662" t="s">
        <v>2976</v>
      </c>
      <c r="K609" s="662" t="s">
        <v>2977</v>
      </c>
      <c r="L609" s="663">
        <v>332.98</v>
      </c>
      <c r="M609" s="663">
        <v>332.98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31</v>
      </c>
      <c r="B610" s="662" t="s">
        <v>570</v>
      </c>
      <c r="C610" s="662" t="s">
        <v>2361</v>
      </c>
      <c r="D610" s="743" t="s">
        <v>3311</v>
      </c>
      <c r="E610" s="744" t="s">
        <v>2373</v>
      </c>
      <c r="F610" s="662" t="s">
        <v>2358</v>
      </c>
      <c r="G610" s="662" t="s">
        <v>2488</v>
      </c>
      <c r="H610" s="662" t="s">
        <v>571</v>
      </c>
      <c r="I610" s="662" t="s">
        <v>2489</v>
      </c>
      <c r="J610" s="662" t="s">
        <v>2490</v>
      </c>
      <c r="K610" s="662" t="s">
        <v>2491</v>
      </c>
      <c r="L610" s="663">
        <v>260</v>
      </c>
      <c r="M610" s="663">
        <v>780</v>
      </c>
      <c r="N610" s="662">
        <v>3</v>
      </c>
      <c r="O610" s="745">
        <v>2</v>
      </c>
      <c r="P610" s="663">
        <v>520</v>
      </c>
      <c r="Q610" s="678">
        <v>0.66666666666666663</v>
      </c>
      <c r="R610" s="662">
        <v>2</v>
      </c>
      <c r="S610" s="678">
        <v>0.66666666666666663</v>
      </c>
      <c r="T610" s="745">
        <v>1</v>
      </c>
      <c r="U610" s="701">
        <v>0.5</v>
      </c>
    </row>
    <row r="611" spans="1:21" ht="14.4" customHeight="1" x14ac:dyDescent="0.3">
      <c r="A611" s="661">
        <v>31</v>
      </c>
      <c r="B611" s="662" t="s">
        <v>570</v>
      </c>
      <c r="C611" s="662" t="s">
        <v>2361</v>
      </c>
      <c r="D611" s="743" t="s">
        <v>3311</v>
      </c>
      <c r="E611" s="744" t="s">
        <v>2373</v>
      </c>
      <c r="F611" s="662" t="s">
        <v>2358</v>
      </c>
      <c r="G611" s="662" t="s">
        <v>2488</v>
      </c>
      <c r="H611" s="662" t="s">
        <v>571</v>
      </c>
      <c r="I611" s="662" t="s">
        <v>2492</v>
      </c>
      <c r="J611" s="662" t="s">
        <v>2493</v>
      </c>
      <c r="K611" s="662" t="s">
        <v>2494</v>
      </c>
      <c r="L611" s="663">
        <v>200</v>
      </c>
      <c r="M611" s="663">
        <v>1200</v>
      </c>
      <c r="N611" s="662">
        <v>6</v>
      </c>
      <c r="O611" s="745">
        <v>3</v>
      </c>
      <c r="P611" s="663">
        <v>800</v>
      </c>
      <c r="Q611" s="678">
        <v>0.66666666666666663</v>
      </c>
      <c r="R611" s="662">
        <v>4</v>
      </c>
      <c r="S611" s="678">
        <v>0.66666666666666663</v>
      </c>
      <c r="T611" s="745">
        <v>2</v>
      </c>
      <c r="U611" s="701">
        <v>0.66666666666666663</v>
      </c>
    </row>
    <row r="612" spans="1:21" ht="14.4" customHeight="1" x14ac:dyDescent="0.3">
      <c r="A612" s="661">
        <v>31</v>
      </c>
      <c r="B612" s="662" t="s">
        <v>570</v>
      </c>
      <c r="C612" s="662" t="s">
        <v>2361</v>
      </c>
      <c r="D612" s="743" t="s">
        <v>3311</v>
      </c>
      <c r="E612" s="744" t="s">
        <v>2373</v>
      </c>
      <c r="F612" s="662" t="s">
        <v>2358</v>
      </c>
      <c r="G612" s="662" t="s">
        <v>2678</v>
      </c>
      <c r="H612" s="662" t="s">
        <v>571</v>
      </c>
      <c r="I612" s="662" t="s">
        <v>2679</v>
      </c>
      <c r="J612" s="662" t="s">
        <v>2680</v>
      </c>
      <c r="K612" s="662" t="s">
        <v>2681</v>
      </c>
      <c r="L612" s="663">
        <v>0</v>
      </c>
      <c r="M612" s="663">
        <v>0</v>
      </c>
      <c r="N612" s="662">
        <v>1</v>
      </c>
      <c r="O612" s="745">
        <v>1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31</v>
      </c>
      <c r="B613" s="662" t="s">
        <v>570</v>
      </c>
      <c r="C613" s="662" t="s">
        <v>2361</v>
      </c>
      <c r="D613" s="743" t="s">
        <v>3311</v>
      </c>
      <c r="E613" s="744" t="s">
        <v>2374</v>
      </c>
      <c r="F613" s="662" t="s">
        <v>2357</v>
      </c>
      <c r="G613" s="662" t="s">
        <v>2682</v>
      </c>
      <c r="H613" s="662" t="s">
        <v>1282</v>
      </c>
      <c r="I613" s="662" t="s">
        <v>2859</v>
      </c>
      <c r="J613" s="662" t="s">
        <v>2860</v>
      </c>
      <c r="K613" s="662" t="s">
        <v>2861</v>
      </c>
      <c r="L613" s="663">
        <v>14.11</v>
      </c>
      <c r="M613" s="663">
        <v>14.11</v>
      </c>
      <c r="N613" s="662">
        <v>1</v>
      </c>
      <c r="O613" s="745">
        <v>0.5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31</v>
      </c>
      <c r="B614" s="662" t="s">
        <v>570</v>
      </c>
      <c r="C614" s="662" t="s">
        <v>2361</v>
      </c>
      <c r="D614" s="743" t="s">
        <v>3311</v>
      </c>
      <c r="E614" s="744" t="s">
        <v>2374</v>
      </c>
      <c r="F614" s="662" t="s">
        <v>2357</v>
      </c>
      <c r="G614" s="662" t="s">
        <v>2393</v>
      </c>
      <c r="H614" s="662" t="s">
        <v>571</v>
      </c>
      <c r="I614" s="662" t="s">
        <v>2498</v>
      </c>
      <c r="J614" s="662" t="s">
        <v>2499</v>
      </c>
      <c r="K614" s="662" t="s">
        <v>2500</v>
      </c>
      <c r="L614" s="663">
        <v>154.36000000000001</v>
      </c>
      <c r="M614" s="663">
        <v>308.72000000000003</v>
      </c>
      <c r="N614" s="662">
        <v>2</v>
      </c>
      <c r="O614" s="745">
        <v>2</v>
      </c>
      <c r="P614" s="663">
        <v>308.72000000000003</v>
      </c>
      <c r="Q614" s="678">
        <v>1</v>
      </c>
      <c r="R614" s="662">
        <v>2</v>
      </c>
      <c r="S614" s="678">
        <v>1</v>
      </c>
      <c r="T614" s="745">
        <v>2</v>
      </c>
      <c r="U614" s="701">
        <v>1</v>
      </c>
    </row>
    <row r="615" spans="1:21" ht="14.4" customHeight="1" x14ac:dyDescent="0.3">
      <c r="A615" s="661">
        <v>31</v>
      </c>
      <c r="B615" s="662" t="s">
        <v>570</v>
      </c>
      <c r="C615" s="662" t="s">
        <v>2361</v>
      </c>
      <c r="D615" s="743" t="s">
        <v>3311</v>
      </c>
      <c r="E615" s="744" t="s">
        <v>2374</v>
      </c>
      <c r="F615" s="662" t="s">
        <v>2357</v>
      </c>
      <c r="G615" s="662" t="s">
        <v>2393</v>
      </c>
      <c r="H615" s="662" t="s">
        <v>1282</v>
      </c>
      <c r="I615" s="662" t="s">
        <v>1569</v>
      </c>
      <c r="J615" s="662" t="s">
        <v>2256</v>
      </c>
      <c r="K615" s="662" t="s">
        <v>2252</v>
      </c>
      <c r="L615" s="663">
        <v>149.52000000000001</v>
      </c>
      <c r="M615" s="663">
        <v>448.56000000000006</v>
      </c>
      <c r="N615" s="662">
        <v>3</v>
      </c>
      <c r="O615" s="745">
        <v>2.5</v>
      </c>
      <c r="P615" s="663">
        <v>299.04000000000002</v>
      </c>
      <c r="Q615" s="678">
        <v>0.66666666666666663</v>
      </c>
      <c r="R615" s="662">
        <v>2</v>
      </c>
      <c r="S615" s="678">
        <v>0.66666666666666663</v>
      </c>
      <c r="T615" s="745">
        <v>1.5</v>
      </c>
      <c r="U615" s="701">
        <v>0.6</v>
      </c>
    </row>
    <row r="616" spans="1:21" ht="14.4" customHeight="1" x14ac:dyDescent="0.3">
      <c r="A616" s="661">
        <v>31</v>
      </c>
      <c r="B616" s="662" t="s">
        <v>570</v>
      </c>
      <c r="C616" s="662" t="s">
        <v>2361</v>
      </c>
      <c r="D616" s="743" t="s">
        <v>3311</v>
      </c>
      <c r="E616" s="744" t="s">
        <v>2374</v>
      </c>
      <c r="F616" s="662" t="s">
        <v>2357</v>
      </c>
      <c r="G616" s="662" t="s">
        <v>2978</v>
      </c>
      <c r="H616" s="662" t="s">
        <v>571</v>
      </c>
      <c r="I616" s="662" t="s">
        <v>2979</v>
      </c>
      <c r="J616" s="662" t="s">
        <v>2980</v>
      </c>
      <c r="K616" s="662" t="s">
        <v>2981</v>
      </c>
      <c r="L616" s="663">
        <v>59.16</v>
      </c>
      <c r="M616" s="663">
        <v>59.16</v>
      </c>
      <c r="N616" s="662">
        <v>1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31</v>
      </c>
      <c r="B617" s="662" t="s">
        <v>570</v>
      </c>
      <c r="C617" s="662" t="s">
        <v>2361</v>
      </c>
      <c r="D617" s="743" t="s">
        <v>3311</v>
      </c>
      <c r="E617" s="744" t="s">
        <v>2374</v>
      </c>
      <c r="F617" s="662" t="s">
        <v>2357</v>
      </c>
      <c r="G617" s="662" t="s">
        <v>2384</v>
      </c>
      <c r="H617" s="662" t="s">
        <v>571</v>
      </c>
      <c r="I617" s="662" t="s">
        <v>1502</v>
      </c>
      <c r="J617" s="662" t="s">
        <v>1503</v>
      </c>
      <c r="K617" s="662" t="s">
        <v>2260</v>
      </c>
      <c r="L617" s="663">
        <v>78.33</v>
      </c>
      <c r="M617" s="663">
        <v>391.65</v>
      </c>
      <c r="N617" s="662">
        <v>5</v>
      </c>
      <c r="O617" s="745">
        <v>4</v>
      </c>
      <c r="P617" s="663">
        <v>391.65</v>
      </c>
      <c r="Q617" s="678">
        <v>1</v>
      </c>
      <c r="R617" s="662">
        <v>5</v>
      </c>
      <c r="S617" s="678">
        <v>1</v>
      </c>
      <c r="T617" s="745">
        <v>4</v>
      </c>
      <c r="U617" s="701">
        <v>1</v>
      </c>
    </row>
    <row r="618" spans="1:21" ht="14.4" customHeight="1" x14ac:dyDescent="0.3">
      <c r="A618" s="661">
        <v>31</v>
      </c>
      <c r="B618" s="662" t="s">
        <v>570</v>
      </c>
      <c r="C618" s="662" t="s">
        <v>2361</v>
      </c>
      <c r="D618" s="743" t="s">
        <v>3311</v>
      </c>
      <c r="E618" s="744" t="s">
        <v>2374</v>
      </c>
      <c r="F618" s="662" t="s">
        <v>2357</v>
      </c>
      <c r="G618" s="662" t="s">
        <v>2982</v>
      </c>
      <c r="H618" s="662" t="s">
        <v>571</v>
      </c>
      <c r="I618" s="662" t="s">
        <v>2983</v>
      </c>
      <c r="J618" s="662" t="s">
        <v>2984</v>
      </c>
      <c r="K618" s="662" t="s">
        <v>2985</v>
      </c>
      <c r="L618" s="663">
        <v>56.83</v>
      </c>
      <c r="M618" s="663">
        <v>56.83</v>
      </c>
      <c r="N618" s="662">
        <v>1</v>
      </c>
      <c r="O618" s="745">
        <v>1</v>
      </c>
      <c r="P618" s="663">
        <v>56.83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31</v>
      </c>
      <c r="B619" s="662" t="s">
        <v>570</v>
      </c>
      <c r="C619" s="662" t="s">
        <v>2361</v>
      </c>
      <c r="D619" s="743" t="s">
        <v>3311</v>
      </c>
      <c r="E619" s="744" t="s">
        <v>2374</v>
      </c>
      <c r="F619" s="662" t="s">
        <v>2357</v>
      </c>
      <c r="G619" s="662" t="s">
        <v>2553</v>
      </c>
      <c r="H619" s="662" t="s">
        <v>571</v>
      </c>
      <c r="I619" s="662" t="s">
        <v>2831</v>
      </c>
      <c r="J619" s="662" t="s">
        <v>2832</v>
      </c>
      <c r="K619" s="662" t="s">
        <v>2833</v>
      </c>
      <c r="L619" s="663">
        <v>72.64</v>
      </c>
      <c r="M619" s="663">
        <v>72.64</v>
      </c>
      <c r="N619" s="662">
        <v>1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31</v>
      </c>
      <c r="B620" s="662" t="s">
        <v>570</v>
      </c>
      <c r="C620" s="662" t="s">
        <v>2361</v>
      </c>
      <c r="D620" s="743" t="s">
        <v>3311</v>
      </c>
      <c r="E620" s="744" t="s">
        <v>2374</v>
      </c>
      <c r="F620" s="662" t="s">
        <v>2357</v>
      </c>
      <c r="G620" s="662" t="s">
        <v>2754</v>
      </c>
      <c r="H620" s="662" t="s">
        <v>571</v>
      </c>
      <c r="I620" s="662" t="s">
        <v>2986</v>
      </c>
      <c r="J620" s="662" t="s">
        <v>699</v>
      </c>
      <c r="K620" s="662" t="s">
        <v>2317</v>
      </c>
      <c r="L620" s="663">
        <v>110.28</v>
      </c>
      <c r="M620" s="663">
        <v>110.28</v>
      </c>
      <c r="N620" s="662">
        <v>1</v>
      </c>
      <c r="O620" s="745">
        <v>1</v>
      </c>
      <c r="P620" s="663">
        <v>110.28</v>
      </c>
      <c r="Q620" s="678">
        <v>1</v>
      </c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31</v>
      </c>
      <c r="B621" s="662" t="s">
        <v>570</v>
      </c>
      <c r="C621" s="662" t="s">
        <v>2361</v>
      </c>
      <c r="D621" s="743" t="s">
        <v>3311</v>
      </c>
      <c r="E621" s="744" t="s">
        <v>2374</v>
      </c>
      <c r="F621" s="662" t="s">
        <v>2357</v>
      </c>
      <c r="G621" s="662" t="s">
        <v>2407</v>
      </c>
      <c r="H621" s="662" t="s">
        <v>571</v>
      </c>
      <c r="I621" s="662" t="s">
        <v>766</v>
      </c>
      <c r="J621" s="662" t="s">
        <v>767</v>
      </c>
      <c r="K621" s="662" t="s">
        <v>2408</v>
      </c>
      <c r="L621" s="663">
        <v>156.77000000000001</v>
      </c>
      <c r="M621" s="663">
        <v>313.54000000000002</v>
      </c>
      <c r="N621" s="662">
        <v>2</v>
      </c>
      <c r="O621" s="745">
        <v>2</v>
      </c>
      <c r="P621" s="663">
        <v>313.54000000000002</v>
      </c>
      <c r="Q621" s="678">
        <v>1</v>
      </c>
      <c r="R621" s="662">
        <v>2</v>
      </c>
      <c r="S621" s="678">
        <v>1</v>
      </c>
      <c r="T621" s="745">
        <v>2</v>
      </c>
      <c r="U621" s="701">
        <v>1</v>
      </c>
    </row>
    <row r="622" spans="1:21" ht="14.4" customHeight="1" x14ac:dyDescent="0.3">
      <c r="A622" s="661">
        <v>31</v>
      </c>
      <c r="B622" s="662" t="s">
        <v>570</v>
      </c>
      <c r="C622" s="662" t="s">
        <v>2361</v>
      </c>
      <c r="D622" s="743" t="s">
        <v>3311</v>
      </c>
      <c r="E622" s="744" t="s">
        <v>2374</v>
      </c>
      <c r="F622" s="662" t="s">
        <v>2357</v>
      </c>
      <c r="G622" s="662" t="s">
        <v>2407</v>
      </c>
      <c r="H622" s="662" t="s">
        <v>571</v>
      </c>
      <c r="I622" s="662" t="s">
        <v>766</v>
      </c>
      <c r="J622" s="662" t="s">
        <v>767</v>
      </c>
      <c r="K622" s="662" t="s">
        <v>2408</v>
      </c>
      <c r="L622" s="663">
        <v>107.27</v>
      </c>
      <c r="M622" s="663">
        <v>107.27</v>
      </c>
      <c r="N622" s="662">
        <v>1</v>
      </c>
      <c r="O622" s="745">
        <v>0.5</v>
      </c>
      <c r="P622" s="663">
        <v>107.27</v>
      </c>
      <c r="Q622" s="678">
        <v>1</v>
      </c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31</v>
      </c>
      <c r="B623" s="662" t="s">
        <v>570</v>
      </c>
      <c r="C623" s="662" t="s">
        <v>2361</v>
      </c>
      <c r="D623" s="743" t="s">
        <v>3311</v>
      </c>
      <c r="E623" s="744" t="s">
        <v>2374</v>
      </c>
      <c r="F623" s="662" t="s">
        <v>2357</v>
      </c>
      <c r="G623" s="662" t="s">
        <v>2572</v>
      </c>
      <c r="H623" s="662" t="s">
        <v>571</v>
      </c>
      <c r="I623" s="662" t="s">
        <v>1116</v>
      </c>
      <c r="J623" s="662" t="s">
        <v>2573</v>
      </c>
      <c r="K623" s="662" t="s">
        <v>2574</v>
      </c>
      <c r="L623" s="663">
        <v>0</v>
      </c>
      <c r="M623" s="663">
        <v>0</v>
      </c>
      <c r="N623" s="662">
        <v>3</v>
      </c>
      <c r="O623" s="745">
        <v>2.5</v>
      </c>
      <c r="P623" s="663">
        <v>0</v>
      </c>
      <c r="Q623" s="678"/>
      <c r="R623" s="662">
        <v>2</v>
      </c>
      <c r="S623" s="678">
        <v>0.66666666666666663</v>
      </c>
      <c r="T623" s="745">
        <v>2</v>
      </c>
      <c r="U623" s="701">
        <v>0.8</v>
      </c>
    </row>
    <row r="624" spans="1:21" ht="14.4" customHeight="1" x14ac:dyDescent="0.3">
      <c r="A624" s="661">
        <v>31</v>
      </c>
      <c r="B624" s="662" t="s">
        <v>570</v>
      </c>
      <c r="C624" s="662" t="s">
        <v>2361</v>
      </c>
      <c r="D624" s="743" t="s">
        <v>3311</v>
      </c>
      <c r="E624" s="744" t="s">
        <v>2374</v>
      </c>
      <c r="F624" s="662" t="s">
        <v>2357</v>
      </c>
      <c r="G624" s="662" t="s">
        <v>2987</v>
      </c>
      <c r="H624" s="662" t="s">
        <v>571</v>
      </c>
      <c r="I624" s="662" t="s">
        <v>2988</v>
      </c>
      <c r="J624" s="662" t="s">
        <v>2989</v>
      </c>
      <c r="K624" s="662" t="s">
        <v>2990</v>
      </c>
      <c r="L624" s="663">
        <v>34.6</v>
      </c>
      <c r="M624" s="663">
        <v>34.6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31</v>
      </c>
      <c r="B625" s="662" t="s">
        <v>570</v>
      </c>
      <c r="C625" s="662" t="s">
        <v>2361</v>
      </c>
      <c r="D625" s="743" t="s">
        <v>3311</v>
      </c>
      <c r="E625" s="744" t="s">
        <v>2374</v>
      </c>
      <c r="F625" s="662" t="s">
        <v>2357</v>
      </c>
      <c r="G625" s="662" t="s">
        <v>2991</v>
      </c>
      <c r="H625" s="662" t="s">
        <v>571</v>
      </c>
      <c r="I625" s="662" t="s">
        <v>2992</v>
      </c>
      <c r="J625" s="662" t="s">
        <v>2993</v>
      </c>
      <c r="K625" s="662" t="s">
        <v>2994</v>
      </c>
      <c r="L625" s="663">
        <v>89.91</v>
      </c>
      <c r="M625" s="663">
        <v>89.91</v>
      </c>
      <c r="N625" s="662">
        <v>1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31</v>
      </c>
      <c r="B626" s="662" t="s">
        <v>570</v>
      </c>
      <c r="C626" s="662" t="s">
        <v>2361</v>
      </c>
      <c r="D626" s="743" t="s">
        <v>3311</v>
      </c>
      <c r="E626" s="744" t="s">
        <v>2374</v>
      </c>
      <c r="F626" s="662" t="s">
        <v>2357</v>
      </c>
      <c r="G626" s="662" t="s">
        <v>2412</v>
      </c>
      <c r="H626" s="662" t="s">
        <v>571</v>
      </c>
      <c r="I626" s="662" t="s">
        <v>2767</v>
      </c>
      <c r="J626" s="662" t="s">
        <v>859</v>
      </c>
      <c r="K626" s="662" t="s">
        <v>2768</v>
      </c>
      <c r="L626" s="663">
        <v>0</v>
      </c>
      <c r="M626" s="663">
        <v>0</v>
      </c>
      <c r="N626" s="662">
        <v>1</v>
      </c>
      <c r="O626" s="745">
        <v>1</v>
      </c>
      <c r="P626" s="663">
        <v>0</v>
      </c>
      <c r="Q626" s="678"/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31</v>
      </c>
      <c r="B627" s="662" t="s">
        <v>570</v>
      </c>
      <c r="C627" s="662" t="s">
        <v>2361</v>
      </c>
      <c r="D627" s="743" t="s">
        <v>3311</v>
      </c>
      <c r="E627" s="744" t="s">
        <v>2374</v>
      </c>
      <c r="F627" s="662" t="s">
        <v>2357</v>
      </c>
      <c r="G627" s="662" t="s">
        <v>2412</v>
      </c>
      <c r="H627" s="662" t="s">
        <v>571</v>
      </c>
      <c r="I627" s="662" t="s">
        <v>2510</v>
      </c>
      <c r="J627" s="662" t="s">
        <v>859</v>
      </c>
      <c r="K627" s="662" t="s">
        <v>2511</v>
      </c>
      <c r="L627" s="663">
        <v>0</v>
      </c>
      <c r="M627" s="663">
        <v>0</v>
      </c>
      <c r="N627" s="662">
        <v>1</v>
      </c>
      <c r="O627" s="745">
        <v>1</v>
      </c>
      <c r="P627" s="663">
        <v>0</v>
      </c>
      <c r="Q627" s="678"/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31</v>
      </c>
      <c r="B628" s="662" t="s">
        <v>570</v>
      </c>
      <c r="C628" s="662" t="s">
        <v>2361</v>
      </c>
      <c r="D628" s="743" t="s">
        <v>3311</v>
      </c>
      <c r="E628" s="744" t="s">
        <v>2374</v>
      </c>
      <c r="F628" s="662" t="s">
        <v>2357</v>
      </c>
      <c r="G628" s="662" t="s">
        <v>2385</v>
      </c>
      <c r="H628" s="662" t="s">
        <v>571</v>
      </c>
      <c r="I628" s="662" t="s">
        <v>762</v>
      </c>
      <c r="J628" s="662" t="s">
        <v>763</v>
      </c>
      <c r="K628" s="662" t="s">
        <v>2771</v>
      </c>
      <c r="L628" s="663">
        <v>0</v>
      </c>
      <c r="M628" s="663">
        <v>0</v>
      </c>
      <c r="N628" s="662">
        <v>1</v>
      </c>
      <c r="O628" s="745">
        <v>1</v>
      </c>
      <c r="P628" s="663">
        <v>0</v>
      </c>
      <c r="Q628" s="678"/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31</v>
      </c>
      <c r="B629" s="662" t="s">
        <v>570</v>
      </c>
      <c r="C629" s="662" t="s">
        <v>2361</v>
      </c>
      <c r="D629" s="743" t="s">
        <v>3311</v>
      </c>
      <c r="E629" s="744" t="s">
        <v>2374</v>
      </c>
      <c r="F629" s="662" t="s">
        <v>2357</v>
      </c>
      <c r="G629" s="662" t="s">
        <v>2389</v>
      </c>
      <c r="H629" s="662" t="s">
        <v>571</v>
      </c>
      <c r="I629" s="662" t="s">
        <v>1513</v>
      </c>
      <c r="J629" s="662" t="s">
        <v>1514</v>
      </c>
      <c r="K629" s="662" t="s">
        <v>1515</v>
      </c>
      <c r="L629" s="663">
        <v>147.31</v>
      </c>
      <c r="M629" s="663">
        <v>1767.7199999999998</v>
      </c>
      <c r="N629" s="662">
        <v>12</v>
      </c>
      <c r="O629" s="745">
        <v>8</v>
      </c>
      <c r="P629" s="663">
        <v>1620.4099999999999</v>
      </c>
      <c r="Q629" s="678">
        <v>0.91666666666666674</v>
      </c>
      <c r="R629" s="662">
        <v>11</v>
      </c>
      <c r="S629" s="678">
        <v>0.91666666666666663</v>
      </c>
      <c r="T629" s="745">
        <v>7</v>
      </c>
      <c r="U629" s="701">
        <v>0.875</v>
      </c>
    </row>
    <row r="630" spans="1:21" ht="14.4" customHeight="1" x14ac:dyDescent="0.3">
      <c r="A630" s="661">
        <v>31</v>
      </c>
      <c r="B630" s="662" t="s">
        <v>570</v>
      </c>
      <c r="C630" s="662" t="s">
        <v>2361</v>
      </c>
      <c r="D630" s="743" t="s">
        <v>3311</v>
      </c>
      <c r="E630" s="744" t="s">
        <v>2374</v>
      </c>
      <c r="F630" s="662" t="s">
        <v>2357</v>
      </c>
      <c r="G630" s="662" t="s">
        <v>2995</v>
      </c>
      <c r="H630" s="662" t="s">
        <v>571</v>
      </c>
      <c r="I630" s="662" t="s">
        <v>2996</v>
      </c>
      <c r="J630" s="662" t="s">
        <v>2997</v>
      </c>
      <c r="K630" s="662" t="s">
        <v>2998</v>
      </c>
      <c r="L630" s="663">
        <v>0</v>
      </c>
      <c r="M630" s="663">
        <v>0</v>
      </c>
      <c r="N630" s="662">
        <v>1</v>
      </c>
      <c r="O630" s="745">
        <v>1</v>
      </c>
      <c r="P630" s="663">
        <v>0</v>
      </c>
      <c r="Q630" s="678"/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31</v>
      </c>
      <c r="B631" s="662" t="s">
        <v>570</v>
      </c>
      <c r="C631" s="662" t="s">
        <v>2361</v>
      </c>
      <c r="D631" s="743" t="s">
        <v>3311</v>
      </c>
      <c r="E631" s="744" t="s">
        <v>2374</v>
      </c>
      <c r="F631" s="662" t="s">
        <v>2357</v>
      </c>
      <c r="G631" s="662" t="s">
        <v>2886</v>
      </c>
      <c r="H631" s="662" t="s">
        <v>1282</v>
      </c>
      <c r="I631" s="662" t="s">
        <v>2999</v>
      </c>
      <c r="J631" s="662" t="s">
        <v>2888</v>
      </c>
      <c r="K631" s="662" t="s">
        <v>3000</v>
      </c>
      <c r="L631" s="663">
        <v>206.53</v>
      </c>
      <c r="M631" s="663">
        <v>206.53</v>
      </c>
      <c r="N631" s="662">
        <v>1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31</v>
      </c>
      <c r="B632" s="662" t="s">
        <v>570</v>
      </c>
      <c r="C632" s="662" t="s">
        <v>2361</v>
      </c>
      <c r="D632" s="743" t="s">
        <v>3311</v>
      </c>
      <c r="E632" s="744" t="s">
        <v>2374</v>
      </c>
      <c r="F632" s="662" t="s">
        <v>2357</v>
      </c>
      <c r="G632" s="662" t="s">
        <v>2422</v>
      </c>
      <c r="H632" s="662" t="s">
        <v>1282</v>
      </c>
      <c r="I632" s="662" t="s">
        <v>2423</v>
      </c>
      <c r="J632" s="662" t="s">
        <v>2424</v>
      </c>
      <c r="K632" s="662" t="s">
        <v>2425</v>
      </c>
      <c r="L632" s="663">
        <v>543.39</v>
      </c>
      <c r="M632" s="663">
        <v>13041.359999999999</v>
      </c>
      <c r="N632" s="662">
        <v>24</v>
      </c>
      <c r="O632" s="745">
        <v>19</v>
      </c>
      <c r="P632" s="663">
        <v>9781.0199999999986</v>
      </c>
      <c r="Q632" s="678">
        <v>0.75</v>
      </c>
      <c r="R632" s="662">
        <v>18</v>
      </c>
      <c r="S632" s="678">
        <v>0.75</v>
      </c>
      <c r="T632" s="745">
        <v>14</v>
      </c>
      <c r="U632" s="701">
        <v>0.73684210526315785</v>
      </c>
    </row>
    <row r="633" spans="1:21" ht="14.4" customHeight="1" x14ac:dyDescent="0.3">
      <c r="A633" s="661">
        <v>31</v>
      </c>
      <c r="B633" s="662" t="s">
        <v>570</v>
      </c>
      <c r="C633" s="662" t="s">
        <v>2361</v>
      </c>
      <c r="D633" s="743" t="s">
        <v>3311</v>
      </c>
      <c r="E633" s="744" t="s">
        <v>2374</v>
      </c>
      <c r="F633" s="662" t="s">
        <v>2357</v>
      </c>
      <c r="G633" s="662" t="s">
        <v>2422</v>
      </c>
      <c r="H633" s="662" t="s">
        <v>1282</v>
      </c>
      <c r="I633" s="662" t="s">
        <v>2426</v>
      </c>
      <c r="J633" s="662" t="s">
        <v>2424</v>
      </c>
      <c r="K633" s="662" t="s">
        <v>2427</v>
      </c>
      <c r="L633" s="663">
        <v>815.1</v>
      </c>
      <c r="M633" s="663">
        <v>6520.8</v>
      </c>
      <c r="N633" s="662">
        <v>8</v>
      </c>
      <c r="O633" s="745">
        <v>4.5</v>
      </c>
      <c r="P633" s="663">
        <v>5705.7</v>
      </c>
      <c r="Q633" s="678">
        <v>0.875</v>
      </c>
      <c r="R633" s="662">
        <v>7</v>
      </c>
      <c r="S633" s="678">
        <v>0.875</v>
      </c>
      <c r="T633" s="745">
        <v>3.5</v>
      </c>
      <c r="U633" s="701">
        <v>0.77777777777777779</v>
      </c>
    </row>
    <row r="634" spans="1:21" ht="14.4" customHeight="1" x14ac:dyDescent="0.3">
      <c r="A634" s="661">
        <v>31</v>
      </c>
      <c r="B634" s="662" t="s">
        <v>570</v>
      </c>
      <c r="C634" s="662" t="s">
        <v>2361</v>
      </c>
      <c r="D634" s="743" t="s">
        <v>3311</v>
      </c>
      <c r="E634" s="744" t="s">
        <v>2374</v>
      </c>
      <c r="F634" s="662" t="s">
        <v>2357</v>
      </c>
      <c r="G634" s="662" t="s">
        <v>2422</v>
      </c>
      <c r="H634" s="662" t="s">
        <v>1282</v>
      </c>
      <c r="I634" s="662" t="s">
        <v>2430</v>
      </c>
      <c r="J634" s="662" t="s">
        <v>2424</v>
      </c>
      <c r="K634" s="662" t="s">
        <v>2431</v>
      </c>
      <c r="L634" s="663">
        <v>1154.68</v>
      </c>
      <c r="M634" s="663">
        <v>1154.68</v>
      </c>
      <c r="N634" s="662">
        <v>1</v>
      </c>
      <c r="O634" s="745">
        <v>1</v>
      </c>
      <c r="P634" s="663">
        <v>1154.68</v>
      </c>
      <c r="Q634" s="678">
        <v>1</v>
      </c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31</v>
      </c>
      <c r="B635" s="662" t="s">
        <v>570</v>
      </c>
      <c r="C635" s="662" t="s">
        <v>2361</v>
      </c>
      <c r="D635" s="743" t="s">
        <v>3311</v>
      </c>
      <c r="E635" s="744" t="s">
        <v>2374</v>
      </c>
      <c r="F635" s="662" t="s">
        <v>2357</v>
      </c>
      <c r="G635" s="662" t="s">
        <v>2432</v>
      </c>
      <c r="H635" s="662" t="s">
        <v>1282</v>
      </c>
      <c r="I635" s="662" t="s">
        <v>1401</v>
      </c>
      <c r="J635" s="662" t="s">
        <v>1293</v>
      </c>
      <c r="K635" s="662" t="s">
        <v>2289</v>
      </c>
      <c r="L635" s="663">
        <v>24.22</v>
      </c>
      <c r="M635" s="663">
        <v>48.44</v>
      </c>
      <c r="N635" s="662">
        <v>2</v>
      </c>
      <c r="O635" s="745">
        <v>1.5</v>
      </c>
      <c r="P635" s="663">
        <v>24.22</v>
      </c>
      <c r="Q635" s="678">
        <v>0.5</v>
      </c>
      <c r="R635" s="662">
        <v>1</v>
      </c>
      <c r="S635" s="678">
        <v>0.5</v>
      </c>
      <c r="T635" s="745">
        <v>0.5</v>
      </c>
      <c r="U635" s="701">
        <v>0.33333333333333331</v>
      </c>
    </row>
    <row r="636" spans="1:21" ht="14.4" customHeight="1" x14ac:dyDescent="0.3">
      <c r="A636" s="661">
        <v>31</v>
      </c>
      <c r="B636" s="662" t="s">
        <v>570</v>
      </c>
      <c r="C636" s="662" t="s">
        <v>2361</v>
      </c>
      <c r="D636" s="743" t="s">
        <v>3311</v>
      </c>
      <c r="E636" s="744" t="s">
        <v>2374</v>
      </c>
      <c r="F636" s="662" t="s">
        <v>2357</v>
      </c>
      <c r="G636" s="662" t="s">
        <v>2432</v>
      </c>
      <c r="H636" s="662" t="s">
        <v>1282</v>
      </c>
      <c r="I636" s="662" t="s">
        <v>1292</v>
      </c>
      <c r="J636" s="662" t="s">
        <v>1293</v>
      </c>
      <c r="K636" s="662" t="s">
        <v>2290</v>
      </c>
      <c r="L636" s="663">
        <v>48.42</v>
      </c>
      <c r="M636" s="663">
        <v>145.26</v>
      </c>
      <c r="N636" s="662">
        <v>3</v>
      </c>
      <c r="O636" s="745">
        <v>2.5</v>
      </c>
      <c r="P636" s="663">
        <v>145.26</v>
      </c>
      <c r="Q636" s="678">
        <v>1</v>
      </c>
      <c r="R636" s="662">
        <v>3</v>
      </c>
      <c r="S636" s="678">
        <v>1</v>
      </c>
      <c r="T636" s="745">
        <v>2.5</v>
      </c>
      <c r="U636" s="701">
        <v>1</v>
      </c>
    </row>
    <row r="637" spans="1:21" ht="14.4" customHeight="1" x14ac:dyDescent="0.3">
      <c r="A637" s="661">
        <v>31</v>
      </c>
      <c r="B637" s="662" t="s">
        <v>570</v>
      </c>
      <c r="C637" s="662" t="s">
        <v>2361</v>
      </c>
      <c r="D637" s="743" t="s">
        <v>3311</v>
      </c>
      <c r="E637" s="744" t="s">
        <v>2374</v>
      </c>
      <c r="F637" s="662" t="s">
        <v>2357</v>
      </c>
      <c r="G637" s="662" t="s">
        <v>2432</v>
      </c>
      <c r="H637" s="662" t="s">
        <v>571</v>
      </c>
      <c r="I637" s="662" t="s">
        <v>2711</v>
      </c>
      <c r="J637" s="662" t="s">
        <v>1293</v>
      </c>
      <c r="K637" s="662" t="s">
        <v>2712</v>
      </c>
      <c r="L637" s="663">
        <v>48.42</v>
      </c>
      <c r="M637" s="663">
        <v>48.42</v>
      </c>
      <c r="N637" s="662">
        <v>1</v>
      </c>
      <c r="O637" s="745">
        <v>1</v>
      </c>
      <c r="P637" s="663">
        <v>48.42</v>
      </c>
      <c r="Q637" s="678">
        <v>1</v>
      </c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31</v>
      </c>
      <c r="B638" s="662" t="s">
        <v>570</v>
      </c>
      <c r="C638" s="662" t="s">
        <v>2361</v>
      </c>
      <c r="D638" s="743" t="s">
        <v>3311</v>
      </c>
      <c r="E638" s="744" t="s">
        <v>2374</v>
      </c>
      <c r="F638" s="662" t="s">
        <v>2357</v>
      </c>
      <c r="G638" s="662" t="s">
        <v>2612</v>
      </c>
      <c r="H638" s="662" t="s">
        <v>571</v>
      </c>
      <c r="I638" s="662" t="s">
        <v>3001</v>
      </c>
      <c r="J638" s="662" t="s">
        <v>3002</v>
      </c>
      <c r="K638" s="662" t="s">
        <v>1992</v>
      </c>
      <c r="L638" s="663">
        <v>161.66</v>
      </c>
      <c r="M638" s="663">
        <v>161.66</v>
      </c>
      <c r="N638" s="662">
        <v>1</v>
      </c>
      <c r="O638" s="745">
        <v>1</v>
      </c>
      <c r="P638" s="663">
        <v>161.66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31</v>
      </c>
      <c r="B639" s="662" t="s">
        <v>570</v>
      </c>
      <c r="C639" s="662" t="s">
        <v>2361</v>
      </c>
      <c r="D639" s="743" t="s">
        <v>3311</v>
      </c>
      <c r="E639" s="744" t="s">
        <v>2374</v>
      </c>
      <c r="F639" s="662" t="s">
        <v>2357</v>
      </c>
      <c r="G639" s="662" t="s">
        <v>3003</v>
      </c>
      <c r="H639" s="662" t="s">
        <v>571</v>
      </c>
      <c r="I639" s="662" t="s">
        <v>3004</v>
      </c>
      <c r="J639" s="662" t="s">
        <v>3005</v>
      </c>
      <c r="K639" s="662" t="s">
        <v>3006</v>
      </c>
      <c r="L639" s="663">
        <v>0</v>
      </c>
      <c r="M639" s="663">
        <v>0</v>
      </c>
      <c r="N639" s="662">
        <v>1</v>
      </c>
      <c r="O639" s="745">
        <v>1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31</v>
      </c>
      <c r="B640" s="662" t="s">
        <v>570</v>
      </c>
      <c r="C640" s="662" t="s">
        <v>2361</v>
      </c>
      <c r="D640" s="743" t="s">
        <v>3311</v>
      </c>
      <c r="E640" s="744" t="s">
        <v>2374</v>
      </c>
      <c r="F640" s="662" t="s">
        <v>2357</v>
      </c>
      <c r="G640" s="662" t="s">
        <v>3007</v>
      </c>
      <c r="H640" s="662" t="s">
        <v>571</v>
      </c>
      <c r="I640" s="662" t="s">
        <v>694</v>
      </c>
      <c r="J640" s="662" t="s">
        <v>695</v>
      </c>
      <c r="K640" s="662" t="s">
        <v>3008</v>
      </c>
      <c r="L640" s="663">
        <v>121.96</v>
      </c>
      <c r="M640" s="663">
        <v>121.96</v>
      </c>
      <c r="N640" s="662">
        <v>1</v>
      </c>
      <c r="O640" s="745">
        <v>1</v>
      </c>
      <c r="P640" s="663">
        <v>121.96</v>
      </c>
      <c r="Q640" s="678">
        <v>1</v>
      </c>
      <c r="R640" s="662">
        <v>1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31</v>
      </c>
      <c r="B641" s="662" t="s">
        <v>570</v>
      </c>
      <c r="C641" s="662" t="s">
        <v>2361</v>
      </c>
      <c r="D641" s="743" t="s">
        <v>3311</v>
      </c>
      <c r="E641" s="744" t="s">
        <v>2374</v>
      </c>
      <c r="F641" s="662" t="s">
        <v>2357</v>
      </c>
      <c r="G641" s="662" t="s">
        <v>2433</v>
      </c>
      <c r="H641" s="662" t="s">
        <v>571</v>
      </c>
      <c r="I641" s="662" t="s">
        <v>740</v>
      </c>
      <c r="J641" s="662" t="s">
        <v>2434</v>
      </c>
      <c r="K641" s="662" t="s">
        <v>2435</v>
      </c>
      <c r="L641" s="663">
        <v>0</v>
      </c>
      <c r="M641" s="663">
        <v>0</v>
      </c>
      <c r="N641" s="662">
        <v>4</v>
      </c>
      <c r="O641" s="745">
        <v>3</v>
      </c>
      <c r="P641" s="663">
        <v>0</v>
      </c>
      <c r="Q641" s="678"/>
      <c r="R641" s="662">
        <v>4</v>
      </c>
      <c r="S641" s="678">
        <v>1</v>
      </c>
      <c r="T641" s="745">
        <v>3</v>
      </c>
      <c r="U641" s="701">
        <v>1</v>
      </c>
    </row>
    <row r="642" spans="1:21" ht="14.4" customHeight="1" x14ac:dyDescent="0.3">
      <c r="A642" s="661">
        <v>31</v>
      </c>
      <c r="B642" s="662" t="s">
        <v>570</v>
      </c>
      <c r="C642" s="662" t="s">
        <v>2361</v>
      </c>
      <c r="D642" s="743" t="s">
        <v>3311</v>
      </c>
      <c r="E642" s="744" t="s">
        <v>2374</v>
      </c>
      <c r="F642" s="662" t="s">
        <v>2357</v>
      </c>
      <c r="G642" s="662" t="s">
        <v>3009</v>
      </c>
      <c r="H642" s="662" t="s">
        <v>571</v>
      </c>
      <c r="I642" s="662" t="s">
        <v>3010</v>
      </c>
      <c r="J642" s="662" t="s">
        <v>3011</v>
      </c>
      <c r="K642" s="662" t="s">
        <v>3012</v>
      </c>
      <c r="L642" s="663">
        <v>90.6</v>
      </c>
      <c r="M642" s="663">
        <v>90.6</v>
      </c>
      <c r="N642" s="662">
        <v>1</v>
      </c>
      <c r="O642" s="745">
        <v>0.5</v>
      </c>
      <c r="P642" s="663">
        <v>90.6</v>
      </c>
      <c r="Q642" s="678">
        <v>1</v>
      </c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31</v>
      </c>
      <c r="B643" s="662" t="s">
        <v>570</v>
      </c>
      <c r="C643" s="662" t="s">
        <v>2361</v>
      </c>
      <c r="D643" s="743" t="s">
        <v>3311</v>
      </c>
      <c r="E643" s="744" t="s">
        <v>2374</v>
      </c>
      <c r="F643" s="662" t="s">
        <v>2357</v>
      </c>
      <c r="G643" s="662" t="s">
        <v>3013</v>
      </c>
      <c r="H643" s="662" t="s">
        <v>571</v>
      </c>
      <c r="I643" s="662" t="s">
        <v>747</v>
      </c>
      <c r="J643" s="662" t="s">
        <v>3014</v>
      </c>
      <c r="K643" s="662" t="s">
        <v>2209</v>
      </c>
      <c r="L643" s="663">
        <v>77.13</v>
      </c>
      <c r="M643" s="663">
        <v>77.13</v>
      </c>
      <c r="N643" s="662">
        <v>1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31</v>
      </c>
      <c r="B644" s="662" t="s">
        <v>570</v>
      </c>
      <c r="C644" s="662" t="s">
        <v>2361</v>
      </c>
      <c r="D644" s="743" t="s">
        <v>3311</v>
      </c>
      <c r="E644" s="744" t="s">
        <v>2374</v>
      </c>
      <c r="F644" s="662" t="s">
        <v>2357</v>
      </c>
      <c r="G644" s="662" t="s">
        <v>2445</v>
      </c>
      <c r="H644" s="662" t="s">
        <v>1282</v>
      </c>
      <c r="I644" s="662" t="s">
        <v>1307</v>
      </c>
      <c r="J644" s="662" t="s">
        <v>1308</v>
      </c>
      <c r="K644" s="662" t="s">
        <v>1309</v>
      </c>
      <c r="L644" s="663">
        <v>31.32</v>
      </c>
      <c r="M644" s="663">
        <v>31.32</v>
      </c>
      <c r="N644" s="662">
        <v>1</v>
      </c>
      <c r="O644" s="745">
        <v>1</v>
      </c>
      <c r="P644" s="663">
        <v>31.32</v>
      </c>
      <c r="Q644" s="678">
        <v>1</v>
      </c>
      <c r="R644" s="662">
        <v>1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31</v>
      </c>
      <c r="B645" s="662" t="s">
        <v>570</v>
      </c>
      <c r="C645" s="662" t="s">
        <v>2361</v>
      </c>
      <c r="D645" s="743" t="s">
        <v>3311</v>
      </c>
      <c r="E645" s="744" t="s">
        <v>2374</v>
      </c>
      <c r="F645" s="662" t="s">
        <v>2357</v>
      </c>
      <c r="G645" s="662" t="s">
        <v>2449</v>
      </c>
      <c r="H645" s="662" t="s">
        <v>571</v>
      </c>
      <c r="I645" s="662" t="s">
        <v>2649</v>
      </c>
      <c r="J645" s="662" t="s">
        <v>2650</v>
      </c>
      <c r="K645" s="662" t="s">
        <v>1005</v>
      </c>
      <c r="L645" s="663">
        <v>50.14</v>
      </c>
      <c r="M645" s="663">
        <v>200.56</v>
      </c>
      <c r="N645" s="662">
        <v>4</v>
      </c>
      <c r="O645" s="745">
        <v>4</v>
      </c>
      <c r="P645" s="663">
        <v>200.56</v>
      </c>
      <c r="Q645" s="678">
        <v>1</v>
      </c>
      <c r="R645" s="662">
        <v>4</v>
      </c>
      <c r="S645" s="678">
        <v>1</v>
      </c>
      <c r="T645" s="745">
        <v>4</v>
      </c>
      <c r="U645" s="701">
        <v>1</v>
      </c>
    </row>
    <row r="646" spans="1:21" ht="14.4" customHeight="1" x14ac:dyDescent="0.3">
      <c r="A646" s="661">
        <v>31</v>
      </c>
      <c r="B646" s="662" t="s">
        <v>570</v>
      </c>
      <c r="C646" s="662" t="s">
        <v>2361</v>
      </c>
      <c r="D646" s="743" t="s">
        <v>3311</v>
      </c>
      <c r="E646" s="744" t="s">
        <v>2374</v>
      </c>
      <c r="F646" s="662" t="s">
        <v>2357</v>
      </c>
      <c r="G646" s="662" t="s">
        <v>2449</v>
      </c>
      <c r="H646" s="662" t="s">
        <v>571</v>
      </c>
      <c r="I646" s="662" t="s">
        <v>2651</v>
      </c>
      <c r="J646" s="662" t="s">
        <v>2650</v>
      </c>
      <c r="K646" s="662" t="s">
        <v>998</v>
      </c>
      <c r="L646" s="663">
        <v>75.22</v>
      </c>
      <c r="M646" s="663">
        <v>75.22</v>
      </c>
      <c r="N646" s="662">
        <v>1</v>
      </c>
      <c r="O646" s="745">
        <v>1</v>
      </c>
      <c r="P646" s="663">
        <v>75.22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31</v>
      </c>
      <c r="B647" s="662" t="s">
        <v>570</v>
      </c>
      <c r="C647" s="662" t="s">
        <v>2361</v>
      </c>
      <c r="D647" s="743" t="s">
        <v>3311</v>
      </c>
      <c r="E647" s="744" t="s">
        <v>2374</v>
      </c>
      <c r="F647" s="662" t="s">
        <v>2357</v>
      </c>
      <c r="G647" s="662" t="s">
        <v>2449</v>
      </c>
      <c r="H647" s="662" t="s">
        <v>571</v>
      </c>
      <c r="I647" s="662" t="s">
        <v>3015</v>
      </c>
      <c r="J647" s="662" t="s">
        <v>3016</v>
      </c>
      <c r="K647" s="662" t="s">
        <v>1005</v>
      </c>
      <c r="L647" s="663">
        <v>98.42</v>
      </c>
      <c r="M647" s="663">
        <v>98.42</v>
      </c>
      <c r="N647" s="662">
        <v>1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31</v>
      </c>
      <c r="B648" s="662" t="s">
        <v>570</v>
      </c>
      <c r="C648" s="662" t="s">
        <v>2361</v>
      </c>
      <c r="D648" s="743" t="s">
        <v>3311</v>
      </c>
      <c r="E648" s="744" t="s">
        <v>2374</v>
      </c>
      <c r="F648" s="662" t="s">
        <v>2357</v>
      </c>
      <c r="G648" s="662" t="s">
        <v>3017</v>
      </c>
      <c r="H648" s="662" t="s">
        <v>571</v>
      </c>
      <c r="I648" s="662" t="s">
        <v>3018</v>
      </c>
      <c r="J648" s="662" t="s">
        <v>3019</v>
      </c>
      <c r="K648" s="662" t="s">
        <v>3020</v>
      </c>
      <c r="L648" s="663">
        <v>0</v>
      </c>
      <c r="M648" s="663">
        <v>0</v>
      </c>
      <c r="N648" s="662">
        <v>3</v>
      </c>
      <c r="O648" s="745">
        <v>1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31</v>
      </c>
      <c r="B649" s="662" t="s">
        <v>570</v>
      </c>
      <c r="C649" s="662" t="s">
        <v>2361</v>
      </c>
      <c r="D649" s="743" t="s">
        <v>3311</v>
      </c>
      <c r="E649" s="744" t="s">
        <v>2374</v>
      </c>
      <c r="F649" s="662" t="s">
        <v>2358</v>
      </c>
      <c r="G649" s="662" t="s">
        <v>2455</v>
      </c>
      <c r="H649" s="662" t="s">
        <v>571</v>
      </c>
      <c r="I649" s="662" t="s">
        <v>2456</v>
      </c>
      <c r="J649" s="662" t="s">
        <v>2457</v>
      </c>
      <c r="K649" s="662" t="s">
        <v>2458</v>
      </c>
      <c r="L649" s="663">
        <v>35.75</v>
      </c>
      <c r="M649" s="663">
        <v>35.75</v>
      </c>
      <c r="N649" s="662">
        <v>1</v>
      </c>
      <c r="O649" s="745">
        <v>1</v>
      </c>
      <c r="P649" s="663">
        <v>35.75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31</v>
      </c>
      <c r="B650" s="662" t="s">
        <v>570</v>
      </c>
      <c r="C650" s="662" t="s">
        <v>2361</v>
      </c>
      <c r="D650" s="743" t="s">
        <v>3311</v>
      </c>
      <c r="E650" s="744" t="s">
        <v>2374</v>
      </c>
      <c r="F650" s="662" t="s">
        <v>2358</v>
      </c>
      <c r="G650" s="662" t="s">
        <v>2455</v>
      </c>
      <c r="H650" s="662" t="s">
        <v>571</v>
      </c>
      <c r="I650" s="662" t="s">
        <v>2791</v>
      </c>
      <c r="J650" s="662" t="s">
        <v>2594</v>
      </c>
      <c r="K650" s="662" t="s">
        <v>2792</v>
      </c>
      <c r="L650" s="663">
        <v>30.99</v>
      </c>
      <c r="M650" s="663">
        <v>61.98</v>
      </c>
      <c r="N650" s="662">
        <v>2</v>
      </c>
      <c r="O650" s="745">
        <v>2</v>
      </c>
      <c r="P650" s="663">
        <v>61.98</v>
      </c>
      <c r="Q650" s="678">
        <v>1</v>
      </c>
      <c r="R650" s="662">
        <v>2</v>
      </c>
      <c r="S650" s="678">
        <v>1</v>
      </c>
      <c r="T650" s="745">
        <v>2</v>
      </c>
      <c r="U650" s="701">
        <v>1</v>
      </c>
    </row>
    <row r="651" spans="1:21" ht="14.4" customHeight="1" x14ac:dyDescent="0.3">
      <c r="A651" s="661">
        <v>31</v>
      </c>
      <c r="B651" s="662" t="s">
        <v>570</v>
      </c>
      <c r="C651" s="662" t="s">
        <v>2361</v>
      </c>
      <c r="D651" s="743" t="s">
        <v>3311</v>
      </c>
      <c r="E651" s="744" t="s">
        <v>2374</v>
      </c>
      <c r="F651" s="662" t="s">
        <v>2358</v>
      </c>
      <c r="G651" s="662" t="s">
        <v>2455</v>
      </c>
      <c r="H651" s="662" t="s">
        <v>571</v>
      </c>
      <c r="I651" s="662" t="s">
        <v>2793</v>
      </c>
      <c r="J651" s="662" t="s">
        <v>2594</v>
      </c>
      <c r="K651" s="662" t="s">
        <v>2794</v>
      </c>
      <c r="L651" s="663">
        <v>24.77</v>
      </c>
      <c r="M651" s="663">
        <v>74.31</v>
      </c>
      <c r="N651" s="662">
        <v>3</v>
      </c>
      <c r="O651" s="745">
        <v>3</v>
      </c>
      <c r="P651" s="663">
        <v>74.31</v>
      </c>
      <c r="Q651" s="678">
        <v>1</v>
      </c>
      <c r="R651" s="662">
        <v>3</v>
      </c>
      <c r="S651" s="678">
        <v>1</v>
      </c>
      <c r="T651" s="745">
        <v>3</v>
      </c>
      <c r="U651" s="701">
        <v>1</v>
      </c>
    </row>
    <row r="652" spans="1:21" ht="14.4" customHeight="1" x14ac:dyDescent="0.3">
      <c r="A652" s="661">
        <v>31</v>
      </c>
      <c r="B652" s="662" t="s">
        <v>570</v>
      </c>
      <c r="C652" s="662" t="s">
        <v>2361</v>
      </c>
      <c r="D652" s="743" t="s">
        <v>3311</v>
      </c>
      <c r="E652" s="744" t="s">
        <v>2374</v>
      </c>
      <c r="F652" s="662" t="s">
        <v>2358</v>
      </c>
      <c r="G652" s="662" t="s">
        <v>2455</v>
      </c>
      <c r="H652" s="662" t="s">
        <v>571</v>
      </c>
      <c r="I652" s="662" t="s">
        <v>2731</v>
      </c>
      <c r="J652" s="662" t="s">
        <v>2594</v>
      </c>
      <c r="K652" s="662" t="s">
        <v>2732</v>
      </c>
      <c r="L652" s="663">
        <v>38.24</v>
      </c>
      <c r="M652" s="663">
        <v>38.24</v>
      </c>
      <c r="N652" s="662">
        <v>1</v>
      </c>
      <c r="O652" s="745">
        <v>1</v>
      </c>
      <c r="P652" s="663">
        <v>38.24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31</v>
      </c>
      <c r="B653" s="662" t="s">
        <v>570</v>
      </c>
      <c r="C653" s="662" t="s">
        <v>2361</v>
      </c>
      <c r="D653" s="743" t="s">
        <v>3311</v>
      </c>
      <c r="E653" s="744" t="s">
        <v>2374</v>
      </c>
      <c r="F653" s="662" t="s">
        <v>2358</v>
      </c>
      <c r="G653" s="662" t="s">
        <v>2463</v>
      </c>
      <c r="H653" s="662" t="s">
        <v>571</v>
      </c>
      <c r="I653" s="662" t="s">
        <v>2531</v>
      </c>
      <c r="J653" s="662" t="s">
        <v>2532</v>
      </c>
      <c r="K653" s="662" t="s">
        <v>2533</v>
      </c>
      <c r="L653" s="663">
        <v>347.81</v>
      </c>
      <c r="M653" s="663">
        <v>347.81</v>
      </c>
      <c r="N653" s="662">
        <v>1</v>
      </c>
      <c r="O653" s="745">
        <v>1</v>
      </c>
      <c r="P653" s="663">
        <v>347.81</v>
      </c>
      <c r="Q653" s="678">
        <v>1</v>
      </c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31</v>
      </c>
      <c r="B654" s="662" t="s">
        <v>570</v>
      </c>
      <c r="C654" s="662" t="s">
        <v>2361</v>
      </c>
      <c r="D654" s="743" t="s">
        <v>3311</v>
      </c>
      <c r="E654" s="744" t="s">
        <v>2374</v>
      </c>
      <c r="F654" s="662" t="s">
        <v>2358</v>
      </c>
      <c r="G654" s="662" t="s">
        <v>2463</v>
      </c>
      <c r="H654" s="662" t="s">
        <v>571</v>
      </c>
      <c r="I654" s="662" t="s">
        <v>2654</v>
      </c>
      <c r="J654" s="662" t="s">
        <v>2655</v>
      </c>
      <c r="K654" s="662" t="s">
        <v>2656</v>
      </c>
      <c r="L654" s="663">
        <v>320.25</v>
      </c>
      <c r="M654" s="663">
        <v>320.25</v>
      </c>
      <c r="N654" s="662">
        <v>1</v>
      </c>
      <c r="O654" s="745">
        <v>1</v>
      </c>
      <c r="P654" s="663">
        <v>320.25</v>
      </c>
      <c r="Q654" s="678">
        <v>1</v>
      </c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31</v>
      </c>
      <c r="B655" s="662" t="s">
        <v>570</v>
      </c>
      <c r="C655" s="662" t="s">
        <v>2361</v>
      </c>
      <c r="D655" s="743" t="s">
        <v>3311</v>
      </c>
      <c r="E655" s="744" t="s">
        <v>2374</v>
      </c>
      <c r="F655" s="662" t="s">
        <v>2358</v>
      </c>
      <c r="G655" s="662" t="s">
        <v>2463</v>
      </c>
      <c r="H655" s="662" t="s">
        <v>571</v>
      </c>
      <c r="I655" s="662" t="s">
        <v>2797</v>
      </c>
      <c r="J655" s="662" t="s">
        <v>2798</v>
      </c>
      <c r="K655" s="662" t="s">
        <v>2799</v>
      </c>
      <c r="L655" s="663">
        <v>1575</v>
      </c>
      <c r="M655" s="663">
        <v>1575</v>
      </c>
      <c r="N655" s="662">
        <v>1</v>
      </c>
      <c r="O655" s="745">
        <v>1</v>
      </c>
      <c r="P655" s="663">
        <v>1575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31</v>
      </c>
      <c r="B656" s="662" t="s">
        <v>570</v>
      </c>
      <c r="C656" s="662" t="s">
        <v>2361</v>
      </c>
      <c r="D656" s="743" t="s">
        <v>3311</v>
      </c>
      <c r="E656" s="744" t="s">
        <v>2374</v>
      </c>
      <c r="F656" s="662" t="s">
        <v>2358</v>
      </c>
      <c r="G656" s="662" t="s">
        <v>2463</v>
      </c>
      <c r="H656" s="662" t="s">
        <v>571</v>
      </c>
      <c r="I656" s="662" t="s">
        <v>3021</v>
      </c>
      <c r="J656" s="662" t="s">
        <v>3022</v>
      </c>
      <c r="K656" s="662" t="s">
        <v>3023</v>
      </c>
      <c r="L656" s="663">
        <v>400</v>
      </c>
      <c r="M656" s="663">
        <v>400</v>
      </c>
      <c r="N656" s="662">
        <v>1</v>
      </c>
      <c r="O656" s="745">
        <v>1</v>
      </c>
      <c r="P656" s="663">
        <v>400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31</v>
      </c>
      <c r="B657" s="662" t="s">
        <v>570</v>
      </c>
      <c r="C657" s="662" t="s">
        <v>2361</v>
      </c>
      <c r="D657" s="743" t="s">
        <v>3311</v>
      </c>
      <c r="E657" s="744" t="s">
        <v>2374</v>
      </c>
      <c r="F657" s="662" t="s">
        <v>2358</v>
      </c>
      <c r="G657" s="662" t="s">
        <v>2463</v>
      </c>
      <c r="H657" s="662" t="s">
        <v>571</v>
      </c>
      <c r="I657" s="662" t="s">
        <v>2537</v>
      </c>
      <c r="J657" s="662" t="s">
        <v>2538</v>
      </c>
      <c r="K657" s="662" t="s">
        <v>2539</v>
      </c>
      <c r="L657" s="663">
        <v>750</v>
      </c>
      <c r="M657" s="663">
        <v>2250</v>
      </c>
      <c r="N657" s="662">
        <v>3</v>
      </c>
      <c r="O657" s="745">
        <v>3</v>
      </c>
      <c r="P657" s="663">
        <v>2250</v>
      </c>
      <c r="Q657" s="678">
        <v>1</v>
      </c>
      <c r="R657" s="662">
        <v>3</v>
      </c>
      <c r="S657" s="678">
        <v>1</v>
      </c>
      <c r="T657" s="745">
        <v>3</v>
      </c>
      <c r="U657" s="701">
        <v>1</v>
      </c>
    </row>
    <row r="658" spans="1:21" ht="14.4" customHeight="1" x14ac:dyDescent="0.3">
      <c r="A658" s="661">
        <v>31</v>
      </c>
      <c r="B658" s="662" t="s">
        <v>570</v>
      </c>
      <c r="C658" s="662" t="s">
        <v>2361</v>
      </c>
      <c r="D658" s="743" t="s">
        <v>3311</v>
      </c>
      <c r="E658" s="744" t="s">
        <v>2374</v>
      </c>
      <c r="F658" s="662" t="s">
        <v>2358</v>
      </c>
      <c r="G658" s="662" t="s">
        <v>2463</v>
      </c>
      <c r="H658" s="662" t="s">
        <v>571</v>
      </c>
      <c r="I658" s="662" t="s">
        <v>2739</v>
      </c>
      <c r="J658" s="662" t="s">
        <v>2543</v>
      </c>
      <c r="K658" s="662" t="s">
        <v>2740</v>
      </c>
      <c r="L658" s="663">
        <v>58.5</v>
      </c>
      <c r="M658" s="663">
        <v>175.5</v>
      </c>
      <c r="N658" s="662">
        <v>3</v>
      </c>
      <c r="O658" s="745">
        <v>3</v>
      </c>
      <c r="P658" s="663">
        <v>175.5</v>
      </c>
      <c r="Q658" s="678">
        <v>1</v>
      </c>
      <c r="R658" s="662">
        <v>3</v>
      </c>
      <c r="S658" s="678">
        <v>1</v>
      </c>
      <c r="T658" s="745">
        <v>3</v>
      </c>
      <c r="U658" s="701">
        <v>1</v>
      </c>
    </row>
    <row r="659" spans="1:21" ht="14.4" customHeight="1" x14ac:dyDescent="0.3">
      <c r="A659" s="661">
        <v>31</v>
      </c>
      <c r="B659" s="662" t="s">
        <v>570</v>
      </c>
      <c r="C659" s="662" t="s">
        <v>2361</v>
      </c>
      <c r="D659" s="743" t="s">
        <v>3311</v>
      </c>
      <c r="E659" s="744" t="s">
        <v>2374</v>
      </c>
      <c r="F659" s="662" t="s">
        <v>2358</v>
      </c>
      <c r="G659" s="662" t="s">
        <v>2463</v>
      </c>
      <c r="H659" s="662" t="s">
        <v>571</v>
      </c>
      <c r="I659" s="662" t="s">
        <v>2473</v>
      </c>
      <c r="J659" s="662" t="s">
        <v>2474</v>
      </c>
      <c r="K659" s="662" t="s">
        <v>2475</v>
      </c>
      <c r="L659" s="663">
        <v>971.25</v>
      </c>
      <c r="M659" s="663">
        <v>971.25</v>
      </c>
      <c r="N659" s="662">
        <v>1</v>
      </c>
      <c r="O659" s="745">
        <v>1</v>
      </c>
      <c r="P659" s="663">
        <v>971.25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31</v>
      </c>
      <c r="B660" s="662" t="s">
        <v>570</v>
      </c>
      <c r="C660" s="662" t="s">
        <v>2361</v>
      </c>
      <c r="D660" s="743" t="s">
        <v>3311</v>
      </c>
      <c r="E660" s="744" t="s">
        <v>2374</v>
      </c>
      <c r="F660" s="662" t="s">
        <v>2358</v>
      </c>
      <c r="G660" s="662" t="s">
        <v>2463</v>
      </c>
      <c r="H660" s="662" t="s">
        <v>571</v>
      </c>
      <c r="I660" s="662" t="s">
        <v>2802</v>
      </c>
      <c r="J660" s="662" t="s">
        <v>2803</v>
      </c>
      <c r="K660" s="662"/>
      <c r="L660" s="663">
        <v>1000</v>
      </c>
      <c r="M660" s="663">
        <v>1000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31</v>
      </c>
      <c r="B661" s="662" t="s">
        <v>570</v>
      </c>
      <c r="C661" s="662" t="s">
        <v>2361</v>
      </c>
      <c r="D661" s="743" t="s">
        <v>3311</v>
      </c>
      <c r="E661" s="744" t="s">
        <v>2374</v>
      </c>
      <c r="F661" s="662" t="s">
        <v>2358</v>
      </c>
      <c r="G661" s="662" t="s">
        <v>2463</v>
      </c>
      <c r="H661" s="662" t="s">
        <v>571</v>
      </c>
      <c r="I661" s="662" t="s">
        <v>2624</v>
      </c>
      <c r="J661" s="662" t="s">
        <v>2625</v>
      </c>
      <c r="K661" s="662" t="s">
        <v>2626</v>
      </c>
      <c r="L661" s="663">
        <v>1000</v>
      </c>
      <c r="M661" s="663">
        <v>1000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31</v>
      </c>
      <c r="B662" s="662" t="s">
        <v>570</v>
      </c>
      <c r="C662" s="662" t="s">
        <v>2361</v>
      </c>
      <c r="D662" s="743" t="s">
        <v>3311</v>
      </c>
      <c r="E662" s="744" t="s">
        <v>2374</v>
      </c>
      <c r="F662" s="662" t="s">
        <v>2358</v>
      </c>
      <c r="G662" s="662" t="s">
        <v>2463</v>
      </c>
      <c r="H662" s="662" t="s">
        <v>571</v>
      </c>
      <c r="I662" s="662" t="s">
        <v>2804</v>
      </c>
      <c r="J662" s="662" t="s">
        <v>2805</v>
      </c>
      <c r="K662" s="662" t="s">
        <v>2806</v>
      </c>
      <c r="L662" s="663">
        <v>600</v>
      </c>
      <c r="M662" s="663">
        <v>600</v>
      </c>
      <c r="N662" s="662">
        <v>1</v>
      </c>
      <c r="O662" s="745">
        <v>1</v>
      </c>
      <c r="P662" s="663">
        <v>600</v>
      </c>
      <c r="Q662" s="678">
        <v>1</v>
      </c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31</v>
      </c>
      <c r="B663" s="662" t="s">
        <v>570</v>
      </c>
      <c r="C663" s="662" t="s">
        <v>2361</v>
      </c>
      <c r="D663" s="743" t="s">
        <v>3311</v>
      </c>
      <c r="E663" s="744" t="s">
        <v>2374</v>
      </c>
      <c r="F663" s="662" t="s">
        <v>2358</v>
      </c>
      <c r="G663" s="662" t="s">
        <v>2463</v>
      </c>
      <c r="H663" s="662" t="s">
        <v>571</v>
      </c>
      <c r="I663" s="662" t="s">
        <v>3024</v>
      </c>
      <c r="J663" s="662" t="s">
        <v>3025</v>
      </c>
      <c r="K663" s="662" t="s">
        <v>3026</v>
      </c>
      <c r="L663" s="663">
        <v>180</v>
      </c>
      <c r="M663" s="663">
        <v>180</v>
      </c>
      <c r="N663" s="662">
        <v>1</v>
      </c>
      <c r="O663" s="745">
        <v>1</v>
      </c>
      <c r="P663" s="663">
        <v>180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31</v>
      </c>
      <c r="B664" s="662" t="s">
        <v>570</v>
      </c>
      <c r="C664" s="662" t="s">
        <v>2361</v>
      </c>
      <c r="D664" s="743" t="s">
        <v>3311</v>
      </c>
      <c r="E664" s="744" t="s">
        <v>2374</v>
      </c>
      <c r="F664" s="662" t="s">
        <v>2358</v>
      </c>
      <c r="G664" s="662" t="s">
        <v>2463</v>
      </c>
      <c r="H664" s="662" t="s">
        <v>571</v>
      </c>
      <c r="I664" s="662" t="s">
        <v>2659</v>
      </c>
      <c r="J664" s="662" t="s">
        <v>2660</v>
      </c>
      <c r="K664" s="662" t="s">
        <v>2661</v>
      </c>
      <c r="L664" s="663">
        <v>600</v>
      </c>
      <c r="M664" s="663">
        <v>1200</v>
      </c>
      <c r="N664" s="662">
        <v>2</v>
      </c>
      <c r="O664" s="745">
        <v>2</v>
      </c>
      <c r="P664" s="663">
        <v>1200</v>
      </c>
      <c r="Q664" s="678">
        <v>1</v>
      </c>
      <c r="R664" s="662">
        <v>2</v>
      </c>
      <c r="S664" s="678">
        <v>1</v>
      </c>
      <c r="T664" s="745">
        <v>2</v>
      </c>
      <c r="U664" s="701">
        <v>1</v>
      </c>
    </row>
    <row r="665" spans="1:21" ht="14.4" customHeight="1" x14ac:dyDescent="0.3">
      <c r="A665" s="661">
        <v>31</v>
      </c>
      <c r="B665" s="662" t="s">
        <v>570</v>
      </c>
      <c r="C665" s="662" t="s">
        <v>2361</v>
      </c>
      <c r="D665" s="743" t="s">
        <v>3311</v>
      </c>
      <c r="E665" s="744" t="s">
        <v>2374</v>
      </c>
      <c r="F665" s="662" t="s">
        <v>2358</v>
      </c>
      <c r="G665" s="662" t="s">
        <v>2463</v>
      </c>
      <c r="H665" s="662" t="s">
        <v>571</v>
      </c>
      <c r="I665" s="662" t="s">
        <v>2482</v>
      </c>
      <c r="J665" s="662" t="s">
        <v>2483</v>
      </c>
      <c r="K665" s="662" t="s">
        <v>2484</v>
      </c>
      <c r="L665" s="663">
        <v>350</v>
      </c>
      <c r="M665" s="663">
        <v>2450</v>
      </c>
      <c r="N665" s="662">
        <v>7</v>
      </c>
      <c r="O665" s="745">
        <v>7</v>
      </c>
      <c r="P665" s="663">
        <v>2450</v>
      </c>
      <c r="Q665" s="678">
        <v>1</v>
      </c>
      <c r="R665" s="662">
        <v>7</v>
      </c>
      <c r="S665" s="678">
        <v>1</v>
      </c>
      <c r="T665" s="745">
        <v>7</v>
      </c>
      <c r="U665" s="701">
        <v>1</v>
      </c>
    </row>
    <row r="666" spans="1:21" ht="14.4" customHeight="1" x14ac:dyDescent="0.3">
      <c r="A666" s="661">
        <v>31</v>
      </c>
      <c r="B666" s="662" t="s">
        <v>570</v>
      </c>
      <c r="C666" s="662" t="s">
        <v>2361</v>
      </c>
      <c r="D666" s="743" t="s">
        <v>3311</v>
      </c>
      <c r="E666" s="744" t="s">
        <v>2374</v>
      </c>
      <c r="F666" s="662" t="s">
        <v>2358</v>
      </c>
      <c r="G666" s="662" t="s">
        <v>2463</v>
      </c>
      <c r="H666" s="662" t="s">
        <v>571</v>
      </c>
      <c r="I666" s="662" t="s">
        <v>3027</v>
      </c>
      <c r="J666" s="662" t="s">
        <v>3028</v>
      </c>
      <c r="K666" s="662" t="s">
        <v>3029</v>
      </c>
      <c r="L666" s="663">
        <v>1600</v>
      </c>
      <c r="M666" s="663">
        <v>1600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31</v>
      </c>
      <c r="B667" s="662" t="s">
        <v>570</v>
      </c>
      <c r="C667" s="662" t="s">
        <v>2361</v>
      </c>
      <c r="D667" s="743" t="s">
        <v>3311</v>
      </c>
      <c r="E667" s="744" t="s">
        <v>2374</v>
      </c>
      <c r="F667" s="662" t="s">
        <v>2358</v>
      </c>
      <c r="G667" s="662" t="s">
        <v>2463</v>
      </c>
      <c r="H667" s="662" t="s">
        <v>571</v>
      </c>
      <c r="I667" s="662" t="s">
        <v>2542</v>
      </c>
      <c r="J667" s="662" t="s">
        <v>2543</v>
      </c>
      <c r="K667" s="662" t="s">
        <v>2544</v>
      </c>
      <c r="L667" s="663">
        <v>58.5</v>
      </c>
      <c r="M667" s="663">
        <v>117</v>
      </c>
      <c r="N667" s="662">
        <v>2</v>
      </c>
      <c r="O667" s="745">
        <v>2</v>
      </c>
      <c r="P667" s="663">
        <v>117</v>
      </c>
      <c r="Q667" s="678">
        <v>1</v>
      </c>
      <c r="R667" s="662">
        <v>2</v>
      </c>
      <c r="S667" s="678">
        <v>1</v>
      </c>
      <c r="T667" s="745">
        <v>2</v>
      </c>
      <c r="U667" s="701">
        <v>1</v>
      </c>
    </row>
    <row r="668" spans="1:21" ht="14.4" customHeight="1" x14ac:dyDescent="0.3">
      <c r="A668" s="661">
        <v>31</v>
      </c>
      <c r="B668" s="662" t="s">
        <v>570</v>
      </c>
      <c r="C668" s="662" t="s">
        <v>2361</v>
      </c>
      <c r="D668" s="743" t="s">
        <v>3311</v>
      </c>
      <c r="E668" s="744" t="s">
        <v>2374</v>
      </c>
      <c r="F668" s="662" t="s">
        <v>2358</v>
      </c>
      <c r="G668" s="662" t="s">
        <v>2463</v>
      </c>
      <c r="H668" s="662" t="s">
        <v>571</v>
      </c>
      <c r="I668" s="662" t="s">
        <v>3030</v>
      </c>
      <c r="J668" s="662" t="s">
        <v>3031</v>
      </c>
      <c r="K668" s="662"/>
      <c r="L668" s="663">
        <v>270</v>
      </c>
      <c r="M668" s="663">
        <v>270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31</v>
      </c>
      <c r="B669" s="662" t="s">
        <v>570</v>
      </c>
      <c r="C669" s="662" t="s">
        <v>2361</v>
      </c>
      <c r="D669" s="743" t="s">
        <v>3311</v>
      </c>
      <c r="E669" s="744" t="s">
        <v>2374</v>
      </c>
      <c r="F669" s="662" t="s">
        <v>2358</v>
      </c>
      <c r="G669" s="662" t="s">
        <v>2463</v>
      </c>
      <c r="H669" s="662" t="s">
        <v>571</v>
      </c>
      <c r="I669" s="662" t="s">
        <v>3032</v>
      </c>
      <c r="J669" s="662" t="s">
        <v>3033</v>
      </c>
      <c r="K669" s="662" t="s">
        <v>3034</v>
      </c>
      <c r="L669" s="663">
        <v>400</v>
      </c>
      <c r="M669" s="663">
        <v>400</v>
      </c>
      <c r="N669" s="662">
        <v>1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31</v>
      </c>
      <c r="B670" s="662" t="s">
        <v>570</v>
      </c>
      <c r="C670" s="662" t="s">
        <v>2361</v>
      </c>
      <c r="D670" s="743" t="s">
        <v>3311</v>
      </c>
      <c r="E670" s="744" t="s">
        <v>2374</v>
      </c>
      <c r="F670" s="662" t="s">
        <v>2358</v>
      </c>
      <c r="G670" s="662" t="s">
        <v>2463</v>
      </c>
      <c r="H670" s="662" t="s">
        <v>571</v>
      </c>
      <c r="I670" s="662" t="s">
        <v>2564</v>
      </c>
      <c r="J670" s="662" t="s">
        <v>2565</v>
      </c>
      <c r="K670" s="662" t="s">
        <v>2566</v>
      </c>
      <c r="L670" s="663">
        <v>1000</v>
      </c>
      <c r="M670" s="663">
        <v>1000</v>
      </c>
      <c r="N670" s="662">
        <v>1</v>
      </c>
      <c r="O670" s="745">
        <v>1</v>
      </c>
      <c r="P670" s="663">
        <v>1000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31</v>
      </c>
      <c r="B671" s="662" t="s">
        <v>570</v>
      </c>
      <c r="C671" s="662" t="s">
        <v>2361</v>
      </c>
      <c r="D671" s="743" t="s">
        <v>3311</v>
      </c>
      <c r="E671" s="744" t="s">
        <v>2374</v>
      </c>
      <c r="F671" s="662" t="s">
        <v>2358</v>
      </c>
      <c r="G671" s="662" t="s">
        <v>2488</v>
      </c>
      <c r="H671" s="662" t="s">
        <v>571</v>
      </c>
      <c r="I671" s="662" t="s">
        <v>2489</v>
      </c>
      <c r="J671" s="662" t="s">
        <v>2490</v>
      </c>
      <c r="K671" s="662" t="s">
        <v>2491</v>
      </c>
      <c r="L671" s="663">
        <v>260</v>
      </c>
      <c r="M671" s="663">
        <v>1560</v>
      </c>
      <c r="N671" s="662">
        <v>6</v>
      </c>
      <c r="O671" s="745">
        <v>3</v>
      </c>
      <c r="P671" s="663">
        <v>1040</v>
      </c>
      <c r="Q671" s="678">
        <v>0.66666666666666663</v>
      </c>
      <c r="R671" s="662">
        <v>4</v>
      </c>
      <c r="S671" s="678">
        <v>0.66666666666666663</v>
      </c>
      <c r="T671" s="745">
        <v>2</v>
      </c>
      <c r="U671" s="701">
        <v>0.66666666666666663</v>
      </c>
    </row>
    <row r="672" spans="1:21" ht="14.4" customHeight="1" x14ac:dyDescent="0.3">
      <c r="A672" s="661">
        <v>31</v>
      </c>
      <c r="B672" s="662" t="s">
        <v>570</v>
      </c>
      <c r="C672" s="662" t="s">
        <v>2361</v>
      </c>
      <c r="D672" s="743" t="s">
        <v>3311</v>
      </c>
      <c r="E672" s="744" t="s">
        <v>2374</v>
      </c>
      <c r="F672" s="662" t="s">
        <v>2358</v>
      </c>
      <c r="G672" s="662" t="s">
        <v>2488</v>
      </c>
      <c r="H672" s="662" t="s">
        <v>571</v>
      </c>
      <c r="I672" s="662" t="s">
        <v>3035</v>
      </c>
      <c r="J672" s="662" t="s">
        <v>3036</v>
      </c>
      <c r="K672" s="662" t="s">
        <v>3037</v>
      </c>
      <c r="L672" s="663">
        <v>300</v>
      </c>
      <c r="M672" s="663">
        <v>300</v>
      </c>
      <c r="N672" s="662">
        <v>1</v>
      </c>
      <c r="O672" s="745">
        <v>1</v>
      </c>
      <c r="P672" s="663">
        <v>300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31</v>
      </c>
      <c r="B673" s="662" t="s">
        <v>570</v>
      </c>
      <c r="C673" s="662" t="s">
        <v>2361</v>
      </c>
      <c r="D673" s="743" t="s">
        <v>3311</v>
      </c>
      <c r="E673" s="744" t="s">
        <v>2375</v>
      </c>
      <c r="F673" s="662" t="s">
        <v>2357</v>
      </c>
      <c r="G673" s="662" t="s">
        <v>2682</v>
      </c>
      <c r="H673" s="662" t="s">
        <v>571</v>
      </c>
      <c r="I673" s="662" t="s">
        <v>3038</v>
      </c>
      <c r="J673" s="662" t="s">
        <v>3039</v>
      </c>
      <c r="K673" s="662" t="s">
        <v>2304</v>
      </c>
      <c r="L673" s="663">
        <v>5.14</v>
      </c>
      <c r="M673" s="663">
        <v>5.14</v>
      </c>
      <c r="N673" s="662">
        <v>1</v>
      </c>
      <c r="O673" s="745">
        <v>0.5</v>
      </c>
      <c r="P673" s="663">
        <v>5.14</v>
      </c>
      <c r="Q673" s="678">
        <v>1</v>
      </c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31</v>
      </c>
      <c r="B674" s="662" t="s">
        <v>570</v>
      </c>
      <c r="C674" s="662" t="s">
        <v>2361</v>
      </c>
      <c r="D674" s="743" t="s">
        <v>3311</v>
      </c>
      <c r="E674" s="744" t="s">
        <v>2375</v>
      </c>
      <c r="F674" s="662" t="s">
        <v>2357</v>
      </c>
      <c r="G674" s="662" t="s">
        <v>2393</v>
      </c>
      <c r="H674" s="662" t="s">
        <v>1282</v>
      </c>
      <c r="I674" s="662" t="s">
        <v>1547</v>
      </c>
      <c r="J674" s="662" t="s">
        <v>1441</v>
      </c>
      <c r="K674" s="662" t="s">
        <v>2253</v>
      </c>
      <c r="L674" s="663">
        <v>154.36000000000001</v>
      </c>
      <c r="M674" s="663">
        <v>463.08000000000004</v>
      </c>
      <c r="N674" s="662">
        <v>3</v>
      </c>
      <c r="O674" s="745">
        <v>2</v>
      </c>
      <c r="P674" s="663">
        <v>463.08000000000004</v>
      </c>
      <c r="Q674" s="678">
        <v>1</v>
      </c>
      <c r="R674" s="662">
        <v>3</v>
      </c>
      <c r="S674" s="678">
        <v>1</v>
      </c>
      <c r="T674" s="745">
        <v>2</v>
      </c>
      <c r="U674" s="701">
        <v>1</v>
      </c>
    </row>
    <row r="675" spans="1:21" ht="14.4" customHeight="1" x14ac:dyDescent="0.3">
      <c r="A675" s="661">
        <v>31</v>
      </c>
      <c r="B675" s="662" t="s">
        <v>570</v>
      </c>
      <c r="C675" s="662" t="s">
        <v>2361</v>
      </c>
      <c r="D675" s="743" t="s">
        <v>3311</v>
      </c>
      <c r="E675" s="744" t="s">
        <v>2375</v>
      </c>
      <c r="F675" s="662" t="s">
        <v>2357</v>
      </c>
      <c r="G675" s="662" t="s">
        <v>2393</v>
      </c>
      <c r="H675" s="662" t="s">
        <v>1282</v>
      </c>
      <c r="I675" s="662" t="s">
        <v>1440</v>
      </c>
      <c r="J675" s="662" t="s">
        <v>1441</v>
      </c>
      <c r="K675" s="662" t="s">
        <v>2252</v>
      </c>
      <c r="L675" s="663">
        <v>225.06</v>
      </c>
      <c r="M675" s="663">
        <v>225.06</v>
      </c>
      <c r="N675" s="662">
        <v>1</v>
      </c>
      <c r="O675" s="745">
        <v>1</v>
      </c>
      <c r="P675" s="663">
        <v>225.06</v>
      </c>
      <c r="Q675" s="678">
        <v>1</v>
      </c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31</v>
      </c>
      <c r="B676" s="662" t="s">
        <v>570</v>
      </c>
      <c r="C676" s="662" t="s">
        <v>2361</v>
      </c>
      <c r="D676" s="743" t="s">
        <v>3311</v>
      </c>
      <c r="E676" s="744" t="s">
        <v>2375</v>
      </c>
      <c r="F676" s="662" t="s">
        <v>2357</v>
      </c>
      <c r="G676" s="662" t="s">
        <v>2749</v>
      </c>
      <c r="H676" s="662" t="s">
        <v>571</v>
      </c>
      <c r="I676" s="662" t="s">
        <v>3040</v>
      </c>
      <c r="J676" s="662" t="s">
        <v>3041</v>
      </c>
      <c r="K676" s="662" t="s">
        <v>1586</v>
      </c>
      <c r="L676" s="663">
        <v>212.59</v>
      </c>
      <c r="M676" s="663">
        <v>212.59</v>
      </c>
      <c r="N676" s="662">
        <v>1</v>
      </c>
      <c r="O676" s="745">
        <v>1</v>
      </c>
      <c r="P676" s="663">
        <v>212.59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31</v>
      </c>
      <c r="B677" s="662" t="s">
        <v>570</v>
      </c>
      <c r="C677" s="662" t="s">
        <v>2361</v>
      </c>
      <c r="D677" s="743" t="s">
        <v>3311</v>
      </c>
      <c r="E677" s="744" t="s">
        <v>2375</v>
      </c>
      <c r="F677" s="662" t="s">
        <v>2357</v>
      </c>
      <c r="G677" s="662" t="s">
        <v>3042</v>
      </c>
      <c r="H677" s="662" t="s">
        <v>1282</v>
      </c>
      <c r="I677" s="662" t="s">
        <v>3043</v>
      </c>
      <c r="J677" s="662" t="s">
        <v>1285</v>
      </c>
      <c r="K677" s="662" t="s">
        <v>3044</v>
      </c>
      <c r="L677" s="663">
        <v>207.45</v>
      </c>
      <c r="M677" s="663">
        <v>207.45</v>
      </c>
      <c r="N677" s="662">
        <v>1</v>
      </c>
      <c r="O677" s="745">
        <v>0.5</v>
      </c>
      <c r="P677" s="663">
        <v>207.45</v>
      </c>
      <c r="Q677" s="678">
        <v>1</v>
      </c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31</v>
      </c>
      <c r="B678" s="662" t="s">
        <v>570</v>
      </c>
      <c r="C678" s="662" t="s">
        <v>2361</v>
      </c>
      <c r="D678" s="743" t="s">
        <v>3311</v>
      </c>
      <c r="E678" s="744" t="s">
        <v>2375</v>
      </c>
      <c r="F678" s="662" t="s">
        <v>2357</v>
      </c>
      <c r="G678" s="662" t="s">
        <v>2384</v>
      </c>
      <c r="H678" s="662" t="s">
        <v>571</v>
      </c>
      <c r="I678" s="662" t="s">
        <v>1502</v>
      </c>
      <c r="J678" s="662" t="s">
        <v>1503</v>
      </c>
      <c r="K678" s="662" t="s">
        <v>2260</v>
      </c>
      <c r="L678" s="663">
        <v>78.33</v>
      </c>
      <c r="M678" s="663">
        <v>313.32</v>
      </c>
      <c r="N678" s="662">
        <v>4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31</v>
      </c>
      <c r="B679" s="662" t="s">
        <v>570</v>
      </c>
      <c r="C679" s="662" t="s">
        <v>2361</v>
      </c>
      <c r="D679" s="743" t="s">
        <v>3311</v>
      </c>
      <c r="E679" s="744" t="s">
        <v>2375</v>
      </c>
      <c r="F679" s="662" t="s">
        <v>2357</v>
      </c>
      <c r="G679" s="662" t="s">
        <v>3045</v>
      </c>
      <c r="H679" s="662" t="s">
        <v>571</v>
      </c>
      <c r="I679" s="662" t="s">
        <v>1901</v>
      </c>
      <c r="J679" s="662" t="s">
        <v>1902</v>
      </c>
      <c r="K679" s="662" t="s">
        <v>3046</v>
      </c>
      <c r="L679" s="663">
        <v>43.76</v>
      </c>
      <c r="M679" s="663">
        <v>43.76</v>
      </c>
      <c r="N679" s="662">
        <v>1</v>
      </c>
      <c r="O679" s="745">
        <v>1</v>
      </c>
      <c r="P679" s="663">
        <v>43.76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31</v>
      </c>
      <c r="B680" s="662" t="s">
        <v>570</v>
      </c>
      <c r="C680" s="662" t="s">
        <v>2361</v>
      </c>
      <c r="D680" s="743" t="s">
        <v>3311</v>
      </c>
      <c r="E680" s="744" t="s">
        <v>2375</v>
      </c>
      <c r="F680" s="662" t="s">
        <v>2357</v>
      </c>
      <c r="G680" s="662" t="s">
        <v>2755</v>
      </c>
      <c r="H680" s="662" t="s">
        <v>571</v>
      </c>
      <c r="I680" s="662" t="s">
        <v>2756</v>
      </c>
      <c r="J680" s="662" t="s">
        <v>2757</v>
      </c>
      <c r="K680" s="662" t="s">
        <v>2758</v>
      </c>
      <c r="L680" s="663">
        <v>73.73</v>
      </c>
      <c r="M680" s="663">
        <v>147.46</v>
      </c>
      <c r="N680" s="662">
        <v>2</v>
      </c>
      <c r="O680" s="745">
        <v>0.5</v>
      </c>
      <c r="P680" s="663">
        <v>147.46</v>
      </c>
      <c r="Q680" s="678">
        <v>1</v>
      </c>
      <c r="R680" s="662">
        <v>2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31</v>
      </c>
      <c r="B681" s="662" t="s">
        <v>570</v>
      </c>
      <c r="C681" s="662" t="s">
        <v>2361</v>
      </c>
      <c r="D681" s="743" t="s">
        <v>3311</v>
      </c>
      <c r="E681" s="744" t="s">
        <v>2375</v>
      </c>
      <c r="F681" s="662" t="s">
        <v>2357</v>
      </c>
      <c r="G681" s="662" t="s">
        <v>2407</v>
      </c>
      <c r="H681" s="662" t="s">
        <v>571</v>
      </c>
      <c r="I681" s="662" t="s">
        <v>766</v>
      </c>
      <c r="J681" s="662" t="s">
        <v>767</v>
      </c>
      <c r="K681" s="662" t="s">
        <v>2408</v>
      </c>
      <c r="L681" s="663">
        <v>107.27</v>
      </c>
      <c r="M681" s="663">
        <v>107.27</v>
      </c>
      <c r="N681" s="662">
        <v>1</v>
      </c>
      <c r="O681" s="745">
        <v>0.5</v>
      </c>
      <c r="P681" s="663">
        <v>107.27</v>
      </c>
      <c r="Q681" s="678">
        <v>1</v>
      </c>
      <c r="R681" s="662">
        <v>1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31</v>
      </c>
      <c r="B682" s="662" t="s">
        <v>570</v>
      </c>
      <c r="C682" s="662" t="s">
        <v>2361</v>
      </c>
      <c r="D682" s="743" t="s">
        <v>3311</v>
      </c>
      <c r="E682" s="744" t="s">
        <v>2375</v>
      </c>
      <c r="F682" s="662" t="s">
        <v>2357</v>
      </c>
      <c r="G682" s="662" t="s">
        <v>2572</v>
      </c>
      <c r="H682" s="662" t="s">
        <v>571</v>
      </c>
      <c r="I682" s="662" t="s">
        <v>1116</v>
      </c>
      <c r="J682" s="662" t="s">
        <v>2573</v>
      </c>
      <c r="K682" s="662" t="s">
        <v>2574</v>
      </c>
      <c r="L682" s="663">
        <v>0</v>
      </c>
      <c r="M682" s="663">
        <v>0</v>
      </c>
      <c r="N682" s="662">
        <v>1</v>
      </c>
      <c r="O682" s="745">
        <v>0.5</v>
      </c>
      <c r="P682" s="663">
        <v>0</v>
      </c>
      <c r="Q682" s="678"/>
      <c r="R682" s="662">
        <v>1</v>
      </c>
      <c r="S682" s="678">
        <v>1</v>
      </c>
      <c r="T682" s="745">
        <v>0.5</v>
      </c>
      <c r="U682" s="701">
        <v>1</v>
      </c>
    </row>
    <row r="683" spans="1:21" ht="14.4" customHeight="1" x14ac:dyDescent="0.3">
      <c r="A683" s="661">
        <v>31</v>
      </c>
      <c r="B683" s="662" t="s">
        <v>570</v>
      </c>
      <c r="C683" s="662" t="s">
        <v>2361</v>
      </c>
      <c r="D683" s="743" t="s">
        <v>3311</v>
      </c>
      <c r="E683" s="744" t="s">
        <v>2375</v>
      </c>
      <c r="F683" s="662" t="s">
        <v>2357</v>
      </c>
      <c r="G683" s="662" t="s">
        <v>2412</v>
      </c>
      <c r="H683" s="662" t="s">
        <v>571</v>
      </c>
      <c r="I683" s="662" t="s">
        <v>2510</v>
      </c>
      <c r="J683" s="662" t="s">
        <v>859</v>
      </c>
      <c r="K683" s="662" t="s">
        <v>2511</v>
      </c>
      <c r="L683" s="663">
        <v>0</v>
      </c>
      <c r="M683" s="663">
        <v>0</v>
      </c>
      <c r="N683" s="662">
        <v>1</v>
      </c>
      <c r="O683" s="745">
        <v>0.5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31</v>
      </c>
      <c r="B684" s="662" t="s">
        <v>570</v>
      </c>
      <c r="C684" s="662" t="s">
        <v>2361</v>
      </c>
      <c r="D684" s="743" t="s">
        <v>3311</v>
      </c>
      <c r="E684" s="744" t="s">
        <v>2375</v>
      </c>
      <c r="F684" s="662" t="s">
        <v>2357</v>
      </c>
      <c r="G684" s="662" t="s">
        <v>2389</v>
      </c>
      <c r="H684" s="662" t="s">
        <v>571</v>
      </c>
      <c r="I684" s="662" t="s">
        <v>1513</v>
      </c>
      <c r="J684" s="662" t="s">
        <v>1514</v>
      </c>
      <c r="K684" s="662" t="s">
        <v>1515</v>
      </c>
      <c r="L684" s="663">
        <v>147.31</v>
      </c>
      <c r="M684" s="663">
        <v>589.24</v>
      </c>
      <c r="N684" s="662">
        <v>4</v>
      </c>
      <c r="O684" s="745">
        <v>1.5</v>
      </c>
      <c r="P684" s="663">
        <v>589.24</v>
      </c>
      <c r="Q684" s="678">
        <v>1</v>
      </c>
      <c r="R684" s="662">
        <v>4</v>
      </c>
      <c r="S684" s="678">
        <v>1</v>
      </c>
      <c r="T684" s="745">
        <v>1.5</v>
      </c>
      <c r="U684" s="701">
        <v>1</v>
      </c>
    </row>
    <row r="685" spans="1:21" ht="14.4" customHeight="1" x14ac:dyDescent="0.3">
      <c r="A685" s="661">
        <v>31</v>
      </c>
      <c r="B685" s="662" t="s">
        <v>570</v>
      </c>
      <c r="C685" s="662" t="s">
        <v>2361</v>
      </c>
      <c r="D685" s="743" t="s">
        <v>3311</v>
      </c>
      <c r="E685" s="744" t="s">
        <v>2375</v>
      </c>
      <c r="F685" s="662" t="s">
        <v>2357</v>
      </c>
      <c r="G685" s="662" t="s">
        <v>2389</v>
      </c>
      <c r="H685" s="662" t="s">
        <v>571</v>
      </c>
      <c r="I685" s="662" t="s">
        <v>2584</v>
      </c>
      <c r="J685" s="662" t="s">
        <v>1514</v>
      </c>
      <c r="K685" s="662" t="s">
        <v>1515</v>
      </c>
      <c r="L685" s="663">
        <v>147.31</v>
      </c>
      <c r="M685" s="663">
        <v>294.62</v>
      </c>
      <c r="N685" s="662">
        <v>2</v>
      </c>
      <c r="O685" s="745">
        <v>1</v>
      </c>
      <c r="P685" s="663">
        <v>294.62</v>
      </c>
      <c r="Q685" s="678">
        <v>1</v>
      </c>
      <c r="R685" s="662">
        <v>2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31</v>
      </c>
      <c r="B686" s="662" t="s">
        <v>570</v>
      </c>
      <c r="C686" s="662" t="s">
        <v>2361</v>
      </c>
      <c r="D686" s="743" t="s">
        <v>3311</v>
      </c>
      <c r="E686" s="744" t="s">
        <v>2375</v>
      </c>
      <c r="F686" s="662" t="s">
        <v>2357</v>
      </c>
      <c r="G686" s="662" t="s">
        <v>2995</v>
      </c>
      <c r="H686" s="662" t="s">
        <v>571</v>
      </c>
      <c r="I686" s="662" t="s">
        <v>2996</v>
      </c>
      <c r="J686" s="662" t="s">
        <v>2997</v>
      </c>
      <c r="K686" s="662" t="s">
        <v>2998</v>
      </c>
      <c r="L686" s="663">
        <v>0</v>
      </c>
      <c r="M686" s="663">
        <v>0</v>
      </c>
      <c r="N686" s="662">
        <v>3</v>
      </c>
      <c r="O686" s="745">
        <v>1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31</v>
      </c>
      <c r="B687" s="662" t="s">
        <v>570</v>
      </c>
      <c r="C687" s="662" t="s">
        <v>2361</v>
      </c>
      <c r="D687" s="743" t="s">
        <v>3311</v>
      </c>
      <c r="E687" s="744" t="s">
        <v>2375</v>
      </c>
      <c r="F687" s="662" t="s">
        <v>2357</v>
      </c>
      <c r="G687" s="662" t="s">
        <v>3047</v>
      </c>
      <c r="H687" s="662" t="s">
        <v>571</v>
      </c>
      <c r="I687" s="662" t="s">
        <v>3048</v>
      </c>
      <c r="J687" s="662" t="s">
        <v>3049</v>
      </c>
      <c r="K687" s="662" t="s">
        <v>2218</v>
      </c>
      <c r="L687" s="663">
        <v>38.56</v>
      </c>
      <c r="M687" s="663">
        <v>38.56</v>
      </c>
      <c r="N687" s="662">
        <v>1</v>
      </c>
      <c r="O687" s="745">
        <v>1</v>
      </c>
      <c r="P687" s="663">
        <v>38.56</v>
      </c>
      <c r="Q687" s="678">
        <v>1</v>
      </c>
      <c r="R687" s="662">
        <v>1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31</v>
      </c>
      <c r="B688" s="662" t="s">
        <v>570</v>
      </c>
      <c r="C688" s="662" t="s">
        <v>2361</v>
      </c>
      <c r="D688" s="743" t="s">
        <v>3311</v>
      </c>
      <c r="E688" s="744" t="s">
        <v>2375</v>
      </c>
      <c r="F688" s="662" t="s">
        <v>2357</v>
      </c>
      <c r="G688" s="662" t="s">
        <v>2422</v>
      </c>
      <c r="H688" s="662" t="s">
        <v>1282</v>
      </c>
      <c r="I688" s="662" t="s">
        <v>2579</v>
      </c>
      <c r="J688" s="662" t="s">
        <v>2424</v>
      </c>
      <c r="K688" s="662" t="s">
        <v>2580</v>
      </c>
      <c r="L688" s="663">
        <v>407.55</v>
      </c>
      <c r="M688" s="663">
        <v>1630.2</v>
      </c>
      <c r="N688" s="662">
        <v>4</v>
      </c>
      <c r="O688" s="745">
        <v>1.5</v>
      </c>
      <c r="P688" s="663">
        <v>1630.2</v>
      </c>
      <c r="Q688" s="678">
        <v>1</v>
      </c>
      <c r="R688" s="662">
        <v>4</v>
      </c>
      <c r="S688" s="678">
        <v>1</v>
      </c>
      <c r="T688" s="745">
        <v>1.5</v>
      </c>
      <c r="U688" s="701">
        <v>1</v>
      </c>
    </row>
    <row r="689" spans="1:21" ht="14.4" customHeight="1" x14ac:dyDescent="0.3">
      <c r="A689" s="661">
        <v>31</v>
      </c>
      <c r="B689" s="662" t="s">
        <v>570</v>
      </c>
      <c r="C689" s="662" t="s">
        <v>2361</v>
      </c>
      <c r="D689" s="743" t="s">
        <v>3311</v>
      </c>
      <c r="E689" s="744" t="s">
        <v>2375</v>
      </c>
      <c r="F689" s="662" t="s">
        <v>2357</v>
      </c>
      <c r="G689" s="662" t="s">
        <v>2422</v>
      </c>
      <c r="H689" s="662" t="s">
        <v>1282</v>
      </c>
      <c r="I689" s="662" t="s">
        <v>2423</v>
      </c>
      <c r="J689" s="662" t="s">
        <v>2424</v>
      </c>
      <c r="K689" s="662" t="s">
        <v>2425</v>
      </c>
      <c r="L689" s="663">
        <v>543.39</v>
      </c>
      <c r="M689" s="663">
        <v>15758.310000000001</v>
      </c>
      <c r="N689" s="662">
        <v>29</v>
      </c>
      <c r="O689" s="745">
        <v>20</v>
      </c>
      <c r="P689" s="663">
        <v>15758.310000000001</v>
      </c>
      <c r="Q689" s="678">
        <v>1</v>
      </c>
      <c r="R689" s="662">
        <v>29</v>
      </c>
      <c r="S689" s="678">
        <v>1</v>
      </c>
      <c r="T689" s="745">
        <v>20</v>
      </c>
      <c r="U689" s="701">
        <v>1</v>
      </c>
    </row>
    <row r="690" spans="1:21" ht="14.4" customHeight="1" x14ac:dyDescent="0.3">
      <c r="A690" s="661">
        <v>31</v>
      </c>
      <c r="B690" s="662" t="s">
        <v>570</v>
      </c>
      <c r="C690" s="662" t="s">
        <v>2361</v>
      </c>
      <c r="D690" s="743" t="s">
        <v>3311</v>
      </c>
      <c r="E690" s="744" t="s">
        <v>2375</v>
      </c>
      <c r="F690" s="662" t="s">
        <v>2357</v>
      </c>
      <c r="G690" s="662" t="s">
        <v>2422</v>
      </c>
      <c r="H690" s="662" t="s">
        <v>1282</v>
      </c>
      <c r="I690" s="662" t="s">
        <v>2426</v>
      </c>
      <c r="J690" s="662" t="s">
        <v>2424</v>
      </c>
      <c r="K690" s="662" t="s">
        <v>2427</v>
      </c>
      <c r="L690" s="663">
        <v>815.1</v>
      </c>
      <c r="M690" s="663">
        <v>9781.2000000000007</v>
      </c>
      <c r="N690" s="662">
        <v>12</v>
      </c>
      <c r="O690" s="745">
        <v>4.5</v>
      </c>
      <c r="P690" s="663">
        <v>8151</v>
      </c>
      <c r="Q690" s="678">
        <v>0.83333333333333326</v>
      </c>
      <c r="R690" s="662">
        <v>10</v>
      </c>
      <c r="S690" s="678">
        <v>0.83333333333333337</v>
      </c>
      <c r="T690" s="745">
        <v>4</v>
      </c>
      <c r="U690" s="701">
        <v>0.88888888888888884</v>
      </c>
    </row>
    <row r="691" spans="1:21" ht="14.4" customHeight="1" x14ac:dyDescent="0.3">
      <c r="A691" s="661">
        <v>31</v>
      </c>
      <c r="B691" s="662" t="s">
        <v>570</v>
      </c>
      <c r="C691" s="662" t="s">
        <v>2361</v>
      </c>
      <c r="D691" s="743" t="s">
        <v>3311</v>
      </c>
      <c r="E691" s="744" t="s">
        <v>2375</v>
      </c>
      <c r="F691" s="662" t="s">
        <v>2357</v>
      </c>
      <c r="G691" s="662" t="s">
        <v>2422</v>
      </c>
      <c r="H691" s="662" t="s">
        <v>1282</v>
      </c>
      <c r="I691" s="662" t="s">
        <v>2428</v>
      </c>
      <c r="J691" s="662" t="s">
        <v>2424</v>
      </c>
      <c r="K691" s="662" t="s">
        <v>2429</v>
      </c>
      <c r="L691" s="663">
        <v>923.74</v>
      </c>
      <c r="M691" s="663">
        <v>1847.48</v>
      </c>
      <c r="N691" s="662">
        <v>2</v>
      </c>
      <c r="O691" s="745">
        <v>1</v>
      </c>
      <c r="P691" s="663">
        <v>1847.48</v>
      </c>
      <c r="Q691" s="678">
        <v>1</v>
      </c>
      <c r="R691" s="662">
        <v>2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31</v>
      </c>
      <c r="B692" s="662" t="s">
        <v>570</v>
      </c>
      <c r="C692" s="662" t="s">
        <v>2361</v>
      </c>
      <c r="D692" s="743" t="s">
        <v>3311</v>
      </c>
      <c r="E692" s="744" t="s">
        <v>2375</v>
      </c>
      <c r="F692" s="662" t="s">
        <v>2357</v>
      </c>
      <c r="G692" s="662" t="s">
        <v>2422</v>
      </c>
      <c r="H692" s="662" t="s">
        <v>1282</v>
      </c>
      <c r="I692" s="662" t="s">
        <v>2430</v>
      </c>
      <c r="J692" s="662" t="s">
        <v>2424</v>
      </c>
      <c r="K692" s="662" t="s">
        <v>2431</v>
      </c>
      <c r="L692" s="663">
        <v>1154.68</v>
      </c>
      <c r="M692" s="663">
        <v>2309.36</v>
      </c>
      <c r="N692" s="662">
        <v>2</v>
      </c>
      <c r="O692" s="745">
        <v>2</v>
      </c>
      <c r="P692" s="663">
        <v>2309.36</v>
      </c>
      <c r="Q692" s="678">
        <v>1</v>
      </c>
      <c r="R692" s="662">
        <v>2</v>
      </c>
      <c r="S692" s="678">
        <v>1</v>
      </c>
      <c r="T692" s="745">
        <v>2</v>
      </c>
      <c r="U692" s="701">
        <v>1</v>
      </c>
    </row>
    <row r="693" spans="1:21" ht="14.4" customHeight="1" x14ac:dyDescent="0.3">
      <c r="A693" s="661">
        <v>31</v>
      </c>
      <c r="B693" s="662" t="s">
        <v>570</v>
      </c>
      <c r="C693" s="662" t="s">
        <v>2361</v>
      </c>
      <c r="D693" s="743" t="s">
        <v>3311</v>
      </c>
      <c r="E693" s="744" t="s">
        <v>2375</v>
      </c>
      <c r="F693" s="662" t="s">
        <v>2357</v>
      </c>
      <c r="G693" s="662" t="s">
        <v>3050</v>
      </c>
      <c r="H693" s="662" t="s">
        <v>571</v>
      </c>
      <c r="I693" s="662" t="s">
        <v>3051</v>
      </c>
      <c r="J693" s="662" t="s">
        <v>3052</v>
      </c>
      <c r="K693" s="662" t="s">
        <v>3053</v>
      </c>
      <c r="L693" s="663">
        <v>0</v>
      </c>
      <c r="M693" s="663">
        <v>0</v>
      </c>
      <c r="N693" s="662">
        <v>3</v>
      </c>
      <c r="O693" s="745">
        <v>1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31</v>
      </c>
      <c r="B694" s="662" t="s">
        <v>570</v>
      </c>
      <c r="C694" s="662" t="s">
        <v>2361</v>
      </c>
      <c r="D694" s="743" t="s">
        <v>3311</v>
      </c>
      <c r="E694" s="744" t="s">
        <v>2375</v>
      </c>
      <c r="F694" s="662" t="s">
        <v>2357</v>
      </c>
      <c r="G694" s="662" t="s">
        <v>2432</v>
      </c>
      <c r="H694" s="662" t="s">
        <v>1282</v>
      </c>
      <c r="I694" s="662" t="s">
        <v>1292</v>
      </c>
      <c r="J694" s="662" t="s">
        <v>1293</v>
      </c>
      <c r="K694" s="662" t="s">
        <v>2290</v>
      </c>
      <c r="L694" s="663">
        <v>48.42</v>
      </c>
      <c r="M694" s="663">
        <v>338.94000000000005</v>
      </c>
      <c r="N694" s="662">
        <v>7</v>
      </c>
      <c r="O694" s="745">
        <v>5.5</v>
      </c>
      <c r="P694" s="663">
        <v>290.52000000000004</v>
      </c>
      <c r="Q694" s="678">
        <v>0.8571428571428571</v>
      </c>
      <c r="R694" s="662">
        <v>6</v>
      </c>
      <c r="S694" s="678">
        <v>0.8571428571428571</v>
      </c>
      <c r="T694" s="745">
        <v>4.5</v>
      </c>
      <c r="U694" s="701">
        <v>0.81818181818181823</v>
      </c>
    </row>
    <row r="695" spans="1:21" ht="14.4" customHeight="1" x14ac:dyDescent="0.3">
      <c r="A695" s="661">
        <v>31</v>
      </c>
      <c r="B695" s="662" t="s">
        <v>570</v>
      </c>
      <c r="C695" s="662" t="s">
        <v>2361</v>
      </c>
      <c r="D695" s="743" t="s">
        <v>3311</v>
      </c>
      <c r="E695" s="744" t="s">
        <v>2375</v>
      </c>
      <c r="F695" s="662" t="s">
        <v>2357</v>
      </c>
      <c r="G695" s="662" t="s">
        <v>2432</v>
      </c>
      <c r="H695" s="662" t="s">
        <v>571</v>
      </c>
      <c r="I695" s="662" t="s">
        <v>2780</v>
      </c>
      <c r="J695" s="662" t="s">
        <v>2781</v>
      </c>
      <c r="K695" s="662" t="s">
        <v>2782</v>
      </c>
      <c r="L695" s="663">
        <v>48.42</v>
      </c>
      <c r="M695" s="663">
        <v>96.84</v>
      </c>
      <c r="N695" s="662">
        <v>2</v>
      </c>
      <c r="O695" s="745">
        <v>1.5</v>
      </c>
      <c r="P695" s="663">
        <v>96.84</v>
      </c>
      <c r="Q695" s="678">
        <v>1</v>
      </c>
      <c r="R695" s="662">
        <v>2</v>
      </c>
      <c r="S695" s="678">
        <v>1</v>
      </c>
      <c r="T695" s="745">
        <v>1.5</v>
      </c>
      <c r="U695" s="701">
        <v>1</v>
      </c>
    </row>
    <row r="696" spans="1:21" ht="14.4" customHeight="1" x14ac:dyDescent="0.3">
      <c r="A696" s="661">
        <v>31</v>
      </c>
      <c r="B696" s="662" t="s">
        <v>570</v>
      </c>
      <c r="C696" s="662" t="s">
        <v>2361</v>
      </c>
      <c r="D696" s="743" t="s">
        <v>3311</v>
      </c>
      <c r="E696" s="744" t="s">
        <v>2375</v>
      </c>
      <c r="F696" s="662" t="s">
        <v>2357</v>
      </c>
      <c r="G696" s="662" t="s">
        <v>2635</v>
      </c>
      <c r="H696" s="662" t="s">
        <v>571</v>
      </c>
      <c r="I696" s="662" t="s">
        <v>713</v>
      </c>
      <c r="J696" s="662" t="s">
        <v>714</v>
      </c>
      <c r="K696" s="662" t="s">
        <v>715</v>
      </c>
      <c r="L696" s="663">
        <v>93.71</v>
      </c>
      <c r="M696" s="663">
        <v>93.71</v>
      </c>
      <c r="N696" s="662">
        <v>1</v>
      </c>
      <c r="O696" s="745">
        <v>1</v>
      </c>
      <c r="P696" s="663">
        <v>93.71</v>
      </c>
      <c r="Q696" s="678">
        <v>1</v>
      </c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31</v>
      </c>
      <c r="B697" s="662" t="s">
        <v>570</v>
      </c>
      <c r="C697" s="662" t="s">
        <v>2361</v>
      </c>
      <c r="D697" s="743" t="s">
        <v>3311</v>
      </c>
      <c r="E697" s="744" t="s">
        <v>2375</v>
      </c>
      <c r="F697" s="662" t="s">
        <v>2357</v>
      </c>
      <c r="G697" s="662" t="s">
        <v>2915</v>
      </c>
      <c r="H697" s="662" t="s">
        <v>571</v>
      </c>
      <c r="I697" s="662" t="s">
        <v>2916</v>
      </c>
      <c r="J697" s="662" t="s">
        <v>1250</v>
      </c>
      <c r="K697" s="662" t="s">
        <v>2574</v>
      </c>
      <c r="L697" s="663">
        <v>54.23</v>
      </c>
      <c r="M697" s="663">
        <v>54.23</v>
      </c>
      <c r="N697" s="662">
        <v>1</v>
      </c>
      <c r="O697" s="745">
        <v>1</v>
      </c>
      <c r="P697" s="663">
        <v>54.23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31</v>
      </c>
      <c r="B698" s="662" t="s">
        <v>570</v>
      </c>
      <c r="C698" s="662" t="s">
        <v>2361</v>
      </c>
      <c r="D698" s="743" t="s">
        <v>3311</v>
      </c>
      <c r="E698" s="744" t="s">
        <v>2375</v>
      </c>
      <c r="F698" s="662" t="s">
        <v>2357</v>
      </c>
      <c r="G698" s="662" t="s">
        <v>2642</v>
      </c>
      <c r="H698" s="662" t="s">
        <v>1282</v>
      </c>
      <c r="I698" s="662" t="s">
        <v>2000</v>
      </c>
      <c r="J698" s="662" t="s">
        <v>2324</v>
      </c>
      <c r="K698" s="662" t="s">
        <v>1785</v>
      </c>
      <c r="L698" s="663">
        <v>96.53</v>
      </c>
      <c r="M698" s="663">
        <v>193.06</v>
      </c>
      <c r="N698" s="662">
        <v>2</v>
      </c>
      <c r="O698" s="745">
        <v>0.5</v>
      </c>
      <c r="P698" s="663">
        <v>193.06</v>
      </c>
      <c r="Q698" s="678">
        <v>1</v>
      </c>
      <c r="R698" s="662">
        <v>2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31</v>
      </c>
      <c r="B699" s="662" t="s">
        <v>570</v>
      </c>
      <c r="C699" s="662" t="s">
        <v>2361</v>
      </c>
      <c r="D699" s="743" t="s">
        <v>3311</v>
      </c>
      <c r="E699" s="744" t="s">
        <v>2375</v>
      </c>
      <c r="F699" s="662" t="s">
        <v>2357</v>
      </c>
      <c r="G699" s="662" t="s">
        <v>2433</v>
      </c>
      <c r="H699" s="662" t="s">
        <v>571</v>
      </c>
      <c r="I699" s="662" t="s">
        <v>740</v>
      </c>
      <c r="J699" s="662" t="s">
        <v>2434</v>
      </c>
      <c r="K699" s="662" t="s">
        <v>2435</v>
      </c>
      <c r="L699" s="663">
        <v>0</v>
      </c>
      <c r="M699" s="663">
        <v>0</v>
      </c>
      <c r="N699" s="662">
        <v>25</v>
      </c>
      <c r="O699" s="745">
        <v>10.5</v>
      </c>
      <c r="P699" s="663">
        <v>0</v>
      </c>
      <c r="Q699" s="678"/>
      <c r="R699" s="662">
        <v>17</v>
      </c>
      <c r="S699" s="678">
        <v>0.68</v>
      </c>
      <c r="T699" s="745">
        <v>7</v>
      </c>
      <c r="U699" s="701">
        <v>0.66666666666666663</v>
      </c>
    </row>
    <row r="700" spans="1:21" ht="14.4" customHeight="1" x14ac:dyDescent="0.3">
      <c r="A700" s="661">
        <v>31</v>
      </c>
      <c r="B700" s="662" t="s">
        <v>570</v>
      </c>
      <c r="C700" s="662" t="s">
        <v>2361</v>
      </c>
      <c r="D700" s="743" t="s">
        <v>3311</v>
      </c>
      <c r="E700" s="744" t="s">
        <v>2375</v>
      </c>
      <c r="F700" s="662" t="s">
        <v>2357</v>
      </c>
      <c r="G700" s="662" t="s">
        <v>2445</v>
      </c>
      <c r="H700" s="662" t="s">
        <v>571</v>
      </c>
      <c r="I700" s="662" t="s">
        <v>2930</v>
      </c>
      <c r="J700" s="662" t="s">
        <v>2583</v>
      </c>
      <c r="K700" s="662" t="s">
        <v>2296</v>
      </c>
      <c r="L700" s="663">
        <v>93.96</v>
      </c>
      <c r="M700" s="663">
        <v>93.96</v>
      </c>
      <c r="N700" s="662">
        <v>1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31</v>
      </c>
      <c r="B701" s="662" t="s">
        <v>570</v>
      </c>
      <c r="C701" s="662" t="s">
        <v>2361</v>
      </c>
      <c r="D701" s="743" t="s">
        <v>3311</v>
      </c>
      <c r="E701" s="744" t="s">
        <v>2375</v>
      </c>
      <c r="F701" s="662" t="s">
        <v>2358</v>
      </c>
      <c r="G701" s="662" t="s">
        <v>2455</v>
      </c>
      <c r="H701" s="662" t="s">
        <v>571</v>
      </c>
      <c r="I701" s="662" t="s">
        <v>2593</v>
      </c>
      <c r="J701" s="662" t="s">
        <v>2594</v>
      </c>
      <c r="K701" s="662" t="s">
        <v>2595</v>
      </c>
      <c r="L701" s="663">
        <v>35.130000000000003</v>
      </c>
      <c r="M701" s="663">
        <v>245.91</v>
      </c>
      <c r="N701" s="662">
        <v>7</v>
      </c>
      <c r="O701" s="745">
        <v>7</v>
      </c>
      <c r="P701" s="663">
        <v>245.91</v>
      </c>
      <c r="Q701" s="678">
        <v>1</v>
      </c>
      <c r="R701" s="662">
        <v>7</v>
      </c>
      <c r="S701" s="678">
        <v>1</v>
      </c>
      <c r="T701" s="745">
        <v>7</v>
      </c>
      <c r="U701" s="701">
        <v>1</v>
      </c>
    </row>
    <row r="702" spans="1:21" ht="14.4" customHeight="1" x14ac:dyDescent="0.3">
      <c r="A702" s="661">
        <v>31</v>
      </c>
      <c r="B702" s="662" t="s">
        <v>570</v>
      </c>
      <c r="C702" s="662" t="s">
        <v>2361</v>
      </c>
      <c r="D702" s="743" t="s">
        <v>3311</v>
      </c>
      <c r="E702" s="744" t="s">
        <v>2375</v>
      </c>
      <c r="F702" s="662" t="s">
        <v>2358</v>
      </c>
      <c r="G702" s="662" t="s">
        <v>2455</v>
      </c>
      <c r="H702" s="662" t="s">
        <v>571</v>
      </c>
      <c r="I702" s="662" t="s">
        <v>2791</v>
      </c>
      <c r="J702" s="662" t="s">
        <v>2594</v>
      </c>
      <c r="K702" s="662" t="s">
        <v>2792</v>
      </c>
      <c r="L702" s="663">
        <v>30.99</v>
      </c>
      <c r="M702" s="663">
        <v>30.99</v>
      </c>
      <c r="N702" s="662">
        <v>1</v>
      </c>
      <c r="O702" s="745">
        <v>1</v>
      </c>
      <c r="P702" s="663">
        <v>30.99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31</v>
      </c>
      <c r="B703" s="662" t="s">
        <v>570</v>
      </c>
      <c r="C703" s="662" t="s">
        <v>2361</v>
      </c>
      <c r="D703" s="743" t="s">
        <v>3311</v>
      </c>
      <c r="E703" s="744" t="s">
        <v>2375</v>
      </c>
      <c r="F703" s="662" t="s">
        <v>2358</v>
      </c>
      <c r="G703" s="662" t="s">
        <v>2455</v>
      </c>
      <c r="H703" s="662" t="s">
        <v>571</v>
      </c>
      <c r="I703" s="662" t="s">
        <v>2793</v>
      </c>
      <c r="J703" s="662" t="s">
        <v>2594</v>
      </c>
      <c r="K703" s="662" t="s">
        <v>2794</v>
      </c>
      <c r="L703" s="663">
        <v>24.77</v>
      </c>
      <c r="M703" s="663">
        <v>148.62</v>
      </c>
      <c r="N703" s="662">
        <v>6</v>
      </c>
      <c r="O703" s="745">
        <v>6</v>
      </c>
      <c r="P703" s="663">
        <v>148.62</v>
      </c>
      <c r="Q703" s="678">
        <v>1</v>
      </c>
      <c r="R703" s="662">
        <v>6</v>
      </c>
      <c r="S703" s="678">
        <v>1</v>
      </c>
      <c r="T703" s="745">
        <v>6</v>
      </c>
      <c r="U703" s="701">
        <v>1</v>
      </c>
    </row>
    <row r="704" spans="1:21" ht="14.4" customHeight="1" x14ac:dyDescent="0.3">
      <c r="A704" s="661">
        <v>31</v>
      </c>
      <c r="B704" s="662" t="s">
        <v>570</v>
      </c>
      <c r="C704" s="662" t="s">
        <v>2361</v>
      </c>
      <c r="D704" s="743" t="s">
        <v>3311</v>
      </c>
      <c r="E704" s="744" t="s">
        <v>2375</v>
      </c>
      <c r="F704" s="662" t="s">
        <v>2358</v>
      </c>
      <c r="G704" s="662" t="s">
        <v>2455</v>
      </c>
      <c r="H704" s="662" t="s">
        <v>571</v>
      </c>
      <c r="I704" s="662" t="s">
        <v>2731</v>
      </c>
      <c r="J704" s="662" t="s">
        <v>2594</v>
      </c>
      <c r="K704" s="662" t="s">
        <v>2732</v>
      </c>
      <c r="L704" s="663">
        <v>38.24</v>
      </c>
      <c r="M704" s="663">
        <v>191.20000000000002</v>
      </c>
      <c r="N704" s="662">
        <v>5</v>
      </c>
      <c r="O704" s="745">
        <v>5</v>
      </c>
      <c r="P704" s="663">
        <v>191.20000000000002</v>
      </c>
      <c r="Q704" s="678">
        <v>1</v>
      </c>
      <c r="R704" s="662">
        <v>5</v>
      </c>
      <c r="S704" s="678">
        <v>1</v>
      </c>
      <c r="T704" s="745">
        <v>5</v>
      </c>
      <c r="U704" s="701">
        <v>1</v>
      </c>
    </row>
    <row r="705" spans="1:21" ht="14.4" customHeight="1" x14ac:dyDescent="0.3">
      <c r="A705" s="661">
        <v>31</v>
      </c>
      <c r="B705" s="662" t="s">
        <v>570</v>
      </c>
      <c r="C705" s="662" t="s">
        <v>2361</v>
      </c>
      <c r="D705" s="743" t="s">
        <v>3311</v>
      </c>
      <c r="E705" s="744" t="s">
        <v>2375</v>
      </c>
      <c r="F705" s="662" t="s">
        <v>2358</v>
      </c>
      <c r="G705" s="662" t="s">
        <v>2459</v>
      </c>
      <c r="H705" s="662" t="s">
        <v>571</v>
      </c>
      <c r="I705" s="662" t="s">
        <v>3054</v>
      </c>
      <c r="J705" s="662" t="s">
        <v>3055</v>
      </c>
      <c r="K705" s="662" t="s">
        <v>3056</v>
      </c>
      <c r="L705" s="663">
        <v>130</v>
      </c>
      <c r="M705" s="663">
        <v>130</v>
      </c>
      <c r="N705" s="662">
        <v>1</v>
      </c>
      <c r="O705" s="745">
        <v>1</v>
      </c>
      <c r="P705" s="663">
        <v>130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31</v>
      </c>
      <c r="B706" s="662" t="s">
        <v>570</v>
      </c>
      <c r="C706" s="662" t="s">
        <v>2361</v>
      </c>
      <c r="D706" s="743" t="s">
        <v>3311</v>
      </c>
      <c r="E706" s="744" t="s">
        <v>2375</v>
      </c>
      <c r="F706" s="662" t="s">
        <v>2358</v>
      </c>
      <c r="G706" s="662" t="s">
        <v>2463</v>
      </c>
      <c r="H706" s="662" t="s">
        <v>571</v>
      </c>
      <c r="I706" s="662" t="s">
        <v>2467</v>
      </c>
      <c r="J706" s="662" t="s">
        <v>2468</v>
      </c>
      <c r="K706" s="662" t="s">
        <v>2469</v>
      </c>
      <c r="L706" s="663">
        <v>199.5</v>
      </c>
      <c r="M706" s="663">
        <v>199.5</v>
      </c>
      <c r="N706" s="662">
        <v>1</v>
      </c>
      <c r="O706" s="745">
        <v>1</v>
      </c>
      <c r="P706" s="663">
        <v>199.5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31</v>
      </c>
      <c r="B707" s="662" t="s">
        <v>570</v>
      </c>
      <c r="C707" s="662" t="s">
        <v>2361</v>
      </c>
      <c r="D707" s="743" t="s">
        <v>3311</v>
      </c>
      <c r="E707" s="744" t="s">
        <v>2375</v>
      </c>
      <c r="F707" s="662" t="s">
        <v>2358</v>
      </c>
      <c r="G707" s="662" t="s">
        <v>2463</v>
      </c>
      <c r="H707" s="662" t="s">
        <v>571</v>
      </c>
      <c r="I707" s="662" t="s">
        <v>2470</v>
      </c>
      <c r="J707" s="662" t="s">
        <v>2471</v>
      </c>
      <c r="K707" s="662" t="s">
        <v>2472</v>
      </c>
      <c r="L707" s="663">
        <v>492.18</v>
      </c>
      <c r="M707" s="663">
        <v>1476.54</v>
      </c>
      <c r="N707" s="662">
        <v>3</v>
      </c>
      <c r="O707" s="745">
        <v>3</v>
      </c>
      <c r="P707" s="663">
        <v>1476.54</v>
      </c>
      <c r="Q707" s="678">
        <v>1</v>
      </c>
      <c r="R707" s="662">
        <v>3</v>
      </c>
      <c r="S707" s="678">
        <v>1</v>
      </c>
      <c r="T707" s="745">
        <v>3</v>
      </c>
      <c r="U707" s="701">
        <v>1</v>
      </c>
    </row>
    <row r="708" spans="1:21" ht="14.4" customHeight="1" x14ac:dyDescent="0.3">
      <c r="A708" s="661">
        <v>31</v>
      </c>
      <c r="B708" s="662" t="s">
        <v>570</v>
      </c>
      <c r="C708" s="662" t="s">
        <v>2361</v>
      </c>
      <c r="D708" s="743" t="s">
        <v>3311</v>
      </c>
      <c r="E708" s="744" t="s">
        <v>2375</v>
      </c>
      <c r="F708" s="662" t="s">
        <v>2358</v>
      </c>
      <c r="G708" s="662" t="s">
        <v>2463</v>
      </c>
      <c r="H708" s="662" t="s">
        <v>571</v>
      </c>
      <c r="I708" s="662" t="s">
        <v>2654</v>
      </c>
      <c r="J708" s="662" t="s">
        <v>2655</v>
      </c>
      <c r="K708" s="662" t="s">
        <v>2656</v>
      </c>
      <c r="L708" s="663">
        <v>320.25</v>
      </c>
      <c r="M708" s="663">
        <v>640.5</v>
      </c>
      <c r="N708" s="662">
        <v>2</v>
      </c>
      <c r="O708" s="745">
        <v>2</v>
      </c>
      <c r="P708" s="663">
        <v>640.5</v>
      </c>
      <c r="Q708" s="678">
        <v>1</v>
      </c>
      <c r="R708" s="662">
        <v>2</v>
      </c>
      <c r="S708" s="678">
        <v>1</v>
      </c>
      <c r="T708" s="745">
        <v>2</v>
      </c>
      <c r="U708" s="701">
        <v>1</v>
      </c>
    </row>
    <row r="709" spans="1:21" ht="14.4" customHeight="1" x14ac:dyDescent="0.3">
      <c r="A709" s="661">
        <v>31</v>
      </c>
      <c r="B709" s="662" t="s">
        <v>570</v>
      </c>
      <c r="C709" s="662" t="s">
        <v>2361</v>
      </c>
      <c r="D709" s="743" t="s">
        <v>3311</v>
      </c>
      <c r="E709" s="744" t="s">
        <v>2375</v>
      </c>
      <c r="F709" s="662" t="s">
        <v>2358</v>
      </c>
      <c r="G709" s="662" t="s">
        <v>2463</v>
      </c>
      <c r="H709" s="662" t="s">
        <v>571</v>
      </c>
      <c r="I709" s="662" t="s">
        <v>2596</v>
      </c>
      <c r="J709" s="662" t="s">
        <v>2597</v>
      </c>
      <c r="K709" s="662" t="s">
        <v>2598</v>
      </c>
      <c r="L709" s="663">
        <v>245.43</v>
      </c>
      <c r="M709" s="663">
        <v>245.43</v>
      </c>
      <c r="N709" s="662">
        <v>1</v>
      </c>
      <c r="O709" s="745">
        <v>1</v>
      </c>
      <c r="P709" s="663">
        <v>245.43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31</v>
      </c>
      <c r="B710" s="662" t="s">
        <v>570</v>
      </c>
      <c r="C710" s="662" t="s">
        <v>2361</v>
      </c>
      <c r="D710" s="743" t="s">
        <v>3311</v>
      </c>
      <c r="E710" s="744" t="s">
        <v>2375</v>
      </c>
      <c r="F710" s="662" t="s">
        <v>2358</v>
      </c>
      <c r="G710" s="662" t="s">
        <v>2463</v>
      </c>
      <c r="H710" s="662" t="s">
        <v>571</v>
      </c>
      <c r="I710" s="662" t="s">
        <v>2537</v>
      </c>
      <c r="J710" s="662" t="s">
        <v>2538</v>
      </c>
      <c r="K710" s="662" t="s">
        <v>2539</v>
      </c>
      <c r="L710" s="663">
        <v>750</v>
      </c>
      <c r="M710" s="663">
        <v>3000</v>
      </c>
      <c r="N710" s="662">
        <v>4</v>
      </c>
      <c r="O710" s="745">
        <v>4</v>
      </c>
      <c r="P710" s="663">
        <v>3000</v>
      </c>
      <c r="Q710" s="678">
        <v>1</v>
      </c>
      <c r="R710" s="662">
        <v>4</v>
      </c>
      <c r="S710" s="678">
        <v>1</v>
      </c>
      <c r="T710" s="745">
        <v>4</v>
      </c>
      <c r="U710" s="701">
        <v>1</v>
      </c>
    </row>
    <row r="711" spans="1:21" ht="14.4" customHeight="1" x14ac:dyDescent="0.3">
      <c r="A711" s="661">
        <v>31</v>
      </c>
      <c r="B711" s="662" t="s">
        <v>570</v>
      </c>
      <c r="C711" s="662" t="s">
        <v>2361</v>
      </c>
      <c r="D711" s="743" t="s">
        <v>3311</v>
      </c>
      <c r="E711" s="744" t="s">
        <v>2375</v>
      </c>
      <c r="F711" s="662" t="s">
        <v>2358</v>
      </c>
      <c r="G711" s="662" t="s">
        <v>2463</v>
      </c>
      <c r="H711" s="662" t="s">
        <v>571</v>
      </c>
      <c r="I711" s="662" t="s">
        <v>2800</v>
      </c>
      <c r="J711" s="662" t="s">
        <v>2543</v>
      </c>
      <c r="K711" s="662" t="s">
        <v>2801</v>
      </c>
      <c r="L711" s="663">
        <v>50.5</v>
      </c>
      <c r="M711" s="663">
        <v>50.5</v>
      </c>
      <c r="N711" s="662">
        <v>1</v>
      </c>
      <c r="O711" s="745">
        <v>1</v>
      </c>
      <c r="P711" s="663">
        <v>50.5</v>
      </c>
      <c r="Q711" s="678">
        <v>1</v>
      </c>
      <c r="R711" s="662">
        <v>1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31</v>
      </c>
      <c r="B712" s="662" t="s">
        <v>570</v>
      </c>
      <c r="C712" s="662" t="s">
        <v>2361</v>
      </c>
      <c r="D712" s="743" t="s">
        <v>3311</v>
      </c>
      <c r="E712" s="744" t="s">
        <v>2375</v>
      </c>
      <c r="F712" s="662" t="s">
        <v>2358</v>
      </c>
      <c r="G712" s="662" t="s">
        <v>2463</v>
      </c>
      <c r="H712" s="662" t="s">
        <v>571</v>
      </c>
      <c r="I712" s="662" t="s">
        <v>2739</v>
      </c>
      <c r="J712" s="662" t="s">
        <v>2543</v>
      </c>
      <c r="K712" s="662" t="s">
        <v>2740</v>
      </c>
      <c r="L712" s="663">
        <v>58.5</v>
      </c>
      <c r="M712" s="663">
        <v>58.5</v>
      </c>
      <c r="N712" s="662">
        <v>1</v>
      </c>
      <c r="O712" s="745">
        <v>1</v>
      </c>
      <c r="P712" s="663">
        <v>58.5</v>
      </c>
      <c r="Q712" s="678">
        <v>1</v>
      </c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31</v>
      </c>
      <c r="B713" s="662" t="s">
        <v>570</v>
      </c>
      <c r="C713" s="662" t="s">
        <v>2361</v>
      </c>
      <c r="D713" s="743" t="s">
        <v>3311</v>
      </c>
      <c r="E713" s="744" t="s">
        <v>2375</v>
      </c>
      <c r="F713" s="662" t="s">
        <v>2358</v>
      </c>
      <c r="G713" s="662" t="s">
        <v>2463</v>
      </c>
      <c r="H713" s="662" t="s">
        <v>571</v>
      </c>
      <c r="I713" s="662" t="s">
        <v>2473</v>
      </c>
      <c r="J713" s="662" t="s">
        <v>2474</v>
      </c>
      <c r="K713" s="662" t="s">
        <v>2475</v>
      </c>
      <c r="L713" s="663">
        <v>971.25</v>
      </c>
      <c r="M713" s="663">
        <v>2913.75</v>
      </c>
      <c r="N713" s="662">
        <v>3</v>
      </c>
      <c r="O713" s="745">
        <v>3</v>
      </c>
      <c r="P713" s="663">
        <v>2913.75</v>
      </c>
      <c r="Q713" s="678">
        <v>1</v>
      </c>
      <c r="R713" s="662">
        <v>3</v>
      </c>
      <c r="S713" s="678">
        <v>1</v>
      </c>
      <c r="T713" s="745">
        <v>3</v>
      </c>
      <c r="U713" s="701">
        <v>1</v>
      </c>
    </row>
    <row r="714" spans="1:21" ht="14.4" customHeight="1" x14ac:dyDescent="0.3">
      <c r="A714" s="661">
        <v>31</v>
      </c>
      <c r="B714" s="662" t="s">
        <v>570</v>
      </c>
      <c r="C714" s="662" t="s">
        <v>2361</v>
      </c>
      <c r="D714" s="743" t="s">
        <v>3311</v>
      </c>
      <c r="E714" s="744" t="s">
        <v>2375</v>
      </c>
      <c r="F714" s="662" t="s">
        <v>2358</v>
      </c>
      <c r="G714" s="662" t="s">
        <v>2463</v>
      </c>
      <c r="H714" s="662" t="s">
        <v>571</v>
      </c>
      <c r="I714" s="662" t="s">
        <v>2561</v>
      </c>
      <c r="J714" s="662" t="s">
        <v>2562</v>
      </c>
      <c r="K714" s="662" t="s">
        <v>2563</v>
      </c>
      <c r="L714" s="663">
        <v>2010.55</v>
      </c>
      <c r="M714" s="663">
        <v>2010.55</v>
      </c>
      <c r="N714" s="662">
        <v>1</v>
      </c>
      <c r="O714" s="745">
        <v>1</v>
      </c>
      <c r="P714" s="663">
        <v>2010.55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31</v>
      </c>
      <c r="B715" s="662" t="s">
        <v>570</v>
      </c>
      <c r="C715" s="662" t="s">
        <v>2361</v>
      </c>
      <c r="D715" s="743" t="s">
        <v>3311</v>
      </c>
      <c r="E715" s="744" t="s">
        <v>2375</v>
      </c>
      <c r="F715" s="662" t="s">
        <v>2358</v>
      </c>
      <c r="G715" s="662" t="s">
        <v>2463</v>
      </c>
      <c r="H715" s="662" t="s">
        <v>571</v>
      </c>
      <c r="I715" s="662" t="s">
        <v>2627</v>
      </c>
      <c r="J715" s="662" t="s">
        <v>2628</v>
      </c>
      <c r="K715" s="662" t="s">
        <v>2629</v>
      </c>
      <c r="L715" s="663">
        <v>250</v>
      </c>
      <c r="M715" s="663">
        <v>1500</v>
      </c>
      <c r="N715" s="662">
        <v>6</v>
      </c>
      <c r="O715" s="745">
        <v>6</v>
      </c>
      <c r="P715" s="663">
        <v>1500</v>
      </c>
      <c r="Q715" s="678">
        <v>1</v>
      </c>
      <c r="R715" s="662">
        <v>6</v>
      </c>
      <c r="S715" s="678">
        <v>1</v>
      </c>
      <c r="T715" s="745">
        <v>6</v>
      </c>
      <c r="U715" s="701">
        <v>1</v>
      </c>
    </row>
    <row r="716" spans="1:21" ht="14.4" customHeight="1" x14ac:dyDescent="0.3">
      <c r="A716" s="661">
        <v>31</v>
      </c>
      <c r="B716" s="662" t="s">
        <v>570</v>
      </c>
      <c r="C716" s="662" t="s">
        <v>2361</v>
      </c>
      <c r="D716" s="743" t="s">
        <v>3311</v>
      </c>
      <c r="E716" s="744" t="s">
        <v>2375</v>
      </c>
      <c r="F716" s="662" t="s">
        <v>2358</v>
      </c>
      <c r="G716" s="662" t="s">
        <v>2463</v>
      </c>
      <c r="H716" s="662" t="s">
        <v>571</v>
      </c>
      <c r="I716" s="662" t="s">
        <v>2968</v>
      </c>
      <c r="J716" s="662" t="s">
        <v>2969</v>
      </c>
      <c r="K716" s="662"/>
      <c r="L716" s="663">
        <v>80.349999999999994</v>
      </c>
      <c r="M716" s="663">
        <v>80.349999999999994</v>
      </c>
      <c r="N716" s="662">
        <v>1</v>
      </c>
      <c r="O716" s="745">
        <v>1</v>
      </c>
      <c r="P716" s="663">
        <v>80.349999999999994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31</v>
      </c>
      <c r="B717" s="662" t="s">
        <v>570</v>
      </c>
      <c r="C717" s="662" t="s">
        <v>2361</v>
      </c>
      <c r="D717" s="743" t="s">
        <v>3311</v>
      </c>
      <c r="E717" s="744" t="s">
        <v>2375</v>
      </c>
      <c r="F717" s="662" t="s">
        <v>2358</v>
      </c>
      <c r="G717" s="662" t="s">
        <v>2463</v>
      </c>
      <c r="H717" s="662" t="s">
        <v>571</v>
      </c>
      <c r="I717" s="662" t="s">
        <v>2482</v>
      </c>
      <c r="J717" s="662" t="s">
        <v>2483</v>
      </c>
      <c r="K717" s="662" t="s">
        <v>2484</v>
      </c>
      <c r="L717" s="663">
        <v>350</v>
      </c>
      <c r="M717" s="663">
        <v>8050</v>
      </c>
      <c r="N717" s="662">
        <v>23</v>
      </c>
      <c r="O717" s="745">
        <v>23</v>
      </c>
      <c r="P717" s="663">
        <v>7700</v>
      </c>
      <c r="Q717" s="678">
        <v>0.95652173913043481</v>
      </c>
      <c r="R717" s="662">
        <v>22</v>
      </c>
      <c r="S717" s="678">
        <v>0.95652173913043481</v>
      </c>
      <c r="T717" s="745">
        <v>22</v>
      </c>
      <c r="U717" s="701">
        <v>0.95652173913043481</v>
      </c>
    </row>
    <row r="718" spans="1:21" ht="14.4" customHeight="1" x14ac:dyDescent="0.3">
      <c r="A718" s="661">
        <v>31</v>
      </c>
      <c r="B718" s="662" t="s">
        <v>570</v>
      </c>
      <c r="C718" s="662" t="s">
        <v>2361</v>
      </c>
      <c r="D718" s="743" t="s">
        <v>3311</v>
      </c>
      <c r="E718" s="744" t="s">
        <v>2375</v>
      </c>
      <c r="F718" s="662" t="s">
        <v>2358</v>
      </c>
      <c r="G718" s="662" t="s">
        <v>2463</v>
      </c>
      <c r="H718" s="662" t="s">
        <v>571</v>
      </c>
      <c r="I718" s="662" t="s">
        <v>2542</v>
      </c>
      <c r="J718" s="662" t="s">
        <v>2543</v>
      </c>
      <c r="K718" s="662" t="s">
        <v>2544</v>
      </c>
      <c r="L718" s="663">
        <v>58.5</v>
      </c>
      <c r="M718" s="663">
        <v>58.5</v>
      </c>
      <c r="N718" s="662">
        <v>1</v>
      </c>
      <c r="O718" s="745">
        <v>1</v>
      </c>
      <c r="P718" s="663">
        <v>58.5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31</v>
      </c>
      <c r="B719" s="662" t="s">
        <v>570</v>
      </c>
      <c r="C719" s="662" t="s">
        <v>2361</v>
      </c>
      <c r="D719" s="743" t="s">
        <v>3311</v>
      </c>
      <c r="E719" s="744" t="s">
        <v>2375</v>
      </c>
      <c r="F719" s="662" t="s">
        <v>2358</v>
      </c>
      <c r="G719" s="662" t="s">
        <v>2463</v>
      </c>
      <c r="H719" s="662" t="s">
        <v>571</v>
      </c>
      <c r="I719" s="662" t="s">
        <v>3057</v>
      </c>
      <c r="J719" s="662" t="s">
        <v>3058</v>
      </c>
      <c r="K719" s="662" t="s">
        <v>3059</v>
      </c>
      <c r="L719" s="663">
        <v>250</v>
      </c>
      <c r="M719" s="663">
        <v>250</v>
      </c>
      <c r="N719" s="662">
        <v>1</v>
      </c>
      <c r="O719" s="745">
        <v>1</v>
      </c>
      <c r="P719" s="663">
        <v>250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31</v>
      </c>
      <c r="B720" s="662" t="s">
        <v>570</v>
      </c>
      <c r="C720" s="662" t="s">
        <v>2361</v>
      </c>
      <c r="D720" s="743" t="s">
        <v>3311</v>
      </c>
      <c r="E720" s="744" t="s">
        <v>2375</v>
      </c>
      <c r="F720" s="662" t="s">
        <v>2358</v>
      </c>
      <c r="G720" s="662" t="s">
        <v>2463</v>
      </c>
      <c r="H720" s="662" t="s">
        <v>571</v>
      </c>
      <c r="I720" s="662" t="s">
        <v>2975</v>
      </c>
      <c r="J720" s="662" t="s">
        <v>2976</v>
      </c>
      <c r="K720" s="662" t="s">
        <v>2977</v>
      </c>
      <c r="L720" s="663">
        <v>332.98</v>
      </c>
      <c r="M720" s="663">
        <v>332.98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31</v>
      </c>
      <c r="B721" s="662" t="s">
        <v>570</v>
      </c>
      <c r="C721" s="662" t="s">
        <v>2361</v>
      </c>
      <c r="D721" s="743" t="s">
        <v>3311</v>
      </c>
      <c r="E721" s="744" t="s">
        <v>2375</v>
      </c>
      <c r="F721" s="662" t="s">
        <v>2358</v>
      </c>
      <c r="G721" s="662" t="s">
        <v>2463</v>
      </c>
      <c r="H721" s="662" t="s">
        <v>571</v>
      </c>
      <c r="I721" s="662" t="s">
        <v>3060</v>
      </c>
      <c r="J721" s="662" t="s">
        <v>3061</v>
      </c>
      <c r="K721" s="662" t="s">
        <v>3062</v>
      </c>
      <c r="L721" s="663">
        <v>739.92</v>
      </c>
      <c r="M721" s="663">
        <v>739.92</v>
      </c>
      <c r="N721" s="662">
        <v>1</v>
      </c>
      <c r="O721" s="745">
        <v>1</v>
      </c>
      <c r="P721" s="663">
        <v>739.92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31</v>
      </c>
      <c r="B722" s="662" t="s">
        <v>570</v>
      </c>
      <c r="C722" s="662" t="s">
        <v>2361</v>
      </c>
      <c r="D722" s="743" t="s">
        <v>3311</v>
      </c>
      <c r="E722" s="744" t="s">
        <v>2375</v>
      </c>
      <c r="F722" s="662" t="s">
        <v>2358</v>
      </c>
      <c r="G722" s="662" t="s">
        <v>2463</v>
      </c>
      <c r="H722" s="662" t="s">
        <v>571</v>
      </c>
      <c r="I722" s="662" t="s">
        <v>2564</v>
      </c>
      <c r="J722" s="662" t="s">
        <v>2565</v>
      </c>
      <c r="K722" s="662" t="s">
        <v>2566</v>
      </c>
      <c r="L722" s="663">
        <v>1000</v>
      </c>
      <c r="M722" s="663">
        <v>2000</v>
      </c>
      <c r="N722" s="662">
        <v>2</v>
      </c>
      <c r="O722" s="745">
        <v>2</v>
      </c>
      <c r="P722" s="663">
        <v>2000</v>
      </c>
      <c r="Q722" s="678">
        <v>1</v>
      </c>
      <c r="R722" s="662">
        <v>2</v>
      </c>
      <c r="S722" s="678">
        <v>1</v>
      </c>
      <c r="T722" s="745">
        <v>2</v>
      </c>
      <c r="U722" s="701">
        <v>1</v>
      </c>
    </row>
    <row r="723" spans="1:21" ht="14.4" customHeight="1" x14ac:dyDescent="0.3">
      <c r="A723" s="661">
        <v>31</v>
      </c>
      <c r="B723" s="662" t="s">
        <v>570</v>
      </c>
      <c r="C723" s="662" t="s">
        <v>2361</v>
      </c>
      <c r="D723" s="743" t="s">
        <v>3311</v>
      </c>
      <c r="E723" s="744" t="s">
        <v>2375</v>
      </c>
      <c r="F723" s="662" t="s">
        <v>2358</v>
      </c>
      <c r="G723" s="662" t="s">
        <v>2488</v>
      </c>
      <c r="H723" s="662" t="s">
        <v>571</v>
      </c>
      <c r="I723" s="662" t="s">
        <v>2489</v>
      </c>
      <c r="J723" s="662" t="s">
        <v>2490</v>
      </c>
      <c r="K723" s="662" t="s">
        <v>2491</v>
      </c>
      <c r="L723" s="663">
        <v>260</v>
      </c>
      <c r="M723" s="663">
        <v>520</v>
      </c>
      <c r="N723" s="662">
        <v>2</v>
      </c>
      <c r="O723" s="745">
        <v>1</v>
      </c>
      <c r="P723" s="663">
        <v>520</v>
      </c>
      <c r="Q723" s="678">
        <v>1</v>
      </c>
      <c r="R723" s="662">
        <v>2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31</v>
      </c>
      <c r="B724" s="662" t="s">
        <v>570</v>
      </c>
      <c r="C724" s="662" t="s">
        <v>2361</v>
      </c>
      <c r="D724" s="743" t="s">
        <v>3311</v>
      </c>
      <c r="E724" s="744" t="s">
        <v>2375</v>
      </c>
      <c r="F724" s="662" t="s">
        <v>2358</v>
      </c>
      <c r="G724" s="662" t="s">
        <v>2488</v>
      </c>
      <c r="H724" s="662" t="s">
        <v>571</v>
      </c>
      <c r="I724" s="662" t="s">
        <v>2492</v>
      </c>
      <c r="J724" s="662" t="s">
        <v>2493</v>
      </c>
      <c r="K724" s="662" t="s">
        <v>2494</v>
      </c>
      <c r="L724" s="663">
        <v>200</v>
      </c>
      <c r="M724" s="663">
        <v>400</v>
      </c>
      <c r="N724" s="662">
        <v>2</v>
      </c>
      <c r="O724" s="745">
        <v>1</v>
      </c>
      <c r="P724" s="663">
        <v>400</v>
      </c>
      <c r="Q724" s="678">
        <v>1</v>
      </c>
      <c r="R724" s="662">
        <v>2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31</v>
      </c>
      <c r="B725" s="662" t="s">
        <v>570</v>
      </c>
      <c r="C725" s="662" t="s">
        <v>2361</v>
      </c>
      <c r="D725" s="743" t="s">
        <v>3311</v>
      </c>
      <c r="E725" s="744" t="s">
        <v>2376</v>
      </c>
      <c r="F725" s="662" t="s">
        <v>2357</v>
      </c>
      <c r="G725" s="662" t="s">
        <v>2397</v>
      </c>
      <c r="H725" s="662" t="s">
        <v>571</v>
      </c>
      <c r="I725" s="662" t="s">
        <v>790</v>
      </c>
      <c r="J725" s="662" t="s">
        <v>2398</v>
      </c>
      <c r="K725" s="662" t="s">
        <v>2399</v>
      </c>
      <c r="L725" s="663">
        <v>0</v>
      </c>
      <c r="M725" s="663">
        <v>0</v>
      </c>
      <c r="N725" s="662">
        <v>2</v>
      </c>
      <c r="O725" s="745">
        <v>2</v>
      </c>
      <c r="P725" s="663">
        <v>0</v>
      </c>
      <c r="Q725" s="678"/>
      <c r="R725" s="662">
        <v>1</v>
      </c>
      <c r="S725" s="678">
        <v>0.5</v>
      </c>
      <c r="T725" s="745">
        <v>1</v>
      </c>
      <c r="U725" s="701">
        <v>0.5</v>
      </c>
    </row>
    <row r="726" spans="1:21" ht="14.4" customHeight="1" x14ac:dyDescent="0.3">
      <c r="A726" s="661">
        <v>31</v>
      </c>
      <c r="B726" s="662" t="s">
        <v>570</v>
      </c>
      <c r="C726" s="662" t="s">
        <v>2361</v>
      </c>
      <c r="D726" s="743" t="s">
        <v>3311</v>
      </c>
      <c r="E726" s="744" t="s">
        <v>2376</v>
      </c>
      <c r="F726" s="662" t="s">
        <v>2357</v>
      </c>
      <c r="G726" s="662" t="s">
        <v>2384</v>
      </c>
      <c r="H726" s="662" t="s">
        <v>571</v>
      </c>
      <c r="I726" s="662" t="s">
        <v>1502</v>
      </c>
      <c r="J726" s="662" t="s">
        <v>1503</v>
      </c>
      <c r="K726" s="662" t="s">
        <v>2260</v>
      </c>
      <c r="L726" s="663">
        <v>78.33</v>
      </c>
      <c r="M726" s="663">
        <v>156.66</v>
      </c>
      <c r="N726" s="662">
        <v>2</v>
      </c>
      <c r="O726" s="745">
        <v>1</v>
      </c>
      <c r="P726" s="663">
        <v>156.66</v>
      </c>
      <c r="Q726" s="678">
        <v>1</v>
      </c>
      <c r="R726" s="662">
        <v>2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31</v>
      </c>
      <c r="B727" s="662" t="s">
        <v>570</v>
      </c>
      <c r="C727" s="662" t="s">
        <v>2361</v>
      </c>
      <c r="D727" s="743" t="s">
        <v>3311</v>
      </c>
      <c r="E727" s="744" t="s">
        <v>2376</v>
      </c>
      <c r="F727" s="662" t="s">
        <v>2357</v>
      </c>
      <c r="G727" s="662" t="s">
        <v>2982</v>
      </c>
      <c r="H727" s="662" t="s">
        <v>571</v>
      </c>
      <c r="I727" s="662" t="s">
        <v>3063</v>
      </c>
      <c r="J727" s="662" t="s">
        <v>3064</v>
      </c>
      <c r="K727" s="662" t="s">
        <v>1050</v>
      </c>
      <c r="L727" s="663">
        <v>113.66</v>
      </c>
      <c r="M727" s="663">
        <v>113.66</v>
      </c>
      <c r="N727" s="662">
        <v>1</v>
      </c>
      <c r="O727" s="745">
        <v>1</v>
      </c>
      <c r="P727" s="663">
        <v>113.66</v>
      </c>
      <c r="Q727" s="678">
        <v>1</v>
      </c>
      <c r="R727" s="662">
        <v>1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31</v>
      </c>
      <c r="B728" s="662" t="s">
        <v>570</v>
      </c>
      <c r="C728" s="662" t="s">
        <v>2361</v>
      </c>
      <c r="D728" s="743" t="s">
        <v>3311</v>
      </c>
      <c r="E728" s="744" t="s">
        <v>2376</v>
      </c>
      <c r="F728" s="662" t="s">
        <v>2357</v>
      </c>
      <c r="G728" s="662" t="s">
        <v>3065</v>
      </c>
      <c r="H728" s="662" t="s">
        <v>571</v>
      </c>
      <c r="I728" s="662" t="s">
        <v>3066</v>
      </c>
      <c r="J728" s="662" t="s">
        <v>3067</v>
      </c>
      <c r="K728" s="662" t="s">
        <v>3068</v>
      </c>
      <c r="L728" s="663">
        <v>0</v>
      </c>
      <c r="M728" s="663">
        <v>0</v>
      </c>
      <c r="N728" s="662">
        <v>1</v>
      </c>
      <c r="O728" s="745">
        <v>1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31</v>
      </c>
      <c r="B729" s="662" t="s">
        <v>570</v>
      </c>
      <c r="C729" s="662" t="s">
        <v>2361</v>
      </c>
      <c r="D729" s="743" t="s">
        <v>3311</v>
      </c>
      <c r="E729" s="744" t="s">
        <v>2376</v>
      </c>
      <c r="F729" s="662" t="s">
        <v>2357</v>
      </c>
      <c r="G729" s="662" t="s">
        <v>3069</v>
      </c>
      <c r="H729" s="662" t="s">
        <v>571</v>
      </c>
      <c r="I729" s="662" t="s">
        <v>3070</v>
      </c>
      <c r="J729" s="662" t="s">
        <v>3071</v>
      </c>
      <c r="K729" s="662" t="s">
        <v>3072</v>
      </c>
      <c r="L729" s="663">
        <v>15.4</v>
      </c>
      <c r="M729" s="663">
        <v>15.4</v>
      </c>
      <c r="N729" s="662">
        <v>1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31</v>
      </c>
      <c r="B730" s="662" t="s">
        <v>570</v>
      </c>
      <c r="C730" s="662" t="s">
        <v>2361</v>
      </c>
      <c r="D730" s="743" t="s">
        <v>3311</v>
      </c>
      <c r="E730" s="744" t="s">
        <v>2376</v>
      </c>
      <c r="F730" s="662" t="s">
        <v>2357</v>
      </c>
      <c r="G730" s="662" t="s">
        <v>2556</v>
      </c>
      <c r="H730" s="662" t="s">
        <v>571</v>
      </c>
      <c r="I730" s="662" t="s">
        <v>3073</v>
      </c>
      <c r="J730" s="662" t="s">
        <v>3074</v>
      </c>
      <c r="K730" s="662" t="s">
        <v>3075</v>
      </c>
      <c r="L730" s="663">
        <v>60.9</v>
      </c>
      <c r="M730" s="663">
        <v>487.19999999999993</v>
      </c>
      <c r="N730" s="662">
        <v>8</v>
      </c>
      <c r="O730" s="745">
        <v>2.5</v>
      </c>
      <c r="P730" s="663">
        <v>487.19999999999993</v>
      </c>
      <c r="Q730" s="678">
        <v>1</v>
      </c>
      <c r="R730" s="662">
        <v>8</v>
      </c>
      <c r="S730" s="678">
        <v>1</v>
      </c>
      <c r="T730" s="745">
        <v>2.5</v>
      </c>
      <c r="U730" s="701">
        <v>1</v>
      </c>
    </row>
    <row r="731" spans="1:21" ht="14.4" customHeight="1" x14ac:dyDescent="0.3">
      <c r="A731" s="661">
        <v>31</v>
      </c>
      <c r="B731" s="662" t="s">
        <v>570</v>
      </c>
      <c r="C731" s="662" t="s">
        <v>2361</v>
      </c>
      <c r="D731" s="743" t="s">
        <v>3311</v>
      </c>
      <c r="E731" s="744" t="s">
        <v>2376</v>
      </c>
      <c r="F731" s="662" t="s">
        <v>2357</v>
      </c>
      <c r="G731" s="662" t="s">
        <v>2412</v>
      </c>
      <c r="H731" s="662" t="s">
        <v>571</v>
      </c>
      <c r="I731" s="662" t="s">
        <v>858</v>
      </c>
      <c r="J731" s="662" t="s">
        <v>859</v>
      </c>
      <c r="K731" s="662" t="s">
        <v>2413</v>
      </c>
      <c r="L731" s="663">
        <v>0</v>
      </c>
      <c r="M731" s="663">
        <v>0</v>
      </c>
      <c r="N731" s="662">
        <v>1</v>
      </c>
      <c r="O731" s="745">
        <v>0.5</v>
      </c>
      <c r="P731" s="663">
        <v>0</v>
      </c>
      <c r="Q731" s="678"/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31</v>
      </c>
      <c r="B732" s="662" t="s">
        <v>570</v>
      </c>
      <c r="C732" s="662" t="s">
        <v>2361</v>
      </c>
      <c r="D732" s="743" t="s">
        <v>3311</v>
      </c>
      <c r="E732" s="744" t="s">
        <v>2376</v>
      </c>
      <c r="F732" s="662" t="s">
        <v>2357</v>
      </c>
      <c r="G732" s="662" t="s">
        <v>2389</v>
      </c>
      <c r="H732" s="662" t="s">
        <v>571</v>
      </c>
      <c r="I732" s="662" t="s">
        <v>1513</v>
      </c>
      <c r="J732" s="662" t="s">
        <v>1514</v>
      </c>
      <c r="K732" s="662" t="s">
        <v>1515</v>
      </c>
      <c r="L732" s="663">
        <v>147.31</v>
      </c>
      <c r="M732" s="663">
        <v>736.55</v>
      </c>
      <c r="N732" s="662">
        <v>5</v>
      </c>
      <c r="O732" s="745">
        <v>1.5</v>
      </c>
      <c r="P732" s="663">
        <v>736.55</v>
      </c>
      <c r="Q732" s="678">
        <v>1</v>
      </c>
      <c r="R732" s="662">
        <v>5</v>
      </c>
      <c r="S732" s="678">
        <v>1</v>
      </c>
      <c r="T732" s="745">
        <v>1.5</v>
      </c>
      <c r="U732" s="701">
        <v>1</v>
      </c>
    </row>
    <row r="733" spans="1:21" ht="14.4" customHeight="1" x14ac:dyDescent="0.3">
      <c r="A733" s="661">
        <v>31</v>
      </c>
      <c r="B733" s="662" t="s">
        <v>570</v>
      </c>
      <c r="C733" s="662" t="s">
        <v>2361</v>
      </c>
      <c r="D733" s="743" t="s">
        <v>3311</v>
      </c>
      <c r="E733" s="744" t="s">
        <v>2376</v>
      </c>
      <c r="F733" s="662" t="s">
        <v>2357</v>
      </c>
      <c r="G733" s="662" t="s">
        <v>3076</v>
      </c>
      <c r="H733" s="662" t="s">
        <v>571</v>
      </c>
      <c r="I733" s="662" t="s">
        <v>3077</v>
      </c>
      <c r="J733" s="662" t="s">
        <v>3078</v>
      </c>
      <c r="K733" s="662" t="s">
        <v>3079</v>
      </c>
      <c r="L733" s="663">
        <v>0</v>
      </c>
      <c r="M733" s="663">
        <v>0</v>
      </c>
      <c r="N733" s="662">
        <v>1</v>
      </c>
      <c r="O733" s="745">
        <v>1</v>
      </c>
      <c r="P733" s="663">
        <v>0</v>
      </c>
      <c r="Q733" s="678"/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31</v>
      </c>
      <c r="B734" s="662" t="s">
        <v>570</v>
      </c>
      <c r="C734" s="662" t="s">
        <v>2361</v>
      </c>
      <c r="D734" s="743" t="s">
        <v>3311</v>
      </c>
      <c r="E734" s="744" t="s">
        <v>2376</v>
      </c>
      <c r="F734" s="662" t="s">
        <v>2357</v>
      </c>
      <c r="G734" s="662" t="s">
        <v>3080</v>
      </c>
      <c r="H734" s="662" t="s">
        <v>571</v>
      </c>
      <c r="I734" s="662" t="s">
        <v>770</v>
      </c>
      <c r="J734" s="662" t="s">
        <v>3081</v>
      </c>
      <c r="K734" s="662" t="s">
        <v>3082</v>
      </c>
      <c r="L734" s="663">
        <v>88.76</v>
      </c>
      <c r="M734" s="663">
        <v>88.76</v>
      </c>
      <c r="N734" s="662">
        <v>1</v>
      </c>
      <c r="O734" s="745">
        <v>1</v>
      </c>
      <c r="P734" s="663">
        <v>88.76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31</v>
      </c>
      <c r="B735" s="662" t="s">
        <v>570</v>
      </c>
      <c r="C735" s="662" t="s">
        <v>2361</v>
      </c>
      <c r="D735" s="743" t="s">
        <v>3311</v>
      </c>
      <c r="E735" s="744" t="s">
        <v>2376</v>
      </c>
      <c r="F735" s="662" t="s">
        <v>2357</v>
      </c>
      <c r="G735" s="662" t="s">
        <v>3047</v>
      </c>
      <c r="H735" s="662" t="s">
        <v>571</v>
      </c>
      <c r="I735" s="662" t="s">
        <v>3048</v>
      </c>
      <c r="J735" s="662" t="s">
        <v>3049</v>
      </c>
      <c r="K735" s="662" t="s">
        <v>2218</v>
      </c>
      <c r="L735" s="663">
        <v>38.56</v>
      </c>
      <c r="M735" s="663">
        <v>38.56</v>
      </c>
      <c r="N735" s="662">
        <v>1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31</v>
      </c>
      <c r="B736" s="662" t="s">
        <v>570</v>
      </c>
      <c r="C736" s="662" t="s">
        <v>2361</v>
      </c>
      <c r="D736" s="743" t="s">
        <v>3311</v>
      </c>
      <c r="E736" s="744" t="s">
        <v>2376</v>
      </c>
      <c r="F736" s="662" t="s">
        <v>2357</v>
      </c>
      <c r="G736" s="662" t="s">
        <v>2422</v>
      </c>
      <c r="H736" s="662" t="s">
        <v>1282</v>
      </c>
      <c r="I736" s="662" t="s">
        <v>2423</v>
      </c>
      <c r="J736" s="662" t="s">
        <v>2424</v>
      </c>
      <c r="K736" s="662" t="s">
        <v>2425</v>
      </c>
      <c r="L736" s="663">
        <v>543.39</v>
      </c>
      <c r="M736" s="663">
        <v>11411.189999999999</v>
      </c>
      <c r="N736" s="662">
        <v>21</v>
      </c>
      <c r="O736" s="745">
        <v>12</v>
      </c>
      <c r="P736" s="663">
        <v>10867.8</v>
      </c>
      <c r="Q736" s="678">
        <v>0.95238095238095244</v>
      </c>
      <c r="R736" s="662">
        <v>20</v>
      </c>
      <c r="S736" s="678">
        <v>0.95238095238095233</v>
      </c>
      <c r="T736" s="745">
        <v>11</v>
      </c>
      <c r="U736" s="701">
        <v>0.91666666666666663</v>
      </c>
    </row>
    <row r="737" spans="1:21" ht="14.4" customHeight="1" x14ac:dyDescent="0.3">
      <c r="A737" s="661">
        <v>31</v>
      </c>
      <c r="B737" s="662" t="s">
        <v>570</v>
      </c>
      <c r="C737" s="662" t="s">
        <v>2361</v>
      </c>
      <c r="D737" s="743" t="s">
        <v>3311</v>
      </c>
      <c r="E737" s="744" t="s">
        <v>2376</v>
      </c>
      <c r="F737" s="662" t="s">
        <v>2357</v>
      </c>
      <c r="G737" s="662" t="s">
        <v>2422</v>
      </c>
      <c r="H737" s="662" t="s">
        <v>1282</v>
      </c>
      <c r="I737" s="662" t="s">
        <v>2426</v>
      </c>
      <c r="J737" s="662" t="s">
        <v>2424</v>
      </c>
      <c r="K737" s="662" t="s">
        <v>2427</v>
      </c>
      <c r="L737" s="663">
        <v>815.1</v>
      </c>
      <c r="M737" s="663">
        <v>3260.4</v>
      </c>
      <c r="N737" s="662">
        <v>4</v>
      </c>
      <c r="O737" s="745">
        <v>2</v>
      </c>
      <c r="P737" s="663">
        <v>3260.4</v>
      </c>
      <c r="Q737" s="678">
        <v>1</v>
      </c>
      <c r="R737" s="662">
        <v>4</v>
      </c>
      <c r="S737" s="678">
        <v>1</v>
      </c>
      <c r="T737" s="745">
        <v>2</v>
      </c>
      <c r="U737" s="701">
        <v>1</v>
      </c>
    </row>
    <row r="738" spans="1:21" ht="14.4" customHeight="1" x14ac:dyDescent="0.3">
      <c r="A738" s="661">
        <v>31</v>
      </c>
      <c r="B738" s="662" t="s">
        <v>570</v>
      </c>
      <c r="C738" s="662" t="s">
        <v>2361</v>
      </c>
      <c r="D738" s="743" t="s">
        <v>3311</v>
      </c>
      <c r="E738" s="744" t="s">
        <v>2376</v>
      </c>
      <c r="F738" s="662" t="s">
        <v>2357</v>
      </c>
      <c r="G738" s="662" t="s">
        <v>2422</v>
      </c>
      <c r="H738" s="662" t="s">
        <v>1282</v>
      </c>
      <c r="I738" s="662" t="s">
        <v>2430</v>
      </c>
      <c r="J738" s="662" t="s">
        <v>2424</v>
      </c>
      <c r="K738" s="662" t="s">
        <v>2431</v>
      </c>
      <c r="L738" s="663">
        <v>1154.68</v>
      </c>
      <c r="M738" s="663">
        <v>1154.68</v>
      </c>
      <c r="N738" s="662">
        <v>1</v>
      </c>
      <c r="O738" s="745">
        <v>1</v>
      </c>
      <c r="P738" s="663">
        <v>1154.68</v>
      </c>
      <c r="Q738" s="678">
        <v>1</v>
      </c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31</v>
      </c>
      <c r="B739" s="662" t="s">
        <v>570</v>
      </c>
      <c r="C739" s="662" t="s">
        <v>2361</v>
      </c>
      <c r="D739" s="743" t="s">
        <v>3311</v>
      </c>
      <c r="E739" s="744" t="s">
        <v>2376</v>
      </c>
      <c r="F739" s="662" t="s">
        <v>2357</v>
      </c>
      <c r="G739" s="662" t="s">
        <v>2432</v>
      </c>
      <c r="H739" s="662" t="s">
        <v>1282</v>
      </c>
      <c r="I739" s="662" t="s">
        <v>1401</v>
      </c>
      <c r="J739" s="662" t="s">
        <v>1293</v>
      </c>
      <c r="K739" s="662" t="s">
        <v>2289</v>
      </c>
      <c r="L739" s="663">
        <v>24.22</v>
      </c>
      <c r="M739" s="663">
        <v>24.22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31</v>
      </c>
      <c r="B740" s="662" t="s">
        <v>570</v>
      </c>
      <c r="C740" s="662" t="s">
        <v>2361</v>
      </c>
      <c r="D740" s="743" t="s">
        <v>3311</v>
      </c>
      <c r="E740" s="744" t="s">
        <v>2376</v>
      </c>
      <c r="F740" s="662" t="s">
        <v>2357</v>
      </c>
      <c r="G740" s="662" t="s">
        <v>2432</v>
      </c>
      <c r="H740" s="662" t="s">
        <v>1282</v>
      </c>
      <c r="I740" s="662" t="s">
        <v>1292</v>
      </c>
      <c r="J740" s="662" t="s">
        <v>1293</v>
      </c>
      <c r="K740" s="662" t="s">
        <v>2290</v>
      </c>
      <c r="L740" s="663">
        <v>48.42</v>
      </c>
      <c r="M740" s="663">
        <v>96.84</v>
      </c>
      <c r="N740" s="662">
        <v>2</v>
      </c>
      <c r="O740" s="745">
        <v>2</v>
      </c>
      <c r="P740" s="663">
        <v>96.84</v>
      </c>
      <c r="Q740" s="678">
        <v>1</v>
      </c>
      <c r="R740" s="662">
        <v>2</v>
      </c>
      <c r="S740" s="678">
        <v>1</v>
      </c>
      <c r="T740" s="745">
        <v>2</v>
      </c>
      <c r="U740" s="701">
        <v>1</v>
      </c>
    </row>
    <row r="741" spans="1:21" ht="14.4" customHeight="1" x14ac:dyDescent="0.3">
      <c r="A741" s="661">
        <v>31</v>
      </c>
      <c r="B741" s="662" t="s">
        <v>570</v>
      </c>
      <c r="C741" s="662" t="s">
        <v>2361</v>
      </c>
      <c r="D741" s="743" t="s">
        <v>3311</v>
      </c>
      <c r="E741" s="744" t="s">
        <v>2376</v>
      </c>
      <c r="F741" s="662" t="s">
        <v>2357</v>
      </c>
      <c r="G741" s="662" t="s">
        <v>2433</v>
      </c>
      <c r="H741" s="662" t="s">
        <v>571</v>
      </c>
      <c r="I741" s="662" t="s">
        <v>740</v>
      </c>
      <c r="J741" s="662" t="s">
        <v>2434</v>
      </c>
      <c r="K741" s="662" t="s">
        <v>2435</v>
      </c>
      <c r="L741" s="663">
        <v>0</v>
      </c>
      <c r="M741" s="663">
        <v>0</v>
      </c>
      <c r="N741" s="662">
        <v>12</v>
      </c>
      <c r="O741" s="745">
        <v>7.5</v>
      </c>
      <c r="P741" s="663">
        <v>0</v>
      </c>
      <c r="Q741" s="678"/>
      <c r="R741" s="662">
        <v>10</v>
      </c>
      <c r="S741" s="678">
        <v>0.83333333333333337</v>
      </c>
      <c r="T741" s="745">
        <v>6.5</v>
      </c>
      <c r="U741" s="701">
        <v>0.8666666666666667</v>
      </c>
    </row>
    <row r="742" spans="1:21" ht="14.4" customHeight="1" x14ac:dyDescent="0.3">
      <c r="A742" s="661">
        <v>31</v>
      </c>
      <c r="B742" s="662" t="s">
        <v>570</v>
      </c>
      <c r="C742" s="662" t="s">
        <v>2361</v>
      </c>
      <c r="D742" s="743" t="s">
        <v>3311</v>
      </c>
      <c r="E742" s="744" t="s">
        <v>2376</v>
      </c>
      <c r="F742" s="662" t="s">
        <v>2357</v>
      </c>
      <c r="G742" s="662" t="s">
        <v>2445</v>
      </c>
      <c r="H742" s="662" t="s">
        <v>571</v>
      </c>
      <c r="I742" s="662" t="s">
        <v>2617</v>
      </c>
      <c r="J742" s="662" t="s">
        <v>2583</v>
      </c>
      <c r="K742" s="662" t="s">
        <v>2296</v>
      </c>
      <c r="L742" s="663">
        <v>93.96</v>
      </c>
      <c r="M742" s="663">
        <v>93.96</v>
      </c>
      <c r="N742" s="662">
        <v>1</v>
      </c>
      <c r="O742" s="745">
        <v>0.5</v>
      </c>
      <c r="P742" s="663">
        <v>93.96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31</v>
      </c>
      <c r="B743" s="662" t="s">
        <v>570</v>
      </c>
      <c r="C743" s="662" t="s">
        <v>2361</v>
      </c>
      <c r="D743" s="743" t="s">
        <v>3311</v>
      </c>
      <c r="E743" s="744" t="s">
        <v>2376</v>
      </c>
      <c r="F743" s="662" t="s">
        <v>2357</v>
      </c>
      <c r="G743" s="662" t="s">
        <v>2445</v>
      </c>
      <c r="H743" s="662" t="s">
        <v>1282</v>
      </c>
      <c r="I743" s="662" t="s">
        <v>1342</v>
      </c>
      <c r="J743" s="662" t="s">
        <v>1343</v>
      </c>
      <c r="K743" s="662" t="s">
        <v>2295</v>
      </c>
      <c r="L743" s="663">
        <v>31.32</v>
      </c>
      <c r="M743" s="663">
        <v>62.64</v>
      </c>
      <c r="N743" s="662">
        <v>2</v>
      </c>
      <c r="O743" s="745">
        <v>1</v>
      </c>
      <c r="P743" s="663">
        <v>62.64</v>
      </c>
      <c r="Q743" s="678">
        <v>1</v>
      </c>
      <c r="R743" s="662">
        <v>2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31</v>
      </c>
      <c r="B744" s="662" t="s">
        <v>570</v>
      </c>
      <c r="C744" s="662" t="s">
        <v>2361</v>
      </c>
      <c r="D744" s="743" t="s">
        <v>3311</v>
      </c>
      <c r="E744" s="744" t="s">
        <v>2376</v>
      </c>
      <c r="F744" s="662" t="s">
        <v>2357</v>
      </c>
      <c r="G744" s="662" t="s">
        <v>2449</v>
      </c>
      <c r="H744" s="662" t="s">
        <v>571</v>
      </c>
      <c r="I744" s="662" t="s">
        <v>2618</v>
      </c>
      <c r="J744" s="662" t="s">
        <v>997</v>
      </c>
      <c r="K744" s="662" t="s">
        <v>2619</v>
      </c>
      <c r="L744" s="663">
        <v>25.07</v>
      </c>
      <c r="M744" s="663">
        <v>75.210000000000008</v>
      </c>
      <c r="N744" s="662">
        <v>3</v>
      </c>
      <c r="O744" s="745">
        <v>2</v>
      </c>
      <c r="P744" s="663">
        <v>25.07</v>
      </c>
      <c r="Q744" s="678">
        <v>0.33333333333333331</v>
      </c>
      <c r="R744" s="662">
        <v>1</v>
      </c>
      <c r="S744" s="678">
        <v>0.33333333333333331</v>
      </c>
      <c r="T744" s="745">
        <v>0.5</v>
      </c>
      <c r="U744" s="701">
        <v>0.25</v>
      </c>
    </row>
    <row r="745" spans="1:21" ht="14.4" customHeight="1" x14ac:dyDescent="0.3">
      <c r="A745" s="661">
        <v>31</v>
      </c>
      <c r="B745" s="662" t="s">
        <v>570</v>
      </c>
      <c r="C745" s="662" t="s">
        <v>2361</v>
      </c>
      <c r="D745" s="743" t="s">
        <v>3311</v>
      </c>
      <c r="E745" s="744" t="s">
        <v>2376</v>
      </c>
      <c r="F745" s="662" t="s">
        <v>2357</v>
      </c>
      <c r="G745" s="662" t="s">
        <v>2449</v>
      </c>
      <c r="H745" s="662" t="s">
        <v>571</v>
      </c>
      <c r="I745" s="662" t="s">
        <v>1004</v>
      </c>
      <c r="J745" s="662" t="s">
        <v>997</v>
      </c>
      <c r="K745" s="662" t="s">
        <v>2450</v>
      </c>
      <c r="L745" s="663">
        <v>50.14</v>
      </c>
      <c r="M745" s="663">
        <v>100.28</v>
      </c>
      <c r="N745" s="662">
        <v>2</v>
      </c>
      <c r="O745" s="745">
        <v>1</v>
      </c>
      <c r="P745" s="663">
        <v>100.28</v>
      </c>
      <c r="Q745" s="678">
        <v>1</v>
      </c>
      <c r="R745" s="662">
        <v>2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31</v>
      </c>
      <c r="B746" s="662" t="s">
        <v>570</v>
      </c>
      <c r="C746" s="662" t="s">
        <v>2361</v>
      </c>
      <c r="D746" s="743" t="s">
        <v>3311</v>
      </c>
      <c r="E746" s="744" t="s">
        <v>2376</v>
      </c>
      <c r="F746" s="662" t="s">
        <v>2357</v>
      </c>
      <c r="G746" s="662" t="s">
        <v>2449</v>
      </c>
      <c r="H746" s="662" t="s">
        <v>571</v>
      </c>
      <c r="I746" s="662" t="s">
        <v>3083</v>
      </c>
      <c r="J746" s="662" t="s">
        <v>2650</v>
      </c>
      <c r="K746" s="662" t="s">
        <v>2622</v>
      </c>
      <c r="L746" s="663">
        <v>25.07</v>
      </c>
      <c r="M746" s="663">
        <v>25.07</v>
      </c>
      <c r="N746" s="662">
        <v>1</v>
      </c>
      <c r="O746" s="745">
        <v>1</v>
      </c>
      <c r="P746" s="663">
        <v>25.07</v>
      </c>
      <c r="Q746" s="678">
        <v>1</v>
      </c>
      <c r="R746" s="662">
        <v>1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31</v>
      </c>
      <c r="B747" s="662" t="s">
        <v>570</v>
      </c>
      <c r="C747" s="662" t="s">
        <v>2361</v>
      </c>
      <c r="D747" s="743" t="s">
        <v>3311</v>
      </c>
      <c r="E747" s="744" t="s">
        <v>2376</v>
      </c>
      <c r="F747" s="662" t="s">
        <v>2357</v>
      </c>
      <c r="G747" s="662" t="s">
        <v>2449</v>
      </c>
      <c r="H747" s="662" t="s">
        <v>571</v>
      </c>
      <c r="I747" s="662" t="s">
        <v>2620</v>
      </c>
      <c r="J747" s="662" t="s">
        <v>2621</v>
      </c>
      <c r="K747" s="662" t="s">
        <v>2622</v>
      </c>
      <c r="L747" s="663">
        <v>45.65</v>
      </c>
      <c r="M747" s="663">
        <v>136.94999999999999</v>
      </c>
      <c r="N747" s="662">
        <v>3</v>
      </c>
      <c r="O747" s="745">
        <v>2.5</v>
      </c>
      <c r="P747" s="663">
        <v>91.3</v>
      </c>
      <c r="Q747" s="678">
        <v>0.66666666666666674</v>
      </c>
      <c r="R747" s="662">
        <v>2</v>
      </c>
      <c r="S747" s="678">
        <v>0.66666666666666663</v>
      </c>
      <c r="T747" s="745">
        <v>1.5</v>
      </c>
      <c r="U747" s="701">
        <v>0.6</v>
      </c>
    </row>
    <row r="748" spans="1:21" ht="14.4" customHeight="1" x14ac:dyDescent="0.3">
      <c r="A748" s="661">
        <v>31</v>
      </c>
      <c r="B748" s="662" t="s">
        <v>570</v>
      </c>
      <c r="C748" s="662" t="s">
        <v>2361</v>
      </c>
      <c r="D748" s="743" t="s">
        <v>3311</v>
      </c>
      <c r="E748" s="744" t="s">
        <v>2376</v>
      </c>
      <c r="F748" s="662" t="s">
        <v>2357</v>
      </c>
      <c r="G748" s="662" t="s">
        <v>2449</v>
      </c>
      <c r="H748" s="662" t="s">
        <v>571</v>
      </c>
      <c r="I748" s="662" t="s">
        <v>2623</v>
      </c>
      <c r="J748" s="662" t="s">
        <v>2621</v>
      </c>
      <c r="K748" s="662" t="s">
        <v>1005</v>
      </c>
      <c r="L748" s="663">
        <v>91.29</v>
      </c>
      <c r="M748" s="663">
        <v>730.31999999999994</v>
      </c>
      <c r="N748" s="662">
        <v>8</v>
      </c>
      <c r="O748" s="745">
        <v>6.5</v>
      </c>
      <c r="P748" s="663">
        <v>639.03</v>
      </c>
      <c r="Q748" s="678">
        <v>0.875</v>
      </c>
      <c r="R748" s="662">
        <v>7</v>
      </c>
      <c r="S748" s="678">
        <v>0.875</v>
      </c>
      <c r="T748" s="745">
        <v>5.5</v>
      </c>
      <c r="U748" s="701">
        <v>0.84615384615384615</v>
      </c>
    </row>
    <row r="749" spans="1:21" ht="14.4" customHeight="1" x14ac:dyDescent="0.3">
      <c r="A749" s="661">
        <v>31</v>
      </c>
      <c r="B749" s="662" t="s">
        <v>570</v>
      </c>
      <c r="C749" s="662" t="s">
        <v>2361</v>
      </c>
      <c r="D749" s="743" t="s">
        <v>3311</v>
      </c>
      <c r="E749" s="744" t="s">
        <v>2376</v>
      </c>
      <c r="F749" s="662" t="s">
        <v>2358</v>
      </c>
      <c r="G749" s="662" t="s">
        <v>2455</v>
      </c>
      <c r="H749" s="662" t="s">
        <v>571</v>
      </c>
      <c r="I749" s="662" t="s">
        <v>2729</v>
      </c>
      <c r="J749" s="662" t="s">
        <v>2457</v>
      </c>
      <c r="K749" s="662" t="s">
        <v>2730</v>
      </c>
      <c r="L749" s="663">
        <v>47.57</v>
      </c>
      <c r="M749" s="663">
        <v>95.14</v>
      </c>
      <c r="N749" s="662">
        <v>2</v>
      </c>
      <c r="O749" s="745">
        <v>2</v>
      </c>
      <c r="P749" s="663">
        <v>95.14</v>
      </c>
      <c r="Q749" s="678">
        <v>1</v>
      </c>
      <c r="R749" s="662">
        <v>2</v>
      </c>
      <c r="S749" s="678">
        <v>1</v>
      </c>
      <c r="T749" s="745">
        <v>2</v>
      </c>
      <c r="U749" s="701">
        <v>1</v>
      </c>
    </row>
    <row r="750" spans="1:21" ht="14.4" customHeight="1" x14ac:dyDescent="0.3">
      <c r="A750" s="661">
        <v>31</v>
      </c>
      <c r="B750" s="662" t="s">
        <v>570</v>
      </c>
      <c r="C750" s="662" t="s">
        <v>2361</v>
      </c>
      <c r="D750" s="743" t="s">
        <v>3311</v>
      </c>
      <c r="E750" s="744" t="s">
        <v>2376</v>
      </c>
      <c r="F750" s="662" t="s">
        <v>2358</v>
      </c>
      <c r="G750" s="662" t="s">
        <v>2455</v>
      </c>
      <c r="H750" s="662" t="s">
        <v>571</v>
      </c>
      <c r="I750" s="662" t="s">
        <v>2791</v>
      </c>
      <c r="J750" s="662" t="s">
        <v>2594</v>
      </c>
      <c r="K750" s="662" t="s">
        <v>2792</v>
      </c>
      <c r="L750" s="663">
        <v>30.99</v>
      </c>
      <c r="M750" s="663">
        <v>433.86000000000007</v>
      </c>
      <c r="N750" s="662">
        <v>14</v>
      </c>
      <c r="O750" s="745">
        <v>14</v>
      </c>
      <c r="P750" s="663">
        <v>433.86000000000007</v>
      </c>
      <c r="Q750" s="678">
        <v>1</v>
      </c>
      <c r="R750" s="662">
        <v>14</v>
      </c>
      <c r="S750" s="678">
        <v>1</v>
      </c>
      <c r="T750" s="745">
        <v>14</v>
      </c>
      <c r="U750" s="701">
        <v>1</v>
      </c>
    </row>
    <row r="751" spans="1:21" ht="14.4" customHeight="1" x14ac:dyDescent="0.3">
      <c r="A751" s="661">
        <v>31</v>
      </c>
      <c r="B751" s="662" t="s">
        <v>570</v>
      </c>
      <c r="C751" s="662" t="s">
        <v>2361</v>
      </c>
      <c r="D751" s="743" t="s">
        <v>3311</v>
      </c>
      <c r="E751" s="744" t="s">
        <v>2376</v>
      </c>
      <c r="F751" s="662" t="s">
        <v>2358</v>
      </c>
      <c r="G751" s="662" t="s">
        <v>2455</v>
      </c>
      <c r="H751" s="662" t="s">
        <v>571</v>
      </c>
      <c r="I751" s="662" t="s">
        <v>2793</v>
      </c>
      <c r="J751" s="662" t="s">
        <v>2594</v>
      </c>
      <c r="K751" s="662" t="s">
        <v>2794</v>
      </c>
      <c r="L751" s="663">
        <v>24.77</v>
      </c>
      <c r="M751" s="663">
        <v>24.77</v>
      </c>
      <c r="N751" s="662">
        <v>1</v>
      </c>
      <c r="O751" s="745">
        <v>1</v>
      </c>
      <c r="P751" s="663">
        <v>24.77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31</v>
      </c>
      <c r="B752" s="662" t="s">
        <v>570</v>
      </c>
      <c r="C752" s="662" t="s">
        <v>2361</v>
      </c>
      <c r="D752" s="743" t="s">
        <v>3311</v>
      </c>
      <c r="E752" s="744" t="s">
        <v>2376</v>
      </c>
      <c r="F752" s="662" t="s">
        <v>2358</v>
      </c>
      <c r="G752" s="662" t="s">
        <v>2455</v>
      </c>
      <c r="H752" s="662" t="s">
        <v>571</v>
      </c>
      <c r="I752" s="662" t="s">
        <v>2731</v>
      </c>
      <c r="J752" s="662" t="s">
        <v>2594</v>
      </c>
      <c r="K752" s="662" t="s">
        <v>2732</v>
      </c>
      <c r="L752" s="663">
        <v>38.24</v>
      </c>
      <c r="M752" s="663">
        <v>38.24</v>
      </c>
      <c r="N752" s="662">
        <v>1</v>
      </c>
      <c r="O752" s="745">
        <v>1</v>
      </c>
      <c r="P752" s="663">
        <v>38.24</v>
      </c>
      <c r="Q752" s="678">
        <v>1</v>
      </c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31</v>
      </c>
      <c r="B753" s="662" t="s">
        <v>570</v>
      </c>
      <c r="C753" s="662" t="s">
        <v>2361</v>
      </c>
      <c r="D753" s="743" t="s">
        <v>3311</v>
      </c>
      <c r="E753" s="744" t="s">
        <v>2376</v>
      </c>
      <c r="F753" s="662" t="s">
        <v>2358</v>
      </c>
      <c r="G753" s="662" t="s">
        <v>2455</v>
      </c>
      <c r="H753" s="662" t="s">
        <v>571</v>
      </c>
      <c r="I753" s="662" t="s">
        <v>2733</v>
      </c>
      <c r="J753" s="662" t="s">
        <v>2734</v>
      </c>
      <c r="K753" s="662" t="s">
        <v>3084</v>
      </c>
      <c r="L753" s="663">
        <v>310.39</v>
      </c>
      <c r="M753" s="663">
        <v>620.78</v>
      </c>
      <c r="N753" s="662">
        <v>2</v>
      </c>
      <c r="O753" s="745">
        <v>1</v>
      </c>
      <c r="P753" s="663">
        <v>620.78</v>
      </c>
      <c r="Q753" s="678">
        <v>1</v>
      </c>
      <c r="R753" s="662">
        <v>2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31</v>
      </c>
      <c r="B754" s="662" t="s">
        <v>570</v>
      </c>
      <c r="C754" s="662" t="s">
        <v>2361</v>
      </c>
      <c r="D754" s="743" t="s">
        <v>3311</v>
      </c>
      <c r="E754" s="744" t="s">
        <v>2376</v>
      </c>
      <c r="F754" s="662" t="s">
        <v>2358</v>
      </c>
      <c r="G754" s="662" t="s">
        <v>2455</v>
      </c>
      <c r="H754" s="662" t="s">
        <v>571</v>
      </c>
      <c r="I754" s="662" t="s">
        <v>3085</v>
      </c>
      <c r="J754" s="662" t="s">
        <v>3086</v>
      </c>
      <c r="K754" s="662" t="s">
        <v>3087</v>
      </c>
      <c r="L754" s="663">
        <v>34.200000000000003</v>
      </c>
      <c r="M754" s="663">
        <v>136.80000000000001</v>
      </c>
      <c r="N754" s="662">
        <v>4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31</v>
      </c>
      <c r="B755" s="662" t="s">
        <v>570</v>
      </c>
      <c r="C755" s="662" t="s">
        <v>2361</v>
      </c>
      <c r="D755" s="743" t="s">
        <v>3311</v>
      </c>
      <c r="E755" s="744" t="s">
        <v>2376</v>
      </c>
      <c r="F755" s="662" t="s">
        <v>2358</v>
      </c>
      <c r="G755" s="662" t="s">
        <v>2455</v>
      </c>
      <c r="H755" s="662" t="s">
        <v>571</v>
      </c>
      <c r="I755" s="662" t="s">
        <v>3088</v>
      </c>
      <c r="J755" s="662" t="s">
        <v>3086</v>
      </c>
      <c r="K755" s="662" t="s">
        <v>3089</v>
      </c>
      <c r="L755" s="663">
        <v>29.02</v>
      </c>
      <c r="M755" s="663">
        <v>58.04</v>
      </c>
      <c r="N755" s="662">
        <v>2</v>
      </c>
      <c r="O755" s="745">
        <v>2</v>
      </c>
      <c r="P755" s="663">
        <v>58.04</v>
      </c>
      <c r="Q755" s="678">
        <v>1</v>
      </c>
      <c r="R755" s="662">
        <v>2</v>
      </c>
      <c r="S755" s="678">
        <v>1</v>
      </c>
      <c r="T755" s="745">
        <v>2</v>
      </c>
      <c r="U755" s="701">
        <v>1</v>
      </c>
    </row>
    <row r="756" spans="1:21" ht="14.4" customHeight="1" x14ac:dyDescent="0.3">
      <c r="A756" s="661">
        <v>31</v>
      </c>
      <c r="B756" s="662" t="s">
        <v>570</v>
      </c>
      <c r="C756" s="662" t="s">
        <v>2361</v>
      </c>
      <c r="D756" s="743" t="s">
        <v>3311</v>
      </c>
      <c r="E756" s="744" t="s">
        <v>2376</v>
      </c>
      <c r="F756" s="662" t="s">
        <v>2358</v>
      </c>
      <c r="G756" s="662" t="s">
        <v>2459</v>
      </c>
      <c r="H756" s="662" t="s">
        <v>571</v>
      </c>
      <c r="I756" s="662" t="s">
        <v>3090</v>
      </c>
      <c r="J756" s="662" t="s">
        <v>2843</v>
      </c>
      <c r="K756" s="662" t="s">
        <v>3091</v>
      </c>
      <c r="L756" s="663">
        <v>566</v>
      </c>
      <c r="M756" s="663">
        <v>1132</v>
      </c>
      <c r="N756" s="662">
        <v>2</v>
      </c>
      <c r="O756" s="745">
        <v>1</v>
      </c>
      <c r="P756" s="663">
        <v>1132</v>
      </c>
      <c r="Q756" s="678">
        <v>1</v>
      </c>
      <c r="R756" s="662">
        <v>2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31</v>
      </c>
      <c r="B757" s="662" t="s">
        <v>570</v>
      </c>
      <c r="C757" s="662" t="s">
        <v>2361</v>
      </c>
      <c r="D757" s="743" t="s">
        <v>3311</v>
      </c>
      <c r="E757" s="744" t="s">
        <v>2376</v>
      </c>
      <c r="F757" s="662" t="s">
        <v>2358</v>
      </c>
      <c r="G757" s="662" t="s">
        <v>2463</v>
      </c>
      <c r="H757" s="662" t="s">
        <v>571</v>
      </c>
      <c r="I757" s="662" t="s">
        <v>2467</v>
      </c>
      <c r="J757" s="662" t="s">
        <v>2468</v>
      </c>
      <c r="K757" s="662" t="s">
        <v>2469</v>
      </c>
      <c r="L757" s="663">
        <v>199.5</v>
      </c>
      <c r="M757" s="663">
        <v>199.5</v>
      </c>
      <c r="N757" s="662">
        <v>1</v>
      </c>
      <c r="O757" s="745">
        <v>1</v>
      </c>
      <c r="P757" s="663">
        <v>199.5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31</v>
      </c>
      <c r="B758" s="662" t="s">
        <v>570</v>
      </c>
      <c r="C758" s="662" t="s">
        <v>2361</v>
      </c>
      <c r="D758" s="743" t="s">
        <v>3311</v>
      </c>
      <c r="E758" s="744" t="s">
        <v>2376</v>
      </c>
      <c r="F758" s="662" t="s">
        <v>2358</v>
      </c>
      <c r="G758" s="662" t="s">
        <v>2463</v>
      </c>
      <c r="H758" s="662" t="s">
        <v>571</v>
      </c>
      <c r="I758" s="662" t="s">
        <v>2470</v>
      </c>
      <c r="J758" s="662" t="s">
        <v>2471</v>
      </c>
      <c r="K758" s="662" t="s">
        <v>2472</v>
      </c>
      <c r="L758" s="663">
        <v>492.18</v>
      </c>
      <c r="M758" s="663">
        <v>492.18</v>
      </c>
      <c r="N758" s="662">
        <v>1</v>
      </c>
      <c r="O758" s="745">
        <v>1</v>
      </c>
      <c r="P758" s="663">
        <v>492.18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31</v>
      </c>
      <c r="B759" s="662" t="s">
        <v>570</v>
      </c>
      <c r="C759" s="662" t="s">
        <v>2361</v>
      </c>
      <c r="D759" s="743" t="s">
        <v>3311</v>
      </c>
      <c r="E759" s="744" t="s">
        <v>2376</v>
      </c>
      <c r="F759" s="662" t="s">
        <v>2358</v>
      </c>
      <c r="G759" s="662" t="s">
        <v>2463</v>
      </c>
      <c r="H759" s="662" t="s">
        <v>571</v>
      </c>
      <c r="I759" s="662" t="s">
        <v>3092</v>
      </c>
      <c r="J759" s="662" t="s">
        <v>3093</v>
      </c>
      <c r="K759" s="662" t="s">
        <v>3094</v>
      </c>
      <c r="L759" s="663">
        <v>695.62</v>
      </c>
      <c r="M759" s="663">
        <v>1391.24</v>
      </c>
      <c r="N759" s="662">
        <v>2</v>
      </c>
      <c r="O759" s="745">
        <v>2</v>
      </c>
      <c r="P759" s="663">
        <v>1391.24</v>
      </c>
      <c r="Q759" s="678">
        <v>1</v>
      </c>
      <c r="R759" s="662">
        <v>2</v>
      </c>
      <c r="S759" s="678">
        <v>1</v>
      </c>
      <c r="T759" s="745">
        <v>2</v>
      </c>
      <c r="U759" s="701">
        <v>1</v>
      </c>
    </row>
    <row r="760" spans="1:21" ht="14.4" customHeight="1" x14ac:dyDescent="0.3">
      <c r="A760" s="661">
        <v>31</v>
      </c>
      <c r="B760" s="662" t="s">
        <v>570</v>
      </c>
      <c r="C760" s="662" t="s">
        <v>2361</v>
      </c>
      <c r="D760" s="743" t="s">
        <v>3311</v>
      </c>
      <c r="E760" s="744" t="s">
        <v>2376</v>
      </c>
      <c r="F760" s="662" t="s">
        <v>2358</v>
      </c>
      <c r="G760" s="662" t="s">
        <v>2463</v>
      </c>
      <c r="H760" s="662" t="s">
        <v>571</v>
      </c>
      <c r="I760" s="662" t="s">
        <v>2654</v>
      </c>
      <c r="J760" s="662" t="s">
        <v>2655</v>
      </c>
      <c r="K760" s="662" t="s">
        <v>2656</v>
      </c>
      <c r="L760" s="663">
        <v>320.25</v>
      </c>
      <c r="M760" s="663">
        <v>640.5</v>
      </c>
      <c r="N760" s="662">
        <v>2</v>
      </c>
      <c r="O760" s="745">
        <v>2</v>
      </c>
      <c r="P760" s="663">
        <v>640.5</v>
      </c>
      <c r="Q760" s="678">
        <v>1</v>
      </c>
      <c r="R760" s="662">
        <v>2</v>
      </c>
      <c r="S760" s="678">
        <v>1</v>
      </c>
      <c r="T760" s="745">
        <v>2</v>
      </c>
      <c r="U760" s="701">
        <v>1</v>
      </c>
    </row>
    <row r="761" spans="1:21" ht="14.4" customHeight="1" x14ac:dyDescent="0.3">
      <c r="A761" s="661">
        <v>31</v>
      </c>
      <c r="B761" s="662" t="s">
        <v>570</v>
      </c>
      <c r="C761" s="662" t="s">
        <v>2361</v>
      </c>
      <c r="D761" s="743" t="s">
        <v>3311</v>
      </c>
      <c r="E761" s="744" t="s">
        <v>2376</v>
      </c>
      <c r="F761" s="662" t="s">
        <v>2358</v>
      </c>
      <c r="G761" s="662" t="s">
        <v>2463</v>
      </c>
      <c r="H761" s="662" t="s">
        <v>571</v>
      </c>
      <c r="I761" s="662" t="s">
        <v>2596</v>
      </c>
      <c r="J761" s="662" t="s">
        <v>2597</v>
      </c>
      <c r="K761" s="662" t="s">
        <v>2598</v>
      </c>
      <c r="L761" s="663">
        <v>245.43</v>
      </c>
      <c r="M761" s="663">
        <v>1227.1500000000001</v>
      </c>
      <c r="N761" s="662">
        <v>5</v>
      </c>
      <c r="O761" s="745">
        <v>5</v>
      </c>
      <c r="P761" s="663">
        <v>1227.1500000000001</v>
      </c>
      <c r="Q761" s="678">
        <v>1</v>
      </c>
      <c r="R761" s="662">
        <v>5</v>
      </c>
      <c r="S761" s="678">
        <v>1</v>
      </c>
      <c r="T761" s="745">
        <v>5</v>
      </c>
      <c r="U761" s="701">
        <v>1</v>
      </c>
    </row>
    <row r="762" spans="1:21" ht="14.4" customHeight="1" x14ac:dyDescent="0.3">
      <c r="A762" s="661">
        <v>31</v>
      </c>
      <c r="B762" s="662" t="s">
        <v>570</v>
      </c>
      <c r="C762" s="662" t="s">
        <v>2361</v>
      </c>
      <c r="D762" s="743" t="s">
        <v>3311</v>
      </c>
      <c r="E762" s="744" t="s">
        <v>2376</v>
      </c>
      <c r="F762" s="662" t="s">
        <v>2358</v>
      </c>
      <c r="G762" s="662" t="s">
        <v>2463</v>
      </c>
      <c r="H762" s="662" t="s">
        <v>571</v>
      </c>
      <c r="I762" s="662" t="s">
        <v>2797</v>
      </c>
      <c r="J762" s="662" t="s">
        <v>2798</v>
      </c>
      <c r="K762" s="662" t="s">
        <v>2799</v>
      </c>
      <c r="L762" s="663">
        <v>1575</v>
      </c>
      <c r="M762" s="663">
        <v>1575</v>
      </c>
      <c r="N762" s="662">
        <v>1</v>
      </c>
      <c r="O762" s="745">
        <v>1</v>
      </c>
      <c r="P762" s="663">
        <v>1575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31</v>
      </c>
      <c r="B763" s="662" t="s">
        <v>570</v>
      </c>
      <c r="C763" s="662" t="s">
        <v>2361</v>
      </c>
      <c r="D763" s="743" t="s">
        <v>3311</v>
      </c>
      <c r="E763" s="744" t="s">
        <v>2376</v>
      </c>
      <c r="F763" s="662" t="s">
        <v>2358</v>
      </c>
      <c r="G763" s="662" t="s">
        <v>2463</v>
      </c>
      <c r="H763" s="662" t="s">
        <v>571</v>
      </c>
      <c r="I763" s="662" t="s">
        <v>2537</v>
      </c>
      <c r="J763" s="662" t="s">
        <v>2538</v>
      </c>
      <c r="K763" s="662" t="s">
        <v>2539</v>
      </c>
      <c r="L763" s="663">
        <v>750</v>
      </c>
      <c r="M763" s="663">
        <v>1500</v>
      </c>
      <c r="N763" s="662">
        <v>2</v>
      </c>
      <c r="O763" s="745">
        <v>2</v>
      </c>
      <c r="P763" s="663">
        <v>1500</v>
      </c>
      <c r="Q763" s="678">
        <v>1</v>
      </c>
      <c r="R763" s="662">
        <v>2</v>
      </c>
      <c r="S763" s="678">
        <v>1</v>
      </c>
      <c r="T763" s="745">
        <v>2</v>
      </c>
      <c r="U763" s="701">
        <v>1</v>
      </c>
    </row>
    <row r="764" spans="1:21" ht="14.4" customHeight="1" x14ac:dyDescent="0.3">
      <c r="A764" s="661">
        <v>31</v>
      </c>
      <c r="B764" s="662" t="s">
        <v>570</v>
      </c>
      <c r="C764" s="662" t="s">
        <v>2361</v>
      </c>
      <c r="D764" s="743" t="s">
        <v>3311</v>
      </c>
      <c r="E764" s="744" t="s">
        <v>2376</v>
      </c>
      <c r="F764" s="662" t="s">
        <v>2358</v>
      </c>
      <c r="G764" s="662" t="s">
        <v>2463</v>
      </c>
      <c r="H764" s="662" t="s">
        <v>571</v>
      </c>
      <c r="I764" s="662" t="s">
        <v>2800</v>
      </c>
      <c r="J764" s="662" t="s">
        <v>2543</v>
      </c>
      <c r="K764" s="662" t="s">
        <v>2801</v>
      </c>
      <c r="L764" s="663">
        <v>50.5</v>
      </c>
      <c r="M764" s="663">
        <v>252.5</v>
      </c>
      <c r="N764" s="662">
        <v>5</v>
      </c>
      <c r="O764" s="745">
        <v>4</v>
      </c>
      <c r="P764" s="663">
        <v>252.5</v>
      </c>
      <c r="Q764" s="678">
        <v>1</v>
      </c>
      <c r="R764" s="662">
        <v>5</v>
      </c>
      <c r="S764" s="678">
        <v>1</v>
      </c>
      <c r="T764" s="745">
        <v>4</v>
      </c>
      <c r="U764" s="701">
        <v>1</v>
      </c>
    </row>
    <row r="765" spans="1:21" ht="14.4" customHeight="1" x14ac:dyDescent="0.3">
      <c r="A765" s="661">
        <v>31</v>
      </c>
      <c r="B765" s="662" t="s">
        <v>570</v>
      </c>
      <c r="C765" s="662" t="s">
        <v>2361</v>
      </c>
      <c r="D765" s="743" t="s">
        <v>3311</v>
      </c>
      <c r="E765" s="744" t="s">
        <v>2376</v>
      </c>
      <c r="F765" s="662" t="s">
        <v>2358</v>
      </c>
      <c r="G765" s="662" t="s">
        <v>2463</v>
      </c>
      <c r="H765" s="662" t="s">
        <v>571</v>
      </c>
      <c r="I765" s="662" t="s">
        <v>2739</v>
      </c>
      <c r="J765" s="662" t="s">
        <v>2543</v>
      </c>
      <c r="K765" s="662" t="s">
        <v>2740</v>
      </c>
      <c r="L765" s="663">
        <v>58.5</v>
      </c>
      <c r="M765" s="663">
        <v>117</v>
      </c>
      <c r="N765" s="662">
        <v>2</v>
      </c>
      <c r="O765" s="745">
        <v>2</v>
      </c>
      <c r="P765" s="663">
        <v>117</v>
      </c>
      <c r="Q765" s="678">
        <v>1</v>
      </c>
      <c r="R765" s="662">
        <v>2</v>
      </c>
      <c r="S765" s="678">
        <v>1</v>
      </c>
      <c r="T765" s="745">
        <v>2</v>
      </c>
      <c r="U765" s="701">
        <v>1</v>
      </c>
    </row>
    <row r="766" spans="1:21" ht="14.4" customHeight="1" x14ac:dyDescent="0.3">
      <c r="A766" s="661">
        <v>31</v>
      </c>
      <c r="B766" s="662" t="s">
        <v>570</v>
      </c>
      <c r="C766" s="662" t="s">
        <v>2361</v>
      </c>
      <c r="D766" s="743" t="s">
        <v>3311</v>
      </c>
      <c r="E766" s="744" t="s">
        <v>2376</v>
      </c>
      <c r="F766" s="662" t="s">
        <v>2358</v>
      </c>
      <c r="G766" s="662" t="s">
        <v>2463</v>
      </c>
      <c r="H766" s="662" t="s">
        <v>571</v>
      </c>
      <c r="I766" s="662" t="s">
        <v>2473</v>
      </c>
      <c r="J766" s="662" t="s">
        <v>2474</v>
      </c>
      <c r="K766" s="662" t="s">
        <v>2475</v>
      </c>
      <c r="L766" s="663">
        <v>971.25</v>
      </c>
      <c r="M766" s="663">
        <v>2913.75</v>
      </c>
      <c r="N766" s="662">
        <v>3</v>
      </c>
      <c r="O766" s="745">
        <v>3</v>
      </c>
      <c r="P766" s="663">
        <v>1942.5</v>
      </c>
      <c r="Q766" s="678">
        <v>0.66666666666666663</v>
      </c>
      <c r="R766" s="662">
        <v>2</v>
      </c>
      <c r="S766" s="678">
        <v>0.66666666666666663</v>
      </c>
      <c r="T766" s="745">
        <v>2</v>
      </c>
      <c r="U766" s="701">
        <v>0.66666666666666663</v>
      </c>
    </row>
    <row r="767" spans="1:21" ht="14.4" customHeight="1" x14ac:dyDescent="0.3">
      <c r="A767" s="661">
        <v>31</v>
      </c>
      <c r="B767" s="662" t="s">
        <v>570</v>
      </c>
      <c r="C767" s="662" t="s">
        <v>2361</v>
      </c>
      <c r="D767" s="743" t="s">
        <v>3311</v>
      </c>
      <c r="E767" s="744" t="s">
        <v>2376</v>
      </c>
      <c r="F767" s="662" t="s">
        <v>2358</v>
      </c>
      <c r="G767" s="662" t="s">
        <v>2463</v>
      </c>
      <c r="H767" s="662" t="s">
        <v>571</v>
      </c>
      <c r="I767" s="662" t="s">
        <v>2561</v>
      </c>
      <c r="J767" s="662" t="s">
        <v>2562</v>
      </c>
      <c r="K767" s="662" t="s">
        <v>2563</v>
      </c>
      <c r="L767" s="663">
        <v>2010.55</v>
      </c>
      <c r="M767" s="663">
        <v>2010.55</v>
      </c>
      <c r="N767" s="662">
        <v>1</v>
      </c>
      <c r="O767" s="745">
        <v>1</v>
      </c>
      <c r="P767" s="663">
        <v>2010.55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31</v>
      </c>
      <c r="B768" s="662" t="s">
        <v>570</v>
      </c>
      <c r="C768" s="662" t="s">
        <v>2361</v>
      </c>
      <c r="D768" s="743" t="s">
        <v>3311</v>
      </c>
      <c r="E768" s="744" t="s">
        <v>2376</v>
      </c>
      <c r="F768" s="662" t="s">
        <v>2358</v>
      </c>
      <c r="G768" s="662" t="s">
        <v>2463</v>
      </c>
      <c r="H768" s="662" t="s">
        <v>571</v>
      </c>
      <c r="I768" s="662" t="s">
        <v>2624</v>
      </c>
      <c r="J768" s="662" t="s">
        <v>2625</v>
      </c>
      <c r="K768" s="662" t="s">
        <v>2626</v>
      </c>
      <c r="L768" s="663">
        <v>1000</v>
      </c>
      <c r="M768" s="663">
        <v>1000</v>
      </c>
      <c r="N768" s="662">
        <v>1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31</v>
      </c>
      <c r="B769" s="662" t="s">
        <v>570</v>
      </c>
      <c r="C769" s="662" t="s">
        <v>2361</v>
      </c>
      <c r="D769" s="743" t="s">
        <v>3311</v>
      </c>
      <c r="E769" s="744" t="s">
        <v>2376</v>
      </c>
      <c r="F769" s="662" t="s">
        <v>2358</v>
      </c>
      <c r="G769" s="662" t="s">
        <v>2463</v>
      </c>
      <c r="H769" s="662" t="s">
        <v>571</v>
      </c>
      <c r="I769" s="662" t="s">
        <v>2627</v>
      </c>
      <c r="J769" s="662" t="s">
        <v>2628</v>
      </c>
      <c r="K769" s="662" t="s">
        <v>2629</v>
      </c>
      <c r="L769" s="663">
        <v>250</v>
      </c>
      <c r="M769" s="663">
        <v>500</v>
      </c>
      <c r="N769" s="662">
        <v>2</v>
      </c>
      <c r="O769" s="745">
        <v>2</v>
      </c>
      <c r="P769" s="663">
        <v>500</v>
      </c>
      <c r="Q769" s="678">
        <v>1</v>
      </c>
      <c r="R769" s="662">
        <v>2</v>
      </c>
      <c r="S769" s="678">
        <v>1</v>
      </c>
      <c r="T769" s="745">
        <v>2</v>
      </c>
      <c r="U769" s="701">
        <v>1</v>
      </c>
    </row>
    <row r="770" spans="1:21" ht="14.4" customHeight="1" x14ac:dyDescent="0.3">
      <c r="A770" s="661">
        <v>31</v>
      </c>
      <c r="B770" s="662" t="s">
        <v>570</v>
      </c>
      <c r="C770" s="662" t="s">
        <v>2361</v>
      </c>
      <c r="D770" s="743" t="s">
        <v>3311</v>
      </c>
      <c r="E770" s="744" t="s">
        <v>2376</v>
      </c>
      <c r="F770" s="662" t="s">
        <v>2358</v>
      </c>
      <c r="G770" s="662" t="s">
        <v>2463</v>
      </c>
      <c r="H770" s="662" t="s">
        <v>571</v>
      </c>
      <c r="I770" s="662" t="s">
        <v>2968</v>
      </c>
      <c r="J770" s="662" t="s">
        <v>2969</v>
      </c>
      <c r="K770" s="662"/>
      <c r="L770" s="663">
        <v>80.349999999999994</v>
      </c>
      <c r="M770" s="663">
        <v>241.04999999999998</v>
      </c>
      <c r="N770" s="662">
        <v>3</v>
      </c>
      <c r="O770" s="745">
        <v>3</v>
      </c>
      <c r="P770" s="663">
        <v>160.69999999999999</v>
      </c>
      <c r="Q770" s="678">
        <v>0.66666666666666663</v>
      </c>
      <c r="R770" s="662">
        <v>2</v>
      </c>
      <c r="S770" s="678">
        <v>0.66666666666666663</v>
      </c>
      <c r="T770" s="745">
        <v>2</v>
      </c>
      <c r="U770" s="701">
        <v>0.66666666666666663</v>
      </c>
    </row>
    <row r="771" spans="1:21" ht="14.4" customHeight="1" x14ac:dyDescent="0.3">
      <c r="A771" s="661">
        <v>31</v>
      </c>
      <c r="B771" s="662" t="s">
        <v>570</v>
      </c>
      <c r="C771" s="662" t="s">
        <v>2361</v>
      </c>
      <c r="D771" s="743" t="s">
        <v>3311</v>
      </c>
      <c r="E771" s="744" t="s">
        <v>2376</v>
      </c>
      <c r="F771" s="662" t="s">
        <v>2358</v>
      </c>
      <c r="G771" s="662" t="s">
        <v>2463</v>
      </c>
      <c r="H771" s="662" t="s">
        <v>571</v>
      </c>
      <c r="I771" s="662" t="s">
        <v>2659</v>
      </c>
      <c r="J771" s="662" t="s">
        <v>2660</v>
      </c>
      <c r="K771" s="662" t="s">
        <v>2661</v>
      </c>
      <c r="L771" s="663">
        <v>600</v>
      </c>
      <c r="M771" s="663">
        <v>2400</v>
      </c>
      <c r="N771" s="662">
        <v>4</v>
      </c>
      <c r="O771" s="745">
        <v>4</v>
      </c>
      <c r="P771" s="663">
        <v>2400</v>
      </c>
      <c r="Q771" s="678">
        <v>1</v>
      </c>
      <c r="R771" s="662">
        <v>4</v>
      </c>
      <c r="S771" s="678">
        <v>1</v>
      </c>
      <c r="T771" s="745">
        <v>4</v>
      </c>
      <c r="U771" s="701">
        <v>1</v>
      </c>
    </row>
    <row r="772" spans="1:21" ht="14.4" customHeight="1" x14ac:dyDescent="0.3">
      <c r="A772" s="661">
        <v>31</v>
      </c>
      <c r="B772" s="662" t="s">
        <v>570</v>
      </c>
      <c r="C772" s="662" t="s">
        <v>2361</v>
      </c>
      <c r="D772" s="743" t="s">
        <v>3311</v>
      </c>
      <c r="E772" s="744" t="s">
        <v>2376</v>
      </c>
      <c r="F772" s="662" t="s">
        <v>2358</v>
      </c>
      <c r="G772" s="662" t="s">
        <v>2463</v>
      </c>
      <c r="H772" s="662" t="s">
        <v>571</v>
      </c>
      <c r="I772" s="662" t="s">
        <v>2476</v>
      </c>
      <c r="J772" s="662" t="s">
        <v>2477</v>
      </c>
      <c r="K772" s="662" t="s">
        <v>2478</v>
      </c>
      <c r="L772" s="663">
        <v>349.12</v>
      </c>
      <c r="M772" s="663">
        <v>349.12</v>
      </c>
      <c r="N772" s="662">
        <v>1</v>
      </c>
      <c r="O772" s="745">
        <v>1</v>
      </c>
      <c r="P772" s="663">
        <v>349.12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31</v>
      </c>
      <c r="B773" s="662" t="s">
        <v>570</v>
      </c>
      <c r="C773" s="662" t="s">
        <v>2361</v>
      </c>
      <c r="D773" s="743" t="s">
        <v>3311</v>
      </c>
      <c r="E773" s="744" t="s">
        <v>2376</v>
      </c>
      <c r="F773" s="662" t="s">
        <v>2358</v>
      </c>
      <c r="G773" s="662" t="s">
        <v>2463</v>
      </c>
      <c r="H773" s="662" t="s">
        <v>571</v>
      </c>
      <c r="I773" s="662" t="s">
        <v>2482</v>
      </c>
      <c r="J773" s="662" t="s">
        <v>2483</v>
      </c>
      <c r="K773" s="662" t="s">
        <v>2484</v>
      </c>
      <c r="L773" s="663">
        <v>350</v>
      </c>
      <c r="M773" s="663">
        <v>3150</v>
      </c>
      <c r="N773" s="662">
        <v>9</v>
      </c>
      <c r="O773" s="745">
        <v>9</v>
      </c>
      <c r="P773" s="663">
        <v>3150</v>
      </c>
      <c r="Q773" s="678">
        <v>1</v>
      </c>
      <c r="R773" s="662">
        <v>9</v>
      </c>
      <c r="S773" s="678">
        <v>1</v>
      </c>
      <c r="T773" s="745">
        <v>9</v>
      </c>
      <c r="U773" s="701">
        <v>1</v>
      </c>
    </row>
    <row r="774" spans="1:21" ht="14.4" customHeight="1" x14ac:dyDescent="0.3">
      <c r="A774" s="661">
        <v>31</v>
      </c>
      <c r="B774" s="662" t="s">
        <v>570</v>
      </c>
      <c r="C774" s="662" t="s">
        <v>2361</v>
      </c>
      <c r="D774" s="743" t="s">
        <v>3311</v>
      </c>
      <c r="E774" s="744" t="s">
        <v>2376</v>
      </c>
      <c r="F774" s="662" t="s">
        <v>2358</v>
      </c>
      <c r="G774" s="662" t="s">
        <v>2463</v>
      </c>
      <c r="H774" s="662" t="s">
        <v>571</v>
      </c>
      <c r="I774" s="662" t="s">
        <v>2542</v>
      </c>
      <c r="J774" s="662" t="s">
        <v>2543</v>
      </c>
      <c r="K774" s="662" t="s">
        <v>2544</v>
      </c>
      <c r="L774" s="663">
        <v>58.5</v>
      </c>
      <c r="M774" s="663">
        <v>117</v>
      </c>
      <c r="N774" s="662">
        <v>2</v>
      </c>
      <c r="O774" s="745">
        <v>2</v>
      </c>
      <c r="P774" s="663">
        <v>117</v>
      </c>
      <c r="Q774" s="678">
        <v>1</v>
      </c>
      <c r="R774" s="662">
        <v>2</v>
      </c>
      <c r="S774" s="678">
        <v>1</v>
      </c>
      <c r="T774" s="745">
        <v>2</v>
      </c>
      <c r="U774" s="701">
        <v>1</v>
      </c>
    </row>
    <row r="775" spans="1:21" ht="14.4" customHeight="1" x14ac:dyDescent="0.3">
      <c r="A775" s="661">
        <v>31</v>
      </c>
      <c r="B775" s="662" t="s">
        <v>570</v>
      </c>
      <c r="C775" s="662" t="s">
        <v>2361</v>
      </c>
      <c r="D775" s="743" t="s">
        <v>3311</v>
      </c>
      <c r="E775" s="744" t="s">
        <v>2376</v>
      </c>
      <c r="F775" s="662" t="s">
        <v>2358</v>
      </c>
      <c r="G775" s="662" t="s">
        <v>2463</v>
      </c>
      <c r="H775" s="662" t="s">
        <v>571</v>
      </c>
      <c r="I775" s="662" t="s">
        <v>3057</v>
      </c>
      <c r="J775" s="662" t="s">
        <v>3058</v>
      </c>
      <c r="K775" s="662" t="s">
        <v>3059</v>
      </c>
      <c r="L775" s="663">
        <v>250</v>
      </c>
      <c r="M775" s="663">
        <v>250</v>
      </c>
      <c r="N775" s="662">
        <v>1</v>
      </c>
      <c r="O775" s="745">
        <v>1</v>
      </c>
      <c r="P775" s="663">
        <v>250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31</v>
      </c>
      <c r="B776" s="662" t="s">
        <v>570</v>
      </c>
      <c r="C776" s="662" t="s">
        <v>2361</v>
      </c>
      <c r="D776" s="743" t="s">
        <v>3311</v>
      </c>
      <c r="E776" s="744" t="s">
        <v>2376</v>
      </c>
      <c r="F776" s="662" t="s">
        <v>2358</v>
      </c>
      <c r="G776" s="662" t="s">
        <v>2463</v>
      </c>
      <c r="H776" s="662" t="s">
        <v>571</v>
      </c>
      <c r="I776" s="662" t="s">
        <v>3095</v>
      </c>
      <c r="J776" s="662" t="s">
        <v>3096</v>
      </c>
      <c r="K776" s="662" t="s">
        <v>3097</v>
      </c>
      <c r="L776" s="663">
        <v>100</v>
      </c>
      <c r="M776" s="663">
        <v>100</v>
      </c>
      <c r="N776" s="662">
        <v>1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31</v>
      </c>
      <c r="B777" s="662" t="s">
        <v>570</v>
      </c>
      <c r="C777" s="662" t="s">
        <v>2361</v>
      </c>
      <c r="D777" s="743" t="s">
        <v>3311</v>
      </c>
      <c r="E777" s="744" t="s">
        <v>2376</v>
      </c>
      <c r="F777" s="662" t="s">
        <v>2358</v>
      </c>
      <c r="G777" s="662" t="s">
        <v>2488</v>
      </c>
      <c r="H777" s="662" t="s">
        <v>571</v>
      </c>
      <c r="I777" s="662" t="s">
        <v>2489</v>
      </c>
      <c r="J777" s="662" t="s">
        <v>2490</v>
      </c>
      <c r="K777" s="662" t="s">
        <v>2491</v>
      </c>
      <c r="L777" s="663">
        <v>260</v>
      </c>
      <c r="M777" s="663">
        <v>1300</v>
      </c>
      <c r="N777" s="662">
        <v>5</v>
      </c>
      <c r="O777" s="745">
        <v>3</v>
      </c>
      <c r="P777" s="663">
        <v>780</v>
      </c>
      <c r="Q777" s="678">
        <v>0.6</v>
      </c>
      <c r="R777" s="662">
        <v>3</v>
      </c>
      <c r="S777" s="678">
        <v>0.6</v>
      </c>
      <c r="T777" s="745">
        <v>2</v>
      </c>
      <c r="U777" s="701">
        <v>0.66666666666666663</v>
      </c>
    </row>
    <row r="778" spans="1:21" ht="14.4" customHeight="1" x14ac:dyDescent="0.3">
      <c r="A778" s="661">
        <v>31</v>
      </c>
      <c r="B778" s="662" t="s">
        <v>570</v>
      </c>
      <c r="C778" s="662" t="s">
        <v>2361</v>
      </c>
      <c r="D778" s="743" t="s">
        <v>3311</v>
      </c>
      <c r="E778" s="744" t="s">
        <v>2376</v>
      </c>
      <c r="F778" s="662" t="s">
        <v>2358</v>
      </c>
      <c r="G778" s="662" t="s">
        <v>2826</v>
      </c>
      <c r="H778" s="662" t="s">
        <v>571</v>
      </c>
      <c r="I778" s="662" t="s">
        <v>2827</v>
      </c>
      <c r="J778" s="662" t="s">
        <v>2828</v>
      </c>
      <c r="K778" s="662" t="s">
        <v>2829</v>
      </c>
      <c r="L778" s="663">
        <v>553.15</v>
      </c>
      <c r="M778" s="663">
        <v>1659.4499999999998</v>
      </c>
      <c r="N778" s="662">
        <v>3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31</v>
      </c>
      <c r="B779" s="662" t="s">
        <v>570</v>
      </c>
      <c r="C779" s="662" t="s">
        <v>2361</v>
      </c>
      <c r="D779" s="743" t="s">
        <v>3311</v>
      </c>
      <c r="E779" s="744" t="s">
        <v>2377</v>
      </c>
      <c r="F779" s="662" t="s">
        <v>2357</v>
      </c>
      <c r="G779" s="662" t="s">
        <v>2393</v>
      </c>
      <c r="H779" s="662" t="s">
        <v>571</v>
      </c>
      <c r="I779" s="662" t="s">
        <v>2498</v>
      </c>
      <c r="J779" s="662" t="s">
        <v>2499</v>
      </c>
      <c r="K779" s="662" t="s">
        <v>2500</v>
      </c>
      <c r="L779" s="663">
        <v>150.04</v>
      </c>
      <c r="M779" s="663">
        <v>300.08</v>
      </c>
      <c r="N779" s="662">
        <v>2</v>
      </c>
      <c r="O779" s="745">
        <v>0.5</v>
      </c>
      <c r="P779" s="663">
        <v>300.08</v>
      </c>
      <c r="Q779" s="678">
        <v>1</v>
      </c>
      <c r="R779" s="662">
        <v>2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31</v>
      </c>
      <c r="B780" s="662" t="s">
        <v>570</v>
      </c>
      <c r="C780" s="662" t="s">
        <v>2361</v>
      </c>
      <c r="D780" s="743" t="s">
        <v>3311</v>
      </c>
      <c r="E780" s="744" t="s">
        <v>2377</v>
      </c>
      <c r="F780" s="662" t="s">
        <v>2357</v>
      </c>
      <c r="G780" s="662" t="s">
        <v>2393</v>
      </c>
      <c r="H780" s="662" t="s">
        <v>1282</v>
      </c>
      <c r="I780" s="662" t="s">
        <v>1569</v>
      </c>
      <c r="J780" s="662" t="s">
        <v>2256</v>
      </c>
      <c r="K780" s="662" t="s">
        <v>2252</v>
      </c>
      <c r="L780" s="663">
        <v>149.52000000000001</v>
      </c>
      <c r="M780" s="663">
        <v>149.52000000000001</v>
      </c>
      <c r="N780" s="662">
        <v>1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31</v>
      </c>
      <c r="B781" s="662" t="s">
        <v>570</v>
      </c>
      <c r="C781" s="662" t="s">
        <v>2361</v>
      </c>
      <c r="D781" s="743" t="s">
        <v>3311</v>
      </c>
      <c r="E781" s="744" t="s">
        <v>2377</v>
      </c>
      <c r="F781" s="662" t="s">
        <v>2357</v>
      </c>
      <c r="G781" s="662" t="s">
        <v>2393</v>
      </c>
      <c r="H781" s="662" t="s">
        <v>1282</v>
      </c>
      <c r="I781" s="662" t="s">
        <v>3098</v>
      </c>
      <c r="J781" s="662" t="s">
        <v>3099</v>
      </c>
      <c r="K781" s="662" t="s">
        <v>3100</v>
      </c>
      <c r="L781" s="663">
        <v>75.73</v>
      </c>
      <c r="M781" s="663">
        <v>75.73</v>
      </c>
      <c r="N781" s="662">
        <v>1</v>
      </c>
      <c r="O781" s="745">
        <v>1</v>
      </c>
      <c r="P781" s="663">
        <v>75.73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31</v>
      </c>
      <c r="B782" s="662" t="s">
        <v>570</v>
      </c>
      <c r="C782" s="662" t="s">
        <v>2361</v>
      </c>
      <c r="D782" s="743" t="s">
        <v>3311</v>
      </c>
      <c r="E782" s="744" t="s">
        <v>2377</v>
      </c>
      <c r="F782" s="662" t="s">
        <v>2357</v>
      </c>
      <c r="G782" s="662" t="s">
        <v>2749</v>
      </c>
      <c r="H782" s="662" t="s">
        <v>1282</v>
      </c>
      <c r="I782" s="662" t="s">
        <v>1584</v>
      </c>
      <c r="J782" s="662" t="s">
        <v>1585</v>
      </c>
      <c r="K782" s="662" t="s">
        <v>1586</v>
      </c>
      <c r="L782" s="663">
        <v>119.7</v>
      </c>
      <c r="M782" s="663">
        <v>119.7</v>
      </c>
      <c r="N782" s="662">
        <v>1</v>
      </c>
      <c r="O782" s="745">
        <v>1</v>
      </c>
      <c r="P782" s="663">
        <v>119.7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31</v>
      </c>
      <c r="B783" s="662" t="s">
        <v>570</v>
      </c>
      <c r="C783" s="662" t="s">
        <v>2361</v>
      </c>
      <c r="D783" s="743" t="s">
        <v>3311</v>
      </c>
      <c r="E783" s="744" t="s">
        <v>2377</v>
      </c>
      <c r="F783" s="662" t="s">
        <v>2357</v>
      </c>
      <c r="G783" s="662" t="s">
        <v>2506</v>
      </c>
      <c r="H783" s="662" t="s">
        <v>571</v>
      </c>
      <c r="I783" s="662" t="s">
        <v>2668</v>
      </c>
      <c r="J783" s="662" t="s">
        <v>1499</v>
      </c>
      <c r="K783" s="662" t="s">
        <v>2260</v>
      </c>
      <c r="L783" s="663">
        <v>170.52</v>
      </c>
      <c r="M783" s="663">
        <v>170.52</v>
      </c>
      <c r="N783" s="662">
        <v>1</v>
      </c>
      <c r="O783" s="745">
        <v>0.5</v>
      </c>
      <c r="P783" s="663">
        <v>170.52</v>
      </c>
      <c r="Q783" s="678">
        <v>1</v>
      </c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31</v>
      </c>
      <c r="B784" s="662" t="s">
        <v>570</v>
      </c>
      <c r="C784" s="662" t="s">
        <v>2361</v>
      </c>
      <c r="D784" s="743" t="s">
        <v>3311</v>
      </c>
      <c r="E784" s="744" t="s">
        <v>2377</v>
      </c>
      <c r="F784" s="662" t="s">
        <v>2357</v>
      </c>
      <c r="G784" s="662" t="s">
        <v>2506</v>
      </c>
      <c r="H784" s="662" t="s">
        <v>571</v>
      </c>
      <c r="I784" s="662" t="s">
        <v>3101</v>
      </c>
      <c r="J784" s="662" t="s">
        <v>3102</v>
      </c>
      <c r="K784" s="662" t="s">
        <v>3103</v>
      </c>
      <c r="L784" s="663">
        <v>0</v>
      </c>
      <c r="M784" s="663">
        <v>0</v>
      </c>
      <c r="N784" s="662">
        <v>2</v>
      </c>
      <c r="O784" s="745">
        <v>1</v>
      </c>
      <c r="P784" s="663">
        <v>0</v>
      </c>
      <c r="Q784" s="678"/>
      <c r="R784" s="662">
        <v>2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31</v>
      </c>
      <c r="B785" s="662" t="s">
        <v>570</v>
      </c>
      <c r="C785" s="662" t="s">
        <v>2361</v>
      </c>
      <c r="D785" s="743" t="s">
        <v>3311</v>
      </c>
      <c r="E785" s="744" t="s">
        <v>2377</v>
      </c>
      <c r="F785" s="662" t="s">
        <v>2357</v>
      </c>
      <c r="G785" s="662" t="s">
        <v>2506</v>
      </c>
      <c r="H785" s="662" t="s">
        <v>571</v>
      </c>
      <c r="I785" s="662" t="s">
        <v>3104</v>
      </c>
      <c r="J785" s="662" t="s">
        <v>1499</v>
      </c>
      <c r="K785" s="662" t="s">
        <v>1542</v>
      </c>
      <c r="L785" s="663">
        <v>0</v>
      </c>
      <c r="M785" s="663">
        <v>0</v>
      </c>
      <c r="N785" s="662">
        <v>1</v>
      </c>
      <c r="O785" s="745">
        <v>1</v>
      </c>
      <c r="P785" s="663"/>
      <c r="Q785" s="678"/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31</v>
      </c>
      <c r="B786" s="662" t="s">
        <v>570</v>
      </c>
      <c r="C786" s="662" t="s">
        <v>2361</v>
      </c>
      <c r="D786" s="743" t="s">
        <v>3311</v>
      </c>
      <c r="E786" s="744" t="s">
        <v>2377</v>
      </c>
      <c r="F786" s="662" t="s">
        <v>2357</v>
      </c>
      <c r="G786" s="662" t="s">
        <v>2384</v>
      </c>
      <c r="H786" s="662" t="s">
        <v>571</v>
      </c>
      <c r="I786" s="662" t="s">
        <v>1502</v>
      </c>
      <c r="J786" s="662" t="s">
        <v>1503</v>
      </c>
      <c r="K786" s="662" t="s">
        <v>2260</v>
      </c>
      <c r="L786" s="663">
        <v>66.819999999999993</v>
      </c>
      <c r="M786" s="663">
        <v>133.63999999999999</v>
      </c>
      <c r="N786" s="662">
        <v>2</v>
      </c>
      <c r="O786" s="745">
        <v>1</v>
      </c>
      <c r="P786" s="663">
        <v>133.63999999999999</v>
      </c>
      <c r="Q786" s="678">
        <v>1</v>
      </c>
      <c r="R786" s="662">
        <v>2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31</v>
      </c>
      <c r="B787" s="662" t="s">
        <v>570</v>
      </c>
      <c r="C787" s="662" t="s">
        <v>2361</v>
      </c>
      <c r="D787" s="743" t="s">
        <v>3311</v>
      </c>
      <c r="E787" s="744" t="s">
        <v>2377</v>
      </c>
      <c r="F787" s="662" t="s">
        <v>2357</v>
      </c>
      <c r="G787" s="662" t="s">
        <v>2384</v>
      </c>
      <c r="H787" s="662" t="s">
        <v>571</v>
      </c>
      <c r="I787" s="662" t="s">
        <v>1502</v>
      </c>
      <c r="J787" s="662" t="s">
        <v>1503</v>
      </c>
      <c r="K787" s="662" t="s">
        <v>2260</v>
      </c>
      <c r="L787" s="663">
        <v>78.33</v>
      </c>
      <c r="M787" s="663">
        <v>156.66</v>
      </c>
      <c r="N787" s="662">
        <v>2</v>
      </c>
      <c r="O787" s="745">
        <v>1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31</v>
      </c>
      <c r="B788" s="662" t="s">
        <v>570</v>
      </c>
      <c r="C788" s="662" t="s">
        <v>2361</v>
      </c>
      <c r="D788" s="743" t="s">
        <v>3311</v>
      </c>
      <c r="E788" s="744" t="s">
        <v>2377</v>
      </c>
      <c r="F788" s="662" t="s">
        <v>2357</v>
      </c>
      <c r="G788" s="662" t="s">
        <v>2553</v>
      </c>
      <c r="H788" s="662" t="s">
        <v>571</v>
      </c>
      <c r="I788" s="662" t="s">
        <v>3105</v>
      </c>
      <c r="J788" s="662" t="s">
        <v>3106</v>
      </c>
      <c r="K788" s="662" t="s">
        <v>2693</v>
      </c>
      <c r="L788" s="663">
        <v>96.84</v>
      </c>
      <c r="M788" s="663">
        <v>677.88000000000011</v>
      </c>
      <c r="N788" s="662">
        <v>7</v>
      </c>
      <c r="O788" s="745">
        <v>3</v>
      </c>
      <c r="P788" s="663">
        <v>581.04000000000008</v>
      </c>
      <c r="Q788" s="678">
        <v>0.8571428571428571</v>
      </c>
      <c r="R788" s="662">
        <v>6</v>
      </c>
      <c r="S788" s="678">
        <v>0.8571428571428571</v>
      </c>
      <c r="T788" s="745">
        <v>2.5</v>
      </c>
      <c r="U788" s="701">
        <v>0.83333333333333337</v>
      </c>
    </row>
    <row r="789" spans="1:21" ht="14.4" customHeight="1" x14ac:dyDescent="0.3">
      <c r="A789" s="661">
        <v>31</v>
      </c>
      <c r="B789" s="662" t="s">
        <v>570</v>
      </c>
      <c r="C789" s="662" t="s">
        <v>2361</v>
      </c>
      <c r="D789" s="743" t="s">
        <v>3311</v>
      </c>
      <c r="E789" s="744" t="s">
        <v>2377</v>
      </c>
      <c r="F789" s="662" t="s">
        <v>2357</v>
      </c>
      <c r="G789" s="662" t="s">
        <v>2553</v>
      </c>
      <c r="H789" s="662" t="s">
        <v>571</v>
      </c>
      <c r="I789" s="662" t="s">
        <v>3107</v>
      </c>
      <c r="J789" s="662" t="s">
        <v>3106</v>
      </c>
      <c r="K789" s="662" t="s">
        <v>3108</v>
      </c>
      <c r="L789" s="663">
        <v>322.8</v>
      </c>
      <c r="M789" s="663">
        <v>322.8</v>
      </c>
      <c r="N789" s="662">
        <v>1</v>
      </c>
      <c r="O789" s="745">
        <v>0.5</v>
      </c>
      <c r="P789" s="663">
        <v>322.8</v>
      </c>
      <c r="Q789" s="678">
        <v>1</v>
      </c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31</v>
      </c>
      <c r="B790" s="662" t="s">
        <v>570</v>
      </c>
      <c r="C790" s="662" t="s">
        <v>2361</v>
      </c>
      <c r="D790" s="743" t="s">
        <v>3311</v>
      </c>
      <c r="E790" s="744" t="s">
        <v>2377</v>
      </c>
      <c r="F790" s="662" t="s">
        <v>2357</v>
      </c>
      <c r="G790" s="662" t="s">
        <v>2754</v>
      </c>
      <c r="H790" s="662" t="s">
        <v>571</v>
      </c>
      <c r="I790" s="662" t="s">
        <v>2986</v>
      </c>
      <c r="J790" s="662" t="s">
        <v>699</v>
      </c>
      <c r="K790" s="662" t="s">
        <v>2317</v>
      </c>
      <c r="L790" s="663">
        <v>110.28</v>
      </c>
      <c r="M790" s="663">
        <v>110.28</v>
      </c>
      <c r="N790" s="662">
        <v>1</v>
      </c>
      <c r="O790" s="745">
        <v>1</v>
      </c>
      <c r="P790" s="663">
        <v>110.28</v>
      </c>
      <c r="Q790" s="678">
        <v>1</v>
      </c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31</v>
      </c>
      <c r="B791" s="662" t="s">
        <v>570</v>
      </c>
      <c r="C791" s="662" t="s">
        <v>2361</v>
      </c>
      <c r="D791" s="743" t="s">
        <v>3311</v>
      </c>
      <c r="E791" s="744" t="s">
        <v>2377</v>
      </c>
      <c r="F791" s="662" t="s">
        <v>2357</v>
      </c>
      <c r="G791" s="662" t="s">
        <v>2407</v>
      </c>
      <c r="H791" s="662" t="s">
        <v>571</v>
      </c>
      <c r="I791" s="662" t="s">
        <v>766</v>
      </c>
      <c r="J791" s="662" t="s">
        <v>767</v>
      </c>
      <c r="K791" s="662" t="s">
        <v>2408</v>
      </c>
      <c r="L791" s="663">
        <v>107.27</v>
      </c>
      <c r="M791" s="663">
        <v>214.54</v>
      </c>
      <c r="N791" s="662">
        <v>2</v>
      </c>
      <c r="O791" s="745">
        <v>1</v>
      </c>
      <c r="P791" s="663">
        <v>214.54</v>
      </c>
      <c r="Q791" s="678">
        <v>1</v>
      </c>
      <c r="R791" s="662">
        <v>2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31</v>
      </c>
      <c r="B792" s="662" t="s">
        <v>570</v>
      </c>
      <c r="C792" s="662" t="s">
        <v>2361</v>
      </c>
      <c r="D792" s="743" t="s">
        <v>3311</v>
      </c>
      <c r="E792" s="744" t="s">
        <v>2377</v>
      </c>
      <c r="F792" s="662" t="s">
        <v>2357</v>
      </c>
      <c r="G792" s="662" t="s">
        <v>2412</v>
      </c>
      <c r="H792" s="662" t="s">
        <v>571</v>
      </c>
      <c r="I792" s="662" t="s">
        <v>2510</v>
      </c>
      <c r="J792" s="662" t="s">
        <v>859</v>
      </c>
      <c r="K792" s="662" t="s">
        <v>2511</v>
      </c>
      <c r="L792" s="663">
        <v>0</v>
      </c>
      <c r="M792" s="663">
        <v>0</v>
      </c>
      <c r="N792" s="662">
        <v>1</v>
      </c>
      <c r="O792" s="745">
        <v>1</v>
      </c>
      <c r="P792" s="663">
        <v>0</v>
      </c>
      <c r="Q792" s="678"/>
      <c r="R792" s="662">
        <v>1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31</v>
      </c>
      <c r="B793" s="662" t="s">
        <v>570</v>
      </c>
      <c r="C793" s="662" t="s">
        <v>2361</v>
      </c>
      <c r="D793" s="743" t="s">
        <v>3311</v>
      </c>
      <c r="E793" s="744" t="s">
        <v>2377</v>
      </c>
      <c r="F793" s="662" t="s">
        <v>2357</v>
      </c>
      <c r="G793" s="662" t="s">
        <v>2389</v>
      </c>
      <c r="H793" s="662" t="s">
        <v>571</v>
      </c>
      <c r="I793" s="662" t="s">
        <v>1513</v>
      </c>
      <c r="J793" s="662" t="s">
        <v>1514</v>
      </c>
      <c r="K793" s="662" t="s">
        <v>1515</v>
      </c>
      <c r="L793" s="663">
        <v>147.31</v>
      </c>
      <c r="M793" s="663">
        <v>294.62</v>
      </c>
      <c r="N793" s="662">
        <v>2</v>
      </c>
      <c r="O793" s="745">
        <v>1</v>
      </c>
      <c r="P793" s="663">
        <v>294.62</v>
      </c>
      <c r="Q793" s="678">
        <v>1</v>
      </c>
      <c r="R793" s="662">
        <v>2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31</v>
      </c>
      <c r="B794" s="662" t="s">
        <v>570</v>
      </c>
      <c r="C794" s="662" t="s">
        <v>2361</v>
      </c>
      <c r="D794" s="743" t="s">
        <v>3311</v>
      </c>
      <c r="E794" s="744" t="s">
        <v>2377</v>
      </c>
      <c r="F794" s="662" t="s">
        <v>2357</v>
      </c>
      <c r="G794" s="662" t="s">
        <v>2389</v>
      </c>
      <c r="H794" s="662" t="s">
        <v>571</v>
      </c>
      <c r="I794" s="662" t="s">
        <v>2512</v>
      </c>
      <c r="J794" s="662" t="s">
        <v>1514</v>
      </c>
      <c r="K794" s="662" t="s">
        <v>2513</v>
      </c>
      <c r="L794" s="663">
        <v>0</v>
      </c>
      <c r="M794" s="663">
        <v>0</v>
      </c>
      <c r="N794" s="662">
        <v>1</v>
      </c>
      <c r="O794" s="745">
        <v>0.5</v>
      </c>
      <c r="P794" s="663">
        <v>0</v>
      </c>
      <c r="Q794" s="678"/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31</v>
      </c>
      <c r="B795" s="662" t="s">
        <v>570</v>
      </c>
      <c r="C795" s="662" t="s">
        <v>2361</v>
      </c>
      <c r="D795" s="743" t="s">
        <v>3311</v>
      </c>
      <c r="E795" s="744" t="s">
        <v>2377</v>
      </c>
      <c r="F795" s="662" t="s">
        <v>2357</v>
      </c>
      <c r="G795" s="662" t="s">
        <v>3109</v>
      </c>
      <c r="H795" s="662" t="s">
        <v>571</v>
      </c>
      <c r="I795" s="662" t="s">
        <v>3110</v>
      </c>
      <c r="J795" s="662" t="s">
        <v>3111</v>
      </c>
      <c r="K795" s="662" t="s">
        <v>951</v>
      </c>
      <c r="L795" s="663">
        <v>106.08</v>
      </c>
      <c r="M795" s="663">
        <v>106.08</v>
      </c>
      <c r="N795" s="662">
        <v>1</v>
      </c>
      <c r="O795" s="745">
        <v>1</v>
      </c>
      <c r="P795" s="663">
        <v>106.08</v>
      </c>
      <c r="Q795" s="678">
        <v>1</v>
      </c>
      <c r="R795" s="662">
        <v>1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31</v>
      </c>
      <c r="B796" s="662" t="s">
        <v>570</v>
      </c>
      <c r="C796" s="662" t="s">
        <v>2361</v>
      </c>
      <c r="D796" s="743" t="s">
        <v>3311</v>
      </c>
      <c r="E796" s="744" t="s">
        <v>2377</v>
      </c>
      <c r="F796" s="662" t="s">
        <v>2357</v>
      </c>
      <c r="G796" s="662" t="s">
        <v>2520</v>
      </c>
      <c r="H796" s="662" t="s">
        <v>571</v>
      </c>
      <c r="I796" s="662" t="s">
        <v>3112</v>
      </c>
      <c r="J796" s="662" t="s">
        <v>871</v>
      </c>
      <c r="K796" s="662" t="s">
        <v>872</v>
      </c>
      <c r="L796" s="663">
        <v>27.5</v>
      </c>
      <c r="M796" s="663">
        <v>27.5</v>
      </c>
      <c r="N796" s="662">
        <v>1</v>
      </c>
      <c r="O796" s="745">
        <v>1</v>
      </c>
      <c r="P796" s="663">
        <v>27.5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31</v>
      </c>
      <c r="B797" s="662" t="s">
        <v>570</v>
      </c>
      <c r="C797" s="662" t="s">
        <v>2361</v>
      </c>
      <c r="D797" s="743" t="s">
        <v>3311</v>
      </c>
      <c r="E797" s="744" t="s">
        <v>2377</v>
      </c>
      <c r="F797" s="662" t="s">
        <v>2357</v>
      </c>
      <c r="G797" s="662" t="s">
        <v>2422</v>
      </c>
      <c r="H797" s="662" t="s">
        <v>1282</v>
      </c>
      <c r="I797" s="662" t="s">
        <v>2423</v>
      </c>
      <c r="J797" s="662" t="s">
        <v>2424</v>
      </c>
      <c r="K797" s="662" t="s">
        <v>2425</v>
      </c>
      <c r="L797" s="663">
        <v>543.39</v>
      </c>
      <c r="M797" s="663">
        <v>19018.649999999994</v>
      </c>
      <c r="N797" s="662">
        <v>35</v>
      </c>
      <c r="O797" s="745">
        <v>23</v>
      </c>
      <c r="P797" s="663">
        <v>17388.479999999996</v>
      </c>
      <c r="Q797" s="678">
        <v>0.91428571428571437</v>
      </c>
      <c r="R797" s="662">
        <v>32</v>
      </c>
      <c r="S797" s="678">
        <v>0.91428571428571426</v>
      </c>
      <c r="T797" s="745">
        <v>20</v>
      </c>
      <c r="U797" s="701">
        <v>0.86956521739130432</v>
      </c>
    </row>
    <row r="798" spans="1:21" ht="14.4" customHeight="1" x14ac:dyDescent="0.3">
      <c r="A798" s="661">
        <v>31</v>
      </c>
      <c r="B798" s="662" t="s">
        <v>570</v>
      </c>
      <c r="C798" s="662" t="s">
        <v>2361</v>
      </c>
      <c r="D798" s="743" t="s">
        <v>3311</v>
      </c>
      <c r="E798" s="744" t="s">
        <v>2377</v>
      </c>
      <c r="F798" s="662" t="s">
        <v>2357</v>
      </c>
      <c r="G798" s="662" t="s">
        <v>2422</v>
      </c>
      <c r="H798" s="662" t="s">
        <v>1282</v>
      </c>
      <c r="I798" s="662" t="s">
        <v>2426</v>
      </c>
      <c r="J798" s="662" t="s">
        <v>2424</v>
      </c>
      <c r="K798" s="662" t="s">
        <v>2427</v>
      </c>
      <c r="L798" s="663">
        <v>815.1</v>
      </c>
      <c r="M798" s="663">
        <v>6520.8</v>
      </c>
      <c r="N798" s="662">
        <v>8</v>
      </c>
      <c r="O798" s="745">
        <v>3</v>
      </c>
      <c r="P798" s="663">
        <v>4890.6000000000004</v>
      </c>
      <c r="Q798" s="678">
        <v>0.75</v>
      </c>
      <c r="R798" s="662">
        <v>6</v>
      </c>
      <c r="S798" s="678">
        <v>0.75</v>
      </c>
      <c r="T798" s="745">
        <v>2</v>
      </c>
      <c r="U798" s="701">
        <v>0.66666666666666663</v>
      </c>
    </row>
    <row r="799" spans="1:21" ht="14.4" customHeight="1" x14ac:dyDescent="0.3">
      <c r="A799" s="661">
        <v>31</v>
      </c>
      <c r="B799" s="662" t="s">
        <v>570</v>
      </c>
      <c r="C799" s="662" t="s">
        <v>2361</v>
      </c>
      <c r="D799" s="743" t="s">
        <v>3311</v>
      </c>
      <c r="E799" s="744" t="s">
        <v>2377</v>
      </c>
      <c r="F799" s="662" t="s">
        <v>2357</v>
      </c>
      <c r="G799" s="662" t="s">
        <v>2422</v>
      </c>
      <c r="H799" s="662" t="s">
        <v>1282</v>
      </c>
      <c r="I799" s="662" t="s">
        <v>2428</v>
      </c>
      <c r="J799" s="662" t="s">
        <v>2424</v>
      </c>
      <c r="K799" s="662" t="s">
        <v>2429</v>
      </c>
      <c r="L799" s="663">
        <v>923.74</v>
      </c>
      <c r="M799" s="663">
        <v>5542.4400000000005</v>
      </c>
      <c r="N799" s="662">
        <v>6</v>
      </c>
      <c r="O799" s="745">
        <v>2.5</v>
      </c>
      <c r="P799" s="663">
        <v>5542.4400000000005</v>
      </c>
      <c r="Q799" s="678">
        <v>1</v>
      </c>
      <c r="R799" s="662">
        <v>6</v>
      </c>
      <c r="S799" s="678">
        <v>1</v>
      </c>
      <c r="T799" s="745">
        <v>2.5</v>
      </c>
      <c r="U799" s="701">
        <v>1</v>
      </c>
    </row>
    <row r="800" spans="1:21" ht="14.4" customHeight="1" x14ac:dyDescent="0.3">
      <c r="A800" s="661">
        <v>31</v>
      </c>
      <c r="B800" s="662" t="s">
        <v>570</v>
      </c>
      <c r="C800" s="662" t="s">
        <v>2361</v>
      </c>
      <c r="D800" s="743" t="s">
        <v>3311</v>
      </c>
      <c r="E800" s="744" t="s">
        <v>2377</v>
      </c>
      <c r="F800" s="662" t="s">
        <v>2357</v>
      </c>
      <c r="G800" s="662" t="s">
        <v>2432</v>
      </c>
      <c r="H800" s="662" t="s">
        <v>1282</v>
      </c>
      <c r="I800" s="662" t="s">
        <v>1292</v>
      </c>
      <c r="J800" s="662" t="s">
        <v>1293</v>
      </c>
      <c r="K800" s="662" t="s">
        <v>2290</v>
      </c>
      <c r="L800" s="663">
        <v>48.42</v>
      </c>
      <c r="M800" s="663">
        <v>48.42</v>
      </c>
      <c r="N800" s="662">
        <v>1</v>
      </c>
      <c r="O800" s="745">
        <v>0.5</v>
      </c>
      <c r="P800" s="663">
        <v>48.42</v>
      </c>
      <c r="Q800" s="678">
        <v>1</v>
      </c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31</v>
      </c>
      <c r="B801" s="662" t="s">
        <v>570</v>
      </c>
      <c r="C801" s="662" t="s">
        <v>2361</v>
      </c>
      <c r="D801" s="743" t="s">
        <v>3311</v>
      </c>
      <c r="E801" s="744" t="s">
        <v>2377</v>
      </c>
      <c r="F801" s="662" t="s">
        <v>2357</v>
      </c>
      <c r="G801" s="662" t="s">
        <v>2432</v>
      </c>
      <c r="H801" s="662" t="s">
        <v>571</v>
      </c>
      <c r="I801" s="662" t="s">
        <v>2711</v>
      </c>
      <c r="J801" s="662" t="s">
        <v>1293</v>
      </c>
      <c r="K801" s="662" t="s">
        <v>2712</v>
      </c>
      <c r="L801" s="663">
        <v>48.42</v>
      </c>
      <c r="M801" s="663">
        <v>48.42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31</v>
      </c>
      <c r="B802" s="662" t="s">
        <v>570</v>
      </c>
      <c r="C802" s="662" t="s">
        <v>2361</v>
      </c>
      <c r="D802" s="743" t="s">
        <v>3311</v>
      </c>
      <c r="E802" s="744" t="s">
        <v>2377</v>
      </c>
      <c r="F802" s="662" t="s">
        <v>2357</v>
      </c>
      <c r="G802" s="662" t="s">
        <v>2635</v>
      </c>
      <c r="H802" s="662" t="s">
        <v>571</v>
      </c>
      <c r="I802" s="662" t="s">
        <v>3113</v>
      </c>
      <c r="J802" s="662" t="s">
        <v>3114</v>
      </c>
      <c r="K802" s="662" t="s">
        <v>3115</v>
      </c>
      <c r="L802" s="663">
        <v>0</v>
      </c>
      <c r="M802" s="663">
        <v>0</v>
      </c>
      <c r="N802" s="662">
        <v>1</v>
      </c>
      <c r="O802" s="745">
        <v>0.5</v>
      </c>
      <c r="P802" s="663">
        <v>0</v>
      </c>
      <c r="Q802" s="678"/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31</v>
      </c>
      <c r="B803" s="662" t="s">
        <v>570</v>
      </c>
      <c r="C803" s="662" t="s">
        <v>2361</v>
      </c>
      <c r="D803" s="743" t="s">
        <v>3311</v>
      </c>
      <c r="E803" s="744" t="s">
        <v>2377</v>
      </c>
      <c r="F803" s="662" t="s">
        <v>2357</v>
      </c>
      <c r="G803" s="662" t="s">
        <v>2635</v>
      </c>
      <c r="H803" s="662" t="s">
        <v>571</v>
      </c>
      <c r="I803" s="662" t="s">
        <v>2636</v>
      </c>
      <c r="J803" s="662" t="s">
        <v>2637</v>
      </c>
      <c r="K803" s="662" t="s">
        <v>715</v>
      </c>
      <c r="L803" s="663">
        <v>93.71</v>
      </c>
      <c r="M803" s="663">
        <v>93.71</v>
      </c>
      <c r="N803" s="662">
        <v>1</v>
      </c>
      <c r="O803" s="745">
        <v>0.5</v>
      </c>
      <c r="P803" s="663">
        <v>93.71</v>
      </c>
      <c r="Q803" s="678">
        <v>1</v>
      </c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31</v>
      </c>
      <c r="B804" s="662" t="s">
        <v>570</v>
      </c>
      <c r="C804" s="662" t="s">
        <v>2361</v>
      </c>
      <c r="D804" s="743" t="s">
        <v>3311</v>
      </c>
      <c r="E804" s="744" t="s">
        <v>2377</v>
      </c>
      <c r="F804" s="662" t="s">
        <v>2357</v>
      </c>
      <c r="G804" s="662" t="s">
        <v>2635</v>
      </c>
      <c r="H804" s="662" t="s">
        <v>571</v>
      </c>
      <c r="I804" s="662" t="s">
        <v>2910</v>
      </c>
      <c r="J804" s="662" t="s">
        <v>714</v>
      </c>
      <c r="K804" s="662" t="s">
        <v>2911</v>
      </c>
      <c r="L804" s="663">
        <v>301.2</v>
      </c>
      <c r="M804" s="663">
        <v>301.2</v>
      </c>
      <c r="N804" s="662">
        <v>1</v>
      </c>
      <c r="O804" s="745">
        <v>0.5</v>
      </c>
      <c r="P804" s="663">
        <v>301.2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31</v>
      </c>
      <c r="B805" s="662" t="s">
        <v>570</v>
      </c>
      <c r="C805" s="662" t="s">
        <v>2361</v>
      </c>
      <c r="D805" s="743" t="s">
        <v>3311</v>
      </c>
      <c r="E805" s="744" t="s">
        <v>2377</v>
      </c>
      <c r="F805" s="662" t="s">
        <v>2357</v>
      </c>
      <c r="G805" s="662" t="s">
        <v>2433</v>
      </c>
      <c r="H805" s="662" t="s">
        <v>571</v>
      </c>
      <c r="I805" s="662" t="s">
        <v>740</v>
      </c>
      <c r="J805" s="662" t="s">
        <v>2434</v>
      </c>
      <c r="K805" s="662" t="s">
        <v>2435</v>
      </c>
      <c r="L805" s="663">
        <v>0</v>
      </c>
      <c r="M805" s="663">
        <v>0</v>
      </c>
      <c r="N805" s="662">
        <v>16</v>
      </c>
      <c r="O805" s="745">
        <v>8</v>
      </c>
      <c r="P805" s="663">
        <v>0</v>
      </c>
      <c r="Q805" s="678"/>
      <c r="R805" s="662">
        <v>14</v>
      </c>
      <c r="S805" s="678">
        <v>0.875</v>
      </c>
      <c r="T805" s="745">
        <v>6.5</v>
      </c>
      <c r="U805" s="701">
        <v>0.8125</v>
      </c>
    </row>
    <row r="806" spans="1:21" ht="14.4" customHeight="1" x14ac:dyDescent="0.3">
      <c r="A806" s="661">
        <v>31</v>
      </c>
      <c r="B806" s="662" t="s">
        <v>570</v>
      </c>
      <c r="C806" s="662" t="s">
        <v>2361</v>
      </c>
      <c r="D806" s="743" t="s">
        <v>3311</v>
      </c>
      <c r="E806" s="744" t="s">
        <v>2377</v>
      </c>
      <c r="F806" s="662" t="s">
        <v>2357</v>
      </c>
      <c r="G806" s="662" t="s">
        <v>2558</v>
      </c>
      <c r="H806" s="662" t="s">
        <v>571</v>
      </c>
      <c r="I806" s="662" t="s">
        <v>3116</v>
      </c>
      <c r="J806" s="662" t="s">
        <v>3117</v>
      </c>
      <c r="K806" s="662" t="s">
        <v>3118</v>
      </c>
      <c r="L806" s="663">
        <v>51.21</v>
      </c>
      <c r="M806" s="663">
        <v>204.84</v>
      </c>
      <c r="N806" s="662">
        <v>4</v>
      </c>
      <c r="O806" s="745">
        <v>1.5</v>
      </c>
      <c r="P806" s="663">
        <v>102.42</v>
      </c>
      <c r="Q806" s="678">
        <v>0.5</v>
      </c>
      <c r="R806" s="662">
        <v>2</v>
      </c>
      <c r="S806" s="678">
        <v>0.5</v>
      </c>
      <c r="T806" s="745">
        <v>0.5</v>
      </c>
      <c r="U806" s="701">
        <v>0.33333333333333331</v>
      </c>
    </row>
    <row r="807" spans="1:21" ht="14.4" customHeight="1" x14ac:dyDescent="0.3">
      <c r="A807" s="661">
        <v>31</v>
      </c>
      <c r="B807" s="662" t="s">
        <v>570</v>
      </c>
      <c r="C807" s="662" t="s">
        <v>2361</v>
      </c>
      <c r="D807" s="743" t="s">
        <v>3311</v>
      </c>
      <c r="E807" s="744" t="s">
        <v>2377</v>
      </c>
      <c r="F807" s="662" t="s">
        <v>2357</v>
      </c>
      <c r="G807" s="662" t="s">
        <v>2440</v>
      </c>
      <c r="H807" s="662" t="s">
        <v>571</v>
      </c>
      <c r="I807" s="662" t="s">
        <v>1494</v>
      </c>
      <c r="J807" s="662" t="s">
        <v>1495</v>
      </c>
      <c r="K807" s="662" t="s">
        <v>2441</v>
      </c>
      <c r="L807" s="663">
        <v>186.27</v>
      </c>
      <c r="M807" s="663">
        <v>931.35000000000014</v>
      </c>
      <c r="N807" s="662">
        <v>5</v>
      </c>
      <c r="O807" s="745">
        <v>2.5</v>
      </c>
      <c r="P807" s="663">
        <v>558.81000000000006</v>
      </c>
      <c r="Q807" s="678">
        <v>0.6</v>
      </c>
      <c r="R807" s="662">
        <v>3</v>
      </c>
      <c r="S807" s="678">
        <v>0.6</v>
      </c>
      <c r="T807" s="745">
        <v>1</v>
      </c>
      <c r="U807" s="701">
        <v>0.4</v>
      </c>
    </row>
    <row r="808" spans="1:21" ht="14.4" customHeight="1" x14ac:dyDescent="0.3">
      <c r="A808" s="661">
        <v>31</v>
      </c>
      <c r="B808" s="662" t="s">
        <v>570</v>
      </c>
      <c r="C808" s="662" t="s">
        <v>2361</v>
      </c>
      <c r="D808" s="743" t="s">
        <v>3311</v>
      </c>
      <c r="E808" s="744" t="s">
        <v>2377</v>
      </c>
      <c r="F808" s="662" t="s">
        <v>2357</v>
      </c>
      <c r="G808" s="662" t="s">
        <v>2449</v>
      </c>
      <c r="H808" s="662" t="s">
        <v>571</v>
      </c>
      <c r="I808" s="662" t="s">
        <v>2651</v>
      </c>
      <c r="J808" s="662" t="s">
        <v>2650</v>
      </c>
      <c r="K808" s="662" t="s">
        <v>998</v>
      </c>
      <c r="L808" s="663">
        <v>75.22</v>
      </c>
      <c r="M808" s="663">
        <v>225.66</v>
      </c>
      <c r="N808" s="662">
        <v>3</v>
      </c>
      <c r="O808" s="745">
        <v>2.5</v>
      </c>
      <c r="P808" s="663">
        <v>225.66</v>
      </c>
      <c r="Q808" s="678">
        <v>1</v>
      </c>
      <c r="R808" s="662">
        <v>3</v>
      </c>
      <c r="S808" s="678">
        <v>1</v>
      </c>
      <c r="T808" s="745">
        <v>2.5</v>
      </c>
      <c r="U808" s="701">
        <v>1</v>
      </c>
    </row>
    <row r="809" spans="1:21" ht="14.4" customHeight="1" x14ac:dyDescent="0.3">
      <c r="A809" s="661">
        <v>31</v>
      </c>
      <c r="B809" s="662" t="s">
        <v>570</v>
      </c>
      <c r="C809" s="662" t="s">
        <v>2361</v>
      </c>
      <c r="D809" s="743" t="s">
        <v>3311</v>
      </c>
      <c r="E809" s="744" t="s">
        <v>2377</v>
      </c>
      <c r="F809" s="662" t="s">
        <v>2357</v>
      </c>
      <c r="G809" s="662" t="s">
        <v>2449</v>
      </c>
      <c r="H809" s="662" t="s">
        <v>571</v>
      </c>
      <c r="I809" s="662" t="s">
        <v>2620</v>
      </c>
      <c r="J809" s="662" t="s">
        <v>2621</v>
      </c>
      <c r="K809" s="662" t="s">
        <v>2622</v>
      </c>
      <c r="L809" s="663">
        <v>45.65</v>
      </c>
      <c r="M809" s="663">
        <v>91.3</v>
      </c>
      <c r="N809" s="662">
        <v>2</v>
      </c>
      <c r="O809" s="745">
        <v>0.5</v>
      </c>
      <c r="P809" s="663">
        <v>91.3</v>
      </c>
      <c r="Q809" s="678">
        <v>1</v>
      </c>
      <c r="R809" s="662">
        <v>2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31</v>
      </c>
      <c r="B810" s="662" t="s">
        <v>570</v>
      </c>
      <c r="C810" s="662" t="s">
        <v>2361</v>
      </c>
      <c r="D810" s="743" t="s">
        <v>3311</v>
      </c>
      <c r="E810" s="744" t="s">
        <v>2377</v>
      </c>
      <c r="F810" s="662" t="s">
        <v>2357</v>
      </c>
      <c r="G810" s="662" t="s">
        <v>2449</v>
      </c>
      <c r="H810" s="662" t="s">
        <v>571</v>
      </c>
      <c r="I810" s="662" t="s">
        <v>3119</v>
      </c>
      <c r="J810" s="662" t="s">
        <v>2650</v>
      </c>
      <c r="K810" s="662" t="s">
        <v>2528</v>
      </c>
      <c r="L810" s="663">
        <v>125.36</v>
      </c>
      <c r="M810" s="663">
        <v>125.36</v>
      </c>
      <c r="N810" s="662">
        <v>1</v>
      </c>
      <c r="O810" s="745">
        <v>0.5</v>
      </c>
      <c r="P810" s="663">
        <v>125.36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31</v>
      </c>
      <c r="B811" s="662" t="s">
        <v>570</v>
      </c>
      <c r="C811" s="662" t="s">
        <v>2361</v>
      </c>
      <c r="D811" s="743" t="s">
        <v>3311</v>
      </c>
      <c r="E811" s="744" t="s">
        <v>2377</v>
      </c>
      <c r="F811" s="662" t="s">
        <v>2357</v>
      </c>
      <c r="G811" s="662" t="s">
        <v>2449</v>
      </c>
      <c r="H811" s="662" t="s">
        <v>571</v>
      </c>
      <c r="I811" s="662" t="s">
        <v>3120</v>
      </c>
      <c r="J811" s="662" t="s">
        <v>2650</v>
      </c>
      <c r="K811" s="662" t="s">
        <v>3121</v>
      </c>
      <c r="L811" s="663">
        <v>0</v>
      </c>
      <c r="M811" s="663">
        <v>0</v>
      </c>
      <c r="N811" s="662">
        <v>1</v>
      </c>
      <c r="O811" s="745">
        <v>0.5</v>
      </c>
      <c r="P811" s="663"/>
      <c r="Q811" s="678"/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31</v>
      </c>
      <c r="B812" s="662" t="s">
        <v>570</v>
      </c>
      <c r="C812" s="662" t="s">
        <v>2361</v>
      </c>
      <c r="D812" s="743" t="s">
        <v>3311</v>
      </c>
      <c r="E812" s="744" t="s">
        <v>2377</v>
      </c>
      <c r="F812" s="662" t="s">
        <v>2357</v>
      </c>
      <c r="G812" s="662" t="s">
        <v>2931</v>
      </c>
      <c r="H812" s="662" t="s">
        <v>571</v>
      </c>
      <c r="I812" s="662" t="s">
        <v>2932</v>
      </c>
      <c r="J812" s="662" t="s">
        <v>2933</v>
      </c>
      <c r="K812" s="662" t="s">
        <v>1261</v>
      </c>
      <c r="L812" s="663">
        <v>0</v>
      </c>
      <c r="M812" s="663">
        <v>0</v>
      </c>
      <c r="N812" s="662">
        <v>4</v>
      </c>
      <c r="O812" s="745">
        <v>1.5</v>
      </c>
      <c r="P812" s="663">
        <v>0</v>
      </c>
      <c r="Q812" s="678"/>
      <c r="R812" s="662">
        <v>2</v>
      </c>
      <c r="S812" s="678">
        <v>0.5</v>
      </c>
      <c r="T812" s="745">
        <v>0.5</v>
      </c>
      <c r="U812" s="701">
        <v>0.33333333333333331</v>
      </c>
    </row>
    <row r="813" spans="1:21" ht="14.4" customHeight="1" x14ac:dyDescent="0.3">
      <c r="A813" s="661">
        <v>31</v>
      </c>
      <c r="B813" s="662" t="s">
        <v>570</v>
      </c>
      <c r="C813" s="662" t="s">
        <v>2361</v>
      </c>
      <c r="D813" s="743" t="s">
        <v>3311</v>
      </c>
      <c r="E813" s="744" t="s">
        <v>2377</v>
      </c>
      <c r="F813" s="662" t="s">
        <v>2358</v>
      </c>
      <c r="G813" s="662" t="s">
        <v>2455</v>
      </c>
      <c r="H813" s="662" t="s">
        <v>571</v>
      </c>
      <c r="I813" s="662" t="s">
        <v>2456</v>
      </c>
      <c r="J813" s="662" t="s">
        <v>2457</v>
      </c>
      <c r="K813" s="662" t="s">
        <v>2458</v>
      </c>
      <c r="L813" s="663">
        <v>35.75</v>
      </c>
      <c r="M813" s="663">
        <v>35.75</v>
      </c>
      <c r="N813" s="662">
        <v>1</v>
      </c>
      <c r="O813" s="745">
        <v>1</v>
      </c>
      <c r="P813" s="663">
        <v>35.75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31</v>
      </c>
      <c r="B814" s="662" t="s">
        <v>570</v>
      </c>
      <c r="C814" s="662" t="s">
        <v>2361</v>
      </c>
      <c r="D814" s="743" t="s">
        <v>3311</v>
      </c>
      <c r="E814" s="744" t="s">
        <v>2377</v>
      </c>
      <c r="F814" s="662" t="s">
        <v>2358</v>
      </c>
      <c r="G814" s="662" t="s">
        <v>2455</v>
      </c>
      <c r="H814" s="662" t="s">
        <v>571</v>
      </c>
      <c r="I814" s="662" t="s">
        <v>2729</v>
      </c>
      <c r="J814" s="662" t="s">
        <v>2457</v>
      </c>
      <c r="K814" s="662" t="s">
        <v>2730</v>
      </c>
      <c r="L814" s="663">
        <v>47.57</v>
      </c>
      <c r="M814" s="663">
        <v>47.57</v>
      </c>
      <c r="N814" s="662">
        <v>1</v>
      </c>
      <c r="O814" s="745">
        <v>1</v>
      </c>
      <c r="P814" s="663">
        <v>47.57</v>
      </c>
      <c r="Q814" s="678">
        <v>1</v>
      </c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31</v>
      </c>
      <c r="B815" s="662" t="s">
        <v>570</v>
      </c>
      <c r="C815" s="662" t="s">
        <v>2361</v>
      </c>
      <c r="D815" s="743" t="s">
        <v>3311</v>
      </c>
      <c r="E815" s="744" t="s">
        <v>2377</v>
      </c>
      <c r="F815" s="662" t="s">
        <v>2358</v>
      </c>
      <c r="G815" s="662" t="s">
        <v>2455</v>
      </c>
      <c r="H815" s="662" t="s">
        <v>571</v>
      </c>
      <c r="I815" s="662" t="s">
        <v>2793</v>
      </c>
      <c r="J815" s="662" t="s">
        <v>2594</v>
      </c>
      <c r="K815" s="662" t="s">
        <v>2794</v>
      </c>
      <c r="L815" s="663">
        <v>24.77</v>
      </c>
      <c r="M815" s="663">
        <v>49.54</v>
      </c>
      <c r="N815" s="662">
        <v>2</v>
      </c>
      <c r="O815" s="745">
        <v>2</v>
      </c>
      <c r="P815" s="663">
        <v>49.54</v>
      </c>
      <c r="Q815" s="678">
        <v>1</v>
      </c>
      <c r="R815" s="662">
        <v>2</v>
      </c>
      <c r="S815" s="678">
        <v>1</v>
      </c>
      <c r="T815" s="745">
        <v>2</v>
      </c>
      <c r="U815" s="701">
        <v>1</v>
      </c>
    </row>
    <row r="816" spans="1:21" ht="14.4" customHeight="1" x14ac:dyDescent="0.3">
      <c r="A816" s="661">
        <v>31</v>
      </c>
      <c r="B816" s="662" t="s">
        <v>570</v>
      </c>
      <c r="C816" s="662" t="s">
        <v>2361</v>
      </c>
      <c r="D816" s="743" t="s">
        <v>3311</v>
      </c>
      <c r="E816" s="744" t="s">
        <v>2377</v>
      </c>
      <c r="F816" s="662" t="s">
        <v>2358</v>
      </c>
      <c r="G816" s="662" t="s">
        <v>2455</v>
      </c>
      <c r="H816" s="662" t="s">
        <v>571</v>
      </c>
      <c r="I816" s="662" t="s">
        <v>2733</v>
      </c>
      <c r="J816" s="662" t="s">
        <v>2734</v>
      </c>
      <c r="K816" s="662" t="s">
        <v>2735</v>
      </c>
      <c r="L816" s="663">
        <v>310.39</v>
      </c>
      <c r="M816" s="663">
        <v>620.78</v>
      </c>
      <c r="N816" s="662">
        <v>2</v>
      </c>
      <c r="O816" s="745">
        <v>1</v>
      </c>
      <c r="P816" s="663">
        <v>620.78</v>
      </c>
      <c r="Q816" s="678">
        <v>1</v>
      </c>
      <c r="R816" s="662">
        <v>2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31</v>
      </c>
      <c r="B817" s="662" t="s">
        <v>570</v>
      </c>
      <c r="C817" s="662" t="s">
        <v>2361</v>
      </c>
      <c r="D817" s="743" t="s">
        <v>3311</v>
      </c>
      <c r="E817" s="744" t="s">
        <v>2377</v>
      </c>
      <c r="F817" s="662" t="s">
        <v>2358</v>
      </c>
      <c r="G817" s="662" t="s">
        <v>2459</v>
      </c>
      <c r="H817" s="662" t="s">
        <v>571</v>
      </c>
      <c r="I817" s="662" t="s">
        <v>2460</v>
      </c>
      <c r="J817" s="662" t="s">
        <v>2461</v>
      </c>
      <c r="K817" s="662" t="s">
        <v>2462</v>
      </c>
      <c r="L817" s="663">
        <v>410</v>
      </c>
      <c r="M817" s="663">
        <v>1230</v>
      </c>
      <c r="N817" s="662">
        <v>3</v>
      </c>
      <c r="O817" s="745">
        <v>2</v>
      </c>
      <c r="P817" s="663">
        <v>1230</v>
      </c>
      <c r="Q817" s="678">
        <v>1</v>
      </c>
      <c r="R817" s="662">
        <v>3</v>
      </c>
      <c r="S817" s="678">
        <v>1</v>
      </c>
      <c r="T817" s="745">
        <v>2</v>
      </c>
      <c r="U817" s="701">
        <v>1</v>
      </c>
    </row>
    <row r="818" spans="1:21" ht="14.4" customHeight="1" x14ac:dyDescent="0.3">
      <c r="A818" s="661">
        <v>31</v>
      </c>
      <c r="B818" s="662" t="s">
        <v>570</v>
      </c>
      <c r="C818" s="662" t="s">
        <v>2361</v>
      </c>
      <c r="D818" s="743" t="s">
        <v>3311</v>
      </c>
      <c r="E818" s="744" t="s">
        <v>2377</v>
      </c>
      <c r="F818" s="662" t="s">
        <v>2358</v>
      </c>
      <c r="G818" s="662" t="s">
        <v>2463</v>
      </c>
      <c r="H818" s="662" t="s">
        <v>571</v>
      </c>
      <c r="I818" s="662" t="s">
        <v>2467</v>
      </c>
      <c r="J818" s="662" t="s">
        <v>2468</v>
      </c>
      <c r="K818" s="662" t="s">
        <v>2469</v>
      </c>
      <c r="L818" s="663">
        <v>199.5</v>
      </c>
      <c r="M818" s="663">
        <v>199.5</v>
      </c>
      <c r="N818" s="662">
        <v>1</v>
      </c>
      <c r="O818" s="745">
        <v>1</v>
      </c>
      <c r="P818" s="663">
        <v>199.5</v>
      </c>
      <c r="Q818" s="678">
        <v>1</v>
      </c>
      <c r="R818" s="662">
        <v>1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31</v>
      </c>
      <c r="B819" s="662" t="s">
        <v>570</v>
      </c>
      <c r="C819" s="662" t="s">
        <v>2361</v>
      </c>
      <c r="D819" s="743" t="s">
        <v>3311</v>
      </c>
      <c r="E819" s="744" t="s">
        <v>2377</v>
      </c>
      <c r="F819" s="662" t="s">
        <v>2358</v>
      </c>
      <c r="G819" s="662" t="s">
        <v>2463</v>
      </c>
      <c r="H819" s="662" t="s">
        <v>571</v>
      </c>
      <c r="I819" s="662" t="s">
        <v>2470</v>
      </c>
      <c r="J819" s="662" t="s">
        <v>2471</v>
      </c>
      <c r="K819" s="662" t="s">
        <v>2472</v>
      </c>
      <c r="L819" s="663">
        <v>492.18</v>
      </c>
      <c r="M819" s="663">
        <v>984.36</v>
      </c>
      <c r="N819" s="662">
        <v>2</v>
      </c>
      <c r="O819" s="745">
        <v>2</v>
      </c>
      <c r="P819" s="663">
        <v>984.36</v>
      </c>
      <c r="Q819" s="678">
        <v>1</v>
      </c>
      <c r="R819" s="662">
        <v>2</v>
      </c>
      <c r="S819" s="678">
        <v>1</v>
      </c>
      <c r="T819" s="745">
        <v>2</v>
      </c>
      <c r="U819" s="701">
        <v>1</v>
      </c>
    </row>
    <row r="820" spans="1:21" ht="14.4" customHeight="1" x14ac:dyDescent="0.3">
      <c r="A820" s="661">
        <v>31</v>
      </c>
      <c r="B820" s="662" t="s">
        <v>570</v>
      </c>
      <c r="C820" s="662" t="s">
        <v>2361</v>
      </c>
      <c r="D820" s="743" t="s">
        <v>3311</v>
      </c>
      <c r="E820" s="744" t="s">
        <v>2377</v>
      </c>
      <c r="F820" s="662" t="s">
        <v>2358</v>
      </c>
      <c r="G820" s="662" t="s">
        <v>2463</v>
      </c>
      <c r="H820" s="662" t="s">
        <v>571</v>
      </c>
      <c r="I820" s="662" t="s">
        <v>3092</v>
      </c>
      <c r="J820" s="662" t="s">
        <v>3093</v>
      </c>
      <c r="K820" s="662" t="s">
        <v>3094</v>
      </c>
      <c r="L820" s="663">
        <v>695.62</v>
      </c>
      <c r="M820" s="663">
        <v>695.62</v>
      </c>
      <c r="N820" s="662">
        <v>1</v>
      </c>
      <c r="O820" s="745">
        <v>1</v>
      </c>
      <c r="P820" s="663">
        <v>695.62</v>
      </c>
      <c r="Q820" s="678">
        <v>1</v>
      </c>
      <c r="R820" s="662">
        <v>1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31</v>
      </c>
      <c r="B821" s="662" t="s">
        <v>570</v>
      </c>
      <c r="C821" s="662" t="s">
        <v>2361</v>
      </c>
      <c r="D821" s="743" t="s">
        <v>3311</v>
      </c>
      <c r="E821" s="744" t="s">
        <v>2377</v>
      </c>
      <c r="F821" s="662" t="s">
        <v>2358</v>
      </c>
      <c r="G821" s="662" t="s">
        <v>2463</v>
      </c>
      <c r="H821" s="662" t="s">
        <v>571</v>
      </c>
      <c r="I821" s="662" t="s">
        <v>3021</v>
      </c>
      <c r="J821" s="662" t="s">
        <v>3022</v>
      </c>
      <c r="K821" s="662" t="s">
        <v>3023</v>
      </c>
      <c r="L821" s="663">
        <v>400</v>
      </c>
      <c r="M821" s="663">
        <v>400</v>
      </c>
      <c r="N821" s="662">
        <v>1</v>
      </c>
      <c r="O821" s="745">
        <v>1</v>
      </c>
      <c r="P821" s="663">
        <v>400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31</v>
      </c>
      <c r="B822" s="662" t="s">
        <v>570</v>
      </c>
      <c r="C822" s="662" t="s">
        <v>2361</v>
      </c>
      <c r="D822" s="743" t="s">
        <v>3311</v>
      </c>
      <c r="E822" s="744" t="s">
        <v>2377</v>
      </c>
      <c r="F822" s="662" t="s">
        <v>2358</v>
      </c>
      <c r="G822" s="662" t="s">
        <v>2463</v>
      </c>
      <c r="H822" s="662" t="s">
        <v>571</v>
      </c>
      <c r="I822" s="662" t="s">
        <v>2800</v>
      </c>
      <c r="J822" s="662" t="s">
        <v>2543</v>
      </c>
      <c r="K822" s="662" t="s">
        <v>2801</v>
      </c>
      <c r="L822" s="663">
        <v>50.5</v>
      </c>
      <c r="M822" s="663">
        <v>50.5</v>
      </c>
      <c r="N822" s="662">
        <v>1</v>
      </c>
      <c r="O822" s="745">
        <v>1</v>
      </c>
      <c r="P822" s="663">
        <v>50.5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31</v>
      </c>
      <c r="B823" s="662" t="s">
        <v>570</v>
      </c>
      <c r="C823" s="662" t="s">
        <v>2361</v>
      </c>
      <c r="D823" s="743" t="s">
        <v>3311</v>
      </c>
      <c r="E823" s="744" t="s">
        <v>2377</v>
      </c>
      <c r="F823" s="662" t="s">
        <v>2358</v>
      </c>
      <c r="G823" s="662" t="s">
        <v>2463</v>
      </c>
      <c r="H823" s="662" t="s">
        <v>571</v>
      </c>
      <c r="I823" s="662" t="s">
        <v>2473</v>
      </c>
      <c r="J823" s="662" t="s">
        <v>2474</v>
      </c>
      <c r="K823" s="662" t="s">
        <v>2475</v>
      </c>
      <c r="L823" s="663">
        <v>971.25</v>
      </c>
      <c r="M823" s="663">
        <v>971.25</v>
      </c>
      <c r="N823" s="662">
        <v>1</v>
      </c>
      <c r="O823" s="745">
        <v>1</v>
      </c>
      <c r="P823" s="663">
        <v>971.25</v>
      </c>
      <c r="Q823" s="678">
        <v>1</v>
      </c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31</v>
      </c>
      <c r="B824" s="662" t="s">
        <v>570</v>
      </c>
      <c r="C824" s="662" t="s">
        <v>2361</v>
      </c>
      <c r="D824" s="743" t="s">
        <v>3311</v>
      </c>
      <c r="E824" s="744" t="s">
        <v>2377</v>
      </c>
      <c r="F824" s="662" t="s">
        <v>2358</v>
      </c>
      <c r="G824" s="662" t="s">
        <v>2463</v>
      </c>
      <c r="H824" s="662" t="s">
        <v>571</v>
      </c>
      <c r="I824" s="662" t="s">
        <v>3122</v>
      </c>
      <c r="J824" s="662" t="s">
        <v>3123</v>
      </c>
      <c r="K824" s="662" t="s">
        <v>3124</v>
      </c>
      <c r="L824" s="663">
        <v>680.11</v>
      </c>
      <c r="M824" s="663">
        <v>680.11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31</v>
      </c>
      <c r="B825" s="662" t="s">
        <v>570</v>
      </c>
      <c r="C825" s="662" t="s">
        <v>2361</v>
      </c>
      <c r="D825" s="743" t="s">
        <v>3311</v>
      </c>
      <c r="E825" s="744" t="s">
        <v>2377</v>
      </c>
      <c r="F825" s="662" t="s">
        <v>2358</v>
      </c>
      <c r="G825" s="662" t="s">
        <v>2463</v>
      </c>
      <c r="H825" s="662" t="s">
        <v>571</v>
      </c>
      <c r="I825" s="662" t="s">
        <v>2968</v>
      </c>
      <c r="J825" s="662" t="s">
        <v>2969</v>
      </c>
      <c r="K825" s="662"/>
      <c r="L825" s="663">
        <v>80.349999999999994</v>
      </c>
      <c r="M825" s="663">
        <v>80.349999999999994</v>
      </c>
      <c r="N825" s="662">
        <v>1</v>
      </c>
      <c r="O825" s="745">
        <v>1</v>
      </c>
      <c r="P825" s="663">
        <v>80.349999999999994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31</v>
      </c>
      <c r="B826" s="662" t="s">
        <v>570</v>
      </c>
      <c r="C826" s="662" t="s">
        <v>2361</v>
      </c>
      <c r="D826" s="743" t="s">
        <v>3311</v>
      </c>
      <c r="E826" s="744" t="s">
        <v>2377</v>
      </c>
      <c r="F826" s="662" t="s">
        <v>2358</v>
      </c>
      <c r="G826" s="662" t="s">
        <v>2463</v>
      </c>
      <c r="H826" s="662" t="s">
        <v>571</v>
      </c>
      <c r="I826" s="662" t="s">
        <v>2659</v>
      </c>
      <c r="J826" s="662" t="s">
        <v>2660</v>
      </c>
      <c r="K826" s="662" t="s">
        <v>2661</v>
      </c>
      <c r="L826" s="663">
        <v>600</v>
      </c>
      <c r="M826" s="663">
        <v>600</v>
      </c>
      <c r="N826" s="662">
        <v>1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31</v>
      </c>
      <c r="B827" s="662" t="s">
        <v>570</v>
      </c>
      <c r="C827" s="662" t="s">
        <v>2361</v>
      </c>
      <c r="D827" s="743" t="s">
        <v>3311</v>
      </c>
      <c r="E827" s="744" t="s">
        <v>2377</v>
      </c>
      <c r="F827" s="662" t="s">
        <v>2358</v>
      </c>
      <c r="G827" s="662" t="s">
        <v>2463</v>
      </c>
      <c r="H827" s="662" t="s">
        <v>571</v>
      </c>
      <c r="I827" s="662" t="s">
        <v>2482</v>
      </c>
      <c r="J827" s="662" t="s">
        <v>2483</v>
      </c>
      <c r="K827" s="662" t="s">
        <v>2484</v>
      </c>
      <c r="L827" s="663">
        <v>350</v>
      </c>
      <c r="M827" s="663">
        <v>2800</v>
      </c>
      <c r="N827" s="662">
        <v>8</v>
      </c>
      <c r="O827" s="745">
        <v>8</v>
      </c>
      <c r="P827" s="663">
        <v>2450</v>
      </c>
      <c r="Q827" s="678">
        <v>0.875</v>
      </c>
      <c r="R827" s="662">
        <v>7</v>
      </c>
      <c r="S827" s="678">
        <v>0.875</v>
      </c>
      <c r="T827" s="745">
        <v>7</v>
      </c>
      <c r="U827" s="701">
        <v>0.875</v>
      </c>
    </row>
    <row r="828" spans="1:21" ht="14.4" customHeight="1" x14ac:dyDescent="0.3">
      <c r="A828" s="661">
        <v>31</v>
      </c>
      <c r="B828" s="662" t="s">
        <v>570</v>
      </c>
      <c r="C828" s="662" t="s">
        <v>2361</v>
      </c>
      <c r="D828" s="743" t="s">
        <v>3311</v>
      </c>
      <c r="E828" s="744" t="s">
        <v>2377</v>
      </c>
      <c r="F828" s="662" t="s">
        <v>2358</v>
      </c>
      <c r="G828" s="662" t="s">
        <v>2463</v>
      </c>
      <c r="H828" s="662" t="s">
        <v>571</v>
      </c>
      <c r="I828" s="662" t="s">
        <v>2542</v>
      </c>
      <c r="J828" s="662" t="s">
        <v>2543</v>
      </c>
      <c r="K828" s="662" t="s">
        <v>2544</v>
      </c>
      <c r="L828" s="663">
        <v>58.5</v>
      </c>
      <c r="M828" s="663">
        <v>58.5</v>
      </c>
      <c r="N828" s="662">
        <v>1</v>
      </c>
      <c r="O828" s="745">
        <v>1</v>
      </c>
      <c r="P828" s="663">
        <v>58.5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31</v>
      </c>
      <c r="B829" s="662" t="s">
        <v>570</v>
      </c>
      <c r="C829" s="662" t="s">
        <v>2361</v>
      </c>
      <c r="D829" s="743" t="s">
        <v>3311</v>
      </c>
      <c r="E829" s="744" t="s">
        <v>2377</v>
      </c>
      <c r="F829" s="662" t="s">
        <v>2358</v>
      </c>
      <c r="G829" s="662" t="s">
        <v>2488</v>
      </c>
      <c r="H829" s="662" t="s">
        <v>571</v>
      </c>
      <c r="I829" s="662" t="s">
        <v>2489</v>
      </c>
      <c r="J829" s="662" t="s">
        <v>2490</v>
      </c>
      <c r="K829" s="662" t="s">
        <v>2491</v>
      </c>
      <c r="L829" s="663">
        <v>260</v>
      </c>
      <c r="M829" s="663">
        <v>4680</v>
      </c>
      <c r="N829" s="662">
        <v>18</v>
      </c>
      <c r="O829" s="745">
        <v>9</v>
      </c>
      <c r="P829" s="663">
        <v>4680</v>
      </c>
      <c r="Q829" s="678">
        <v>1</v>
      </c>
      <c r="R829" s="662">
        <v>18</v>
      </c>
      <c r="S829" s="678">
        <v>1</v>
      </c>
      <c r="T829" s="745">
        <v>9</v>
      </c>
      <c r="U829" s="701">
        <v>1</v>
      </c>
    </row>
    <row r="830" spans="1:21" ht="14.4" customHeight="1" x14ac:dyDescent="0.3">
      <c r="A830" s="661">
        <v>31</v>
      </c>
      <c r="B830" s="662" t="s">
        <v>570</v>
      </c>
      <c r="C830" s="662" t="s">
        <v>2361</v>
      </c>
      <c r="D830" s="743" t="s">
        <v>3311</v>
      </c>
      <c r="E830" s="744" t="s">
        <v>2378</v>
      </c>
      <c r="F830" s="662" t="s">
        <v>2357</v>
      </c>
      <c r="G830" s="662" t="s">
        <v>2682</v>
      </c>
      <c r="H830" s="662" t="s">
        <v>571</v>
      </c>
      <c r="I830" s="662" t="s">
        <v>2857</v>
      </c>
      <c r="J830" s="662" t="s">
        <v>2858</v>
      </c>
      <c r="K830" s="662" t="s">
        <v>2685</v>
      </c>
      <c r="L830" s="663">
        <v>10.26</v>
      </c>
      <c r="M830" s="663">
        <v>10.26</v>
      </c>
      <c r="N830" s="662">
        <v>1</v>
      </c>
      <c r="O830" s="745">
        <v>0.5</v>
      </c>
      <c r="P830" s="663">
        <v>10.26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31</v>
      </c>
      <c r="B831" s="662" t="s">
        <v>570</v>
      </c>
      <c r="C831" s="662" t="s">
        <v>2361</v>
      </c>
      <c r="D831" s="743" t="s">
        <v>3311</v>
      </c>
      <c r="E831" s="744" t="s">
        <v>2378</v>
      </c>
      <c r="F831" s="662" t="s">
        <v>2357</v>
      </c>
      <c r="G831" s="662" t="s">
        <v>2393</v>
      </c>
      <c r="H831" s="662" t="s">
        <v>1282</v>
      </c>
      <c r="I831" s="662" t="s">
        <v>1547</v>
      </c>
      <c r="J831" s="662" t="s">
        <v>1441</v>
      </c>
      <c r="K831" s="662" t="s">
        <v>2253</v>
      </c>
      <c r="L831" s="663">
        <v>154.36000000000001</v>
      </c>
      <c r="M831" s="663">
        <v>154.36000000000001</v>
      </c>
      <c r="N831" s="662">
        <v>1</v>
      </c>
      <c r="O831" s="745">
        <v>1</v>
      </c>
      <c r="P831" s="663">
        <v>154.36000000000001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31</v>
      </c>
      <c r="B832" s="662" t="s">
        <v>570</v>
      </c>
      <c r="C832" s="662" t="s">
        <v>2361</v>
      </c>
      <c r="D832" s="743" t="s">
        <v>3311</v>
      </c>
      <c r="E832" s="744" t="s">
        <v>2378</v>
      </c>
      <c r="F832" s="662" t="s">
        <v>2357</v>
      </c>
      <c r="G832" s="662" t="s">
        <v>2393</v>
      </c>
      <c r="H832" s="662" t="s">
        <v>1282</v>
      </c>
      <c r="I832" s="662" t="s">
        <v>1569</v>
      </c>
      <c r="J832" s="662" t="s">
        <v>2256</v>
      </c>
      <c r="K832" s="662" t="s">
        <v>2252</v>
      </c>
      <c r="L832" s="663">
        <v>149.52000000000001</v>
      </c>
      <c r="M832" s="663">
        <v>149.52000000000001</v>
      </c>
      <c r="N832" s="662">
        <v>1</v>
      </c>
      <c r="O832" s="745">
        <v>1</v>
      </c>
      <c r="P832" s="663">
        <v>149.52000000000001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31</v>
      </c>
      <c r="B833" s="662" t="s">
        <v>570</v>
      </c>
      <c r="C833" s="662" t="s">
        <v>2361</v>
      </c>
      <c r="D833" s="743" t="s">
        <v>3311</v>
      </c>
      <c r="E833" s="744" t="s">
        <v>2378</v>
      </c>
      <c r="F833" s="662" t="s">
        <v>2357</v>
      </c>
      <c r="G833" s="662" t="s">
        <v>2384</v>
      </c>
      <c r="H833" s="662" t="s">
        <v>571</v>
      </c>
      <c r="I833" s="662" t="s">
        <v>1502</v>
      </c>
      <c r="J833" s="662" t="s">
        <v>1503</v>
      </c>
      <c r="K833" s="662" t="s">
        <v>2260</v>
      </c>
      <c r="L833" s="663">
        <v>78.33</v>
      </c>
      <c r="M833" s="663">
        <v>156.66</v>
      </c>
      <c r="N833" s="662">
        <v>2</v>
      </c>
      <c r="O833" s="745">
        <v>1</v>
      </c>
      <c r="P833" s="663">
        <v>156.66</v>
      </c>
      <c r="Q833" s="678">
        <v>1</v>
      </c>
      <c r="R833" s="662">
        <v>2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31</v>
      </c>
      <c r="B834" s="662" t="s">
        <v>570</v>
      </c>
      <c r="C834" s="662" t="s">
        <v>2361</v>
      </c>
      <c r="D834" s="743" t="s">
        <v>3311</v>
      </c>
      <c r="E834" s="744" t="s">
        <v>2378</v>
      </c>
      <c r="F834" s="662" t="s">
        <v>2357</v>
      </c>
      <c r="G834" s="662" t="s">
        <v>3125</v>
      </c>
      <c r="H834" s="662" t="s">
        <v>571</v>
      </c>
      <c r="I834" s="662" t="s">
        <v>3126</v>
      </c>
      <c r="J834" s="662" t="s">
        <v>3127</v>
      </c>
      <c r="K834" s="662" t="s">
        <v>3128</v>
      </c>
      <c r="L834" s="663">
        <v>0</v>
      </c>
      <c r="M834" s="663">
        <v>0</v>
      </c>
      <c r="N834" s="662">
        <v>1</v>
      </c>
      <c r="O834" s="745">
        <v>1</v>
      </c>
      <c r="P834" s="663">
        <v>0</v>
      </c>
      <c r="Q834" s="678"/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31</v>
      </c>
      <c r="B835" s="662" t="s">
        <v>570</v>
      </c>
      <c r="C835" s="662" t="s">
        <v>2361</v>
      </c>
      <c r="D835" s="743" t="s">
        <v>3311</v>
      </c>
      <c r="E835" s="744" t="s">
        <v>2378</v>
      </c>
      <c r="F835" s="662" t="s">
        <v>2357</v>
      </c>
      <c r="G835" s="662" t="s">
        <v>2407</v>
      </c>
      <c r="H835" s="662" t="s">
        <v>571</v>
      </c>
      <c r="I835" s="662" t="s">
        <v>766</v>
      </c>
      <c r="J835" s="662" t="s">
        <v>767</v>
      </c>
      <c r="K835" s="662" t="s">
        <v>2408</v>
      </c>
      <c r="L835" s="663">
        <v>156.77000000000001</v>
      </c>
      <c r="M835" s="663">
        <v>156.77000000000001</v>
      </c>
      <c r="N835" s="662">
        <v>1</v>
      </c>
      <c r="O835" s="745">
        <v>1</v>
      </c>
      <c r="P835" s="663">
        <v>156.77000000000001</v>
      </c>
      <c r="Q835" s="678">
        <v>1</v>
      </c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31</v>
      </c>
      <c r="B836" s="662" t="s">
        <v>570</v>
      </c>
      <c r="C836" s="662" t="s">
        <v>2361</v>
      </c>
      <c r="D836" s="743" t="s">
        <v>3311</v>
      </c>
      <c r="E836" s="744" t="s">
        <v>2378</v>
      </c>
      <c r="F836" s="662" t="s">
        <v>2357</v>
      </c>
      <c r="G836" s="662" t="s">
        <v>2556</v>
      </c>
      <c r="H836" s="662" t="s">
        <v>571</v>
      </c>
      <c r="I836" s="662" t="s">
        <v>1058</v>
      </c>
      <c r="J836" s="662" t="s">
        <v>1059</v>
      </c>
      <c r="K836" s="662" t="s">
        <v>2557</v>
      </c>
      <c r="L836" s="663">
        <v>30.46</v>
      </c>
      <c r="M836" s="663">
        <v>60.92</v>
      </c>
      <c r="N836" s="662">
        <v>2</v>
      </c>
      <c r="O836" s="745">
        <v>1</v>
      </c>
      <c r="P836" s="663">
        <v>60.92</v>
      </c>
      <c r="Q836" s="678">
        <v>1</v>
      </c>
      <c r="R836" s="662">
        <v>2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31</v>
      </c>
      <c r="B837" s="662" t="s">
        <v>570</v>
      </c>
      <c r="C837" s="662" t="s">
        <v>2361</v>
      </c>
      <c r="D837" s="743" t="s">
        <v>3311</v>
      </c>
      <c r="E837" s="744" t="s">
        <v>2378</v>
      </c>
      <c r="F837" s="662" t="s">
        <v>2357</v>
      </c>
      <c r="G837" s="662" t="s">
        <v>2409</v>
      </c>
      <c r="H837" s="662" t="s">
        <v>571</v>
      </c>
      <c r="I837" s="662" t="s">
        <v>3129</v>
      </c>
      <c r="J837" s="662" t="s">
        <v>2411</v>
      </c>
      <c r="K837" s="662"/>
      <c r="L837" s="663">
        <v>0</v>
      </c>
      <c r="M837" s="663">
        <v>0</v>
      </c>
      <c r="N837" s="662">
        <v>4</v>
      </c>
      <c r="O837" s="745">
        <v>2</v>
      </c>
      <c r="P837" s="663">
        <v>0</v>
      </c>
      <c r="Q837" s="678"/>
      <c r="R837" s="662">
        <v>4</v>
      </c>
      <c r="S837" s="678">
        <v>1</v>
      </c>
      <c r="T837" s="745">
        <v>2</v>
      </c>
      <c r="U837" s="701">
        <v>1</v>
      </c>
    </row>
    <row r="838" spans="1:21" ht="14.4" customHeight="1" x14ac:dyDescent="0.3">
      <c r="A838" s="661">
        <v>31</v>
      </c>
      <c r="B838" s="662" t="s">
        <v>570</v>
      </c>
      <c r="C838" s="662" t="s">
        <v>2361</v>
      </c>
      <c r="D838" s="743" t="s">
        <v>3311</v>
      </c>
      <c r="E838" s="744" t="s">
        <v>2378</v>
      </c>
      <c r="F838" s="662" t="s">
        <v>2357</v>
      </c>
      <c r="G838" s="662" t="s">
        <v>2412</v>
      </c>
      <c r="H838" s="662" t="s">
        <v>571</v>
      </c>
      <c r="I838" s="662" t="s">
        <v>2510</v>
      </c>
      <c r="J838" s="662" t="s">
        <v>859</v>
      </c>
      <c r="K838" s="662" t="s">
        <v>2511</v>
      </c>
      <c r="L838" s="663">
        <v>0</v>
      </c>
      <c r="M838" s="663">
        <v>0</v>
      </c>
      <c r="N838" s="662">
        <v>1</v>
      </c>
      <c r="O838" s="745">
        <v>1</v>
      </c>
      <c r="P838" s="663">
        <v>0</v>
      </c>
      <c r="Q838" s="678"/>
      <c r="R838" s="662">
        <v>1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31</v>
      </c>
      <c r="B839" s="662" t="s">
        <v>570</v>
      </c>
      <c r="C839" s="662" t="s">
        <v>2361</v>
      </c>
      <c r="D839" s="743" t="s">
        <v>3311</v>
      </c>
      <c r="E839" s="744" t="s">
        <v>2378</v>
      </c>
      <c r="F839" s="662" t="s">
        <v>2357</v>
      </c>
      <c r="G839" s="662" t="s">
        <v>2389</v>
      </c>
      <c r="H839" s="662" t="s">
        <v>571</v>
      </c>
      <c r="I839" s="662" t="s">
        <v>1513</v>
      </c>
      <c r="J839" s="662" t="s">
        <v>1514</v>
      </c>
      <c r="K839" s="662" t="s">
        <v>1515</v>
      </c>
      <c r="L839" s="663">
        <v>147.31</v>
      </c>
      <c r="M839" s="663">
        <v>441.93</v>
      </c>
      <c r="N839" s="662">
        <v>3</v>
      </c>
      <c r="O839" s="745">
        <v>2</v>
      </c>
      <c r="P839" s="663">
        <v>441.93</v>
      </c>
      <c r="Q839" s="678">
        <v>1</v>
      </c>
      <c r="R839" s="662">
        <v>3</v>
      </c>
      <c r="S839" s="678">
        <v>1</v>
      </c>
      <c r="T839" s="745">
        <v>2</v>
      </c>
      <c r="U839" s="701">
        <v>1</v>
      </c>
    </row>
    <row r="840" spans="1:21" ht="14.4" customHeight="1" x14ac:dyDescent="0.3">
      <c r="A840" s="661">
        <v>31</v>
      </c>
      <c r="B840" s="662" t="s">
        <v>570</v>
      </c>
      <c r="C840" s="662" t="s">
        <v>2361</v>
      </c>
      <c r="D840" s="743" t="s">
        <v>3311</v>
      </c>
      <c r="E840" s="744" t="s">
        <v>2378</v>
      </c>
      <c r="F840" s="662" t="s">
        <v>2357</v>
      </c>
      <c r="G840" s="662" t="s">
        <v>2389</v>
      </c>
      <c r="H840" s="662" t="s">
        <v>571</v>
      </c>
      <c r="I840" s="662" t="s">
        <v>2584</v>
      </c>
      <c r="J840" s="662" t="s">
        <v>1514</v>
      </c>
      <c r="K840" s="662" t="s">
        <v>1515</v>
      </c>
      <c r="L840" s="663">
        <v>147.31</v>
      </c>
      <c r="M840" s="663">
        <v>147.31</v>
      </c>
      <c r="N840" s="662">
        <v>1</v>
      </c>
      <c r="O840" s="745">
        <v>1</v>
      </c>
      <c r="P840" s="663">
        <v>147.31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31</v>
      </c>
      <c r="B841" s="662" t="s">
        <v>570</v>
      </c>
      <c r="C841" s="662" t="s">
        <v>2361</v>
      </c>
      <c r="D841" s="743" t="s">
        <v>3311</v>
      </c>
      <c r="E841" s="744" t="s">
        <v>2378</v>
      </c>
      <c r="F841" s="662" t="s">
        <v>2357</v>
      </c>
      <c r="G841" s="662" t="s">
        <v>2422</v>
      </c>
      <c r="H841" s="662" t="s">
        <v>1282</v>
      </c>
      <c r="I841" s="662" t="s">
        <v>2579</v>
      </c>
      <c r="J841" s="662" t="s">
        <v>2424</v>
      </c>
      <c r="K841" s="662" t="s">
        <v>2580</v>
      </c>
      <c r="L841" s="663">
        <v>407.55</v>
      </c>
      <c r="M841" s="663">
        <v>815.1</v>
      </c>
      <c r="N841" s="662">
        <v>2</v>
      </c>
      <c r="O841" s="745">
        <v>1</v>
      </c>
      <c r="P841" s="663">
        <v>815.1</v>
      </c>
      <c r="Q841" s="678">
        <v>1</v>
      </c>
      <c r="R841" s="662">
        <v>2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31</v>
      </c>
      <c r="B842" s="662" t="s">
        <v>570</v>
      </c>
      <c r="C842" s="662" t="s">
        <v>2361</v>
      </c>
      <c r="D842" s="743" t="s">
        <v>3311</v>
      </c>
      <c r="E842" s="744" t="s">
        <v>2378</v>
      </c>
      <c r="F842" s="662" t="s">
        <v>2357</v>
      </c>
      <c r="G842" s="662" t="s">
        <v>2422</v>
      </c>
      <c r="H842" s="662" t="s">
        <v>1282</v>
      </c>
      <c r="I842" s="662" t="s">
        <v>2423</v>
      </c>
      <c r="J842" s="662" t="s">
        <v>2424</v>
      </c>
      <c r="K842" s="662" t="s">
        <v>2425</v>
      </c>
      <c r="L842" s="663">
        <v>543.39</v>
      </c>
      <c r="M842" s="663">
        <v>10867.8</v>
      </c>
      <c r="N842" s="662">
        <v>20</v>
      </c>
      <c r="O842" s="745">
        <v>12</v>
      </c>
      <c r="P842" s="663">
        <v>8150.85</v>
      </c>
      <c r="Q842" s="678">
        <v>0.75000000000000011</v>
      </c>
      <c r="R842" s="662">
        <v>15</v>
      </c>
      <c r="S842" s="678">
        <v>0.75</v>
      </c>
      <c r="T842" s="745">
        <v>8</v>
      </c>
      <c r="U842" s="701">
        <v>0.66666666666666663</v>
      </c>
    </row>
    <row r="843" spans="1:21" ht="14.4" customHeight="1" x14ac:dyDescent="0.3">
      <c r="A843" s="661">
        <v>31</v>
      </c>
      <c r="B843" s="662" t="s">
        <v>570</v>
      </c>
      <c r="C843" s="662" t="s">
        <v>2361</v>
      </c>
      <c r="D843" s="743" t="s">
        <v>3311</v>
      </c>
      <c r="E843" s="744" t="s">
        <v>2378</v>
      </c>
      <c r="F843" s="662" t="s">
        <v>2357</v>
      </c>
      <c r="G843" s="662" t="s">
        <v>2422</v>
      </c>
      <c r="H843" s="662" t="s">
        <v>1282</v>
      </c>
      <c r="I843" s="662" t="s">
        <v>2426</v>
      </c>
      <c r="J843" s="662" t="s">
        <v>2424</v>
      </c>
      <c r="K843" s="662" t="s">
        <v>2427</v>
      </c>
      <c r="L843" s="663">
        <v>815.1</v>
      </c>
      <c r="M843" s="663">
        <v>2445.3000000000002</v>
      </c>
      <c r="N843" s="662">
        <v>3</v>
      </c>
      <c r="O843" s="745">
        <v>3</v>
      </c>
      <c r="P843" s="663">
        <v>2445.3000000000002</v>
      </c>
      <c r="Q843" s="678">
        <v>1</v>
      </c>
      <c r="R843" s="662">
        <v>3</v>
      </c>
      <c r="S843" s="678">
        <v>1</v>
      </c>
      <c r="T843" s="745">
        <v>3</v>
      </c>
      <c r="U843" s="701">
        <v>1</v>
      </c>
    </row>
    <row r="844" spans="1:21" ht="14.4" customHeight="1" x14ac:dyDescent="0.3">
      <c r="A844" s="661">
        <v>31</v>
      </c>
      <c r="B844" s="662" t="s">
        <v>570</v>
      </c>
      <c r="C844" s="662" t="s">
        <v>2361</v>
      </c>
      <c r="D844" s="743" t="s">
        <v>3311</v>
      </c>
      <c r="E844" s="744" t="s">
        <v>2378</v>
      </c>
      <c r="F844" s="662" t="s">
        <v>2357</v>
      </c>
      <c r="G844" s="662" t="s">
        <v>2422</v>
      </c>
      <c r="H844" s="662" t="s">
        <v>1282</v>
      </c>
      <c r="I844" s="662" t="s">
        <v>2428</v>
      </c>
      <c r="J844" s="662" t="s">
        <v>2424</v>
      </c>
      <c r="K844" s="662" t="s">
        <v>2429</v>
      </c>
      <c r="L844" s="663">
        <v>923.74</v>
      </c>
      <c r="M844" s="663">
        <v>923.74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31</v>
      </c>
      <c r="B845" s="662" t="s">
        <v>570</v>
      </c>
      <c r="C845" s="662" t="s">
        <v>2361</v>
      </c>
      <c r="D845" s="743" t="s">
        <v>3311</v>
      </c>
      <c r="E845" s="744" t="s">
        <v>2378</v>
      </c>
      <c r="F845" s="662" t="s">
        <v>2357</v>
      </c>
      <c r="G845" s="662" t="s">
        <v>3050</v>
      </c>
      <c r="H845" s="662" t="s">
        <v>571</v>
      </c>
      <c r="I845" s="662" t="s">
        <v>3130</v>
      </c>
      <c r="J845" s="662" t="s">
        <v>3052</v>
      </c>
      <c r="K845" s="662" t="s">
        <v>3053</v>
      </c>
      <c r="L845" s="663">
        <v>0</v>
      </c>
      <c r="M845" s="663">
        <v>0</v>
      </c>
      <c r="N845" s="662">
        <v>1</v>
      </c>
      <c r="O845" s="745">
        <v>1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31</v>
      </c>
      <c r="B846" s="662" t="s">
        <v>570</v>
      </c>
      <c r="C846" s="662" t="s">
        <v>2361</v>
      </c>
      <c r="D846" s="743" t="s">
        <v>3311</v>
      </c>
      <c r="E846" s="744" t="s">
        <v>2378</v>
      </c>
      <c r="F846" s="662" t="s">
        <v>2357</v>
      </c>
      <c r="G846" s="662" t="s">
        <v>2432</v>
      </c>
      <c r="H846" s="662" t="s">
        <v>1282</v>
      </c>
      <c r="I846" s="662" t="s">
        <v>1292</v>
      </c>
      <c r="J846" s="662" t="s">
        <v>1293</v>
      </c>
      <c r="K846" s="662" t="s">
        <v>2290</v>
      </c>
      <c r="L846" s="663">
        <v>48.42</v>
      </c>
      <c r="M846" s="663">
        <v>338.94</v>
      </c>
      <c r="N846" s="662">
        <v>7</v>
      </c>
      <c r="O846" s="745">
        <v>6.5</v>
      </c>
      <c r="P846" s="663">
        <v>145.26</v>
      </c>
      <c r="Q846" s="678">
        <v>0.42857142857142855</v>
      </c>
      <c r="R846" s="662">
        <v>3</v>
      </c>
      <c r="S846" s="678">
        <v>0.42857142857142855</v>
      </c>
      <c r="T846" s="745">
        <v>2.5</v>
      </c>
      <c r="U846" s="701">
        <v>0.38461538461538464</v>
      </c>
    </row>
    <row r="847" spans="1:21" ht="14.4" customHeight="1" x14ac:dyDescent="0.3">
      <c r="A847" s="661">
        <v>31</v>
      </c>
      <c r="B847" s="662" t="s">
        <v>570</v>
      </c>
      <c r="C847" s="662" t="s">
        <v>2361</v>
      </c>
      <c r="D847" s="743" t="s">
        <v>3311</v>
      </c>
      <c r="E847" s="744" t="s">
        <v>2378</v>
      </c>
      <c r="F847" s="662" t="s">
        <v>2357</v>
      </c>
      <c r="G847" s="662" t="s">
        <v>2432</v>
      </c>
      <c r="H847" s="662" t="s">
        <v>571</v>
      </c>
      <c r="I847" s="662" t="s">
        <v>2711</v>
      </c>
      <c r="J847" s="662" t="s">
        <v>1293</v>
      </c>
      <c r="K847" s="662" t="s">
        <v>2712</v>
      </c>
      <c r="L847" s="663">
        <v>48.42</v>
      </c>
      <c r="M847" s="663">
        <v>96.84</v>
      </c>
      <c r="N847" s="662">
        <v>2</v>
      </c>
      <c r="O847" s="745">
        <v>2</v>
      </c>
      <c r="P847" s="663">
        <v>48.42</v>
      </c>
      <c r="Q847" s="678">
        <v>0.5</v>
      </c>
      <c r="R847" s="662">
        <v>1</v>
      </c>
      <c r="S847" s="678">
        <v>0.5</v>
      </c>
      <c r="T847" s="745">
        <v>1</v>
      </c>
      <c r="U847" s="701">
        <v>0.5</v>
      </c>
    </row>
    <row r="848" spans="1:21" ht="14.4" customHeight="1" x14ac:dyDescent="0.3">
      <c r="A848" s="661">
        <v>31</v>
      </c>
      <c r="B848" s="662" t="s">
        <v>570</v>
      </c>
      <c r="C848" s="662" t="s">
        <v>2361</v>
      </c>
      <c r="D848" s="743" t="s">
        <v>3311</v>
      </c>
      <c r="E848" s="744" t="s">
        <v>2378</v>
      </c>
      <c r="F848" s="662" t="s">
        <v>2357</v>
      </c>
      <c r="G848" s="662" t="s">
        <v>3131</v>
      </c>
      <c r="H848" s="662" t="s">
        <v>571</v>
      </c>
      <c r="I848" s="662" t="s">
        <v>3132</v>
      </c>
      <c r="J848" s="662" t="s">
        <v>3133</v>
      </c>
      <c r="K848" s="662" t="s">
        <v>3134</v>
      </c>
      <c r="L848" s="663">
        <v>78.33</v>
      </c>
      <c r="M848" s="663">
        <v>156.66</v>
      </c>
      <c r="N848" s="662">
        <v>2</v>
      </c>
      <c r="O848" s="745">
        <v>1</v>
      </c>
      <c r="P848" s="663">
        <v>156.66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31</v>
      </c>
      <c r="B849" s="662" t="s">
        <v>570</v>
      </c>
      <c r="C849" s="662" t="s">
        <v>2361</v>
      </c>
      <c r="D849" s="743" t="s">
        <v>3311</v>
      </c>
      <c r="E849" s="744" t="s">
        <v>2378</v>
      </c>
      <c r="F849" s="662" t="s">
        <v>2357</v>
      </c>
      <c r="G849" s="662" t="s">
        <v>2433</v>
      </c>
      <c r="H849" s="662" t="s">
        <v>571</v>
      </c>
      <c r="I849" s="662" t="s">
        <v>740</v>
      </c>
      <c r="J849" s="662" t="s">
        <v>2434</v>
      </c>
      <c r="K849" s="662" t="s">
        <v>2435</v>
      </c>
      <c r="L849" s="663">
        <v>0</v>
      </c>
      <c r="M849" s="663">
        <v>0</v>
      </c>
      <c r="N849" s="662">
        <v>11</v>
      </c>
      <c r="O849" s="745">
        <v>6.5</v>
      </c>
      <c r="P849" s="663">
        <v>0</v>
      </c>
      <c r="Q849" s="678"/>
      <c r="R849" s="662">
        <v>9</v>
      </c>
      <c r="S849" s="678">
        <v>0.81818181818181823</v>
      </c>
      <c r="T849" s="745">
        <v>5.5</v>
      </c>
      <c r="U849" s="701">
        <v>0.84615384615384615</v>
      </c>
    </row>
    <row r="850" spans="1:21" ht="14.4" customHeight="1" x14ac:dyDescent="0.3">
      <c r="A850" s="661">
        <v>31</v>
      </c>
      <c r="B850" s="662" t="s">
        <v>570</v>
      </c>
      <c r="C850" s="662" t="s">
        <v>2361</v>
      </c>
      <c r="D850" s="743" t="s">
        <v>3311</v>
      </c>
      <c r="E850" s="744" t="s">
        <v>2378</v>
      </c>
      <c r="F850" s="662" t="s">
        <v>2357</v>
      </c>
      <c r="G850" s="662" t="s">
        <v>2440</v>
      </c>
      <c r="H850" s="662" t="s">
        <v>571</v>
      </c>
      <c r="I850" s="662" t="s">
        <v>1494</v>
      </c>
      <c r="J850" s="662" t="s">
        <v>1495</v>
      </c>
      <c r="K850" s="662" t="s">
        <v>2441</v>
      </c>
      <c r="L850" s="663">
        <v>186.27</v>
      </c>
      <c r="M850" s="663">
        <v>372.54</v>
      </c>
      <c r="N850" s="662">
        <v>2</v>
      </c>
      <c r="O850" s="745">
        <v>0.5</v>
      </c>
      <c r="P850" s="663">
        <v>372.54</v>
      </c>
      <c r="Q850" s="678">
        <v>1</v>
      </c>
      <c r="R850" s="662">
        <v>2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31</v>
      </c>
      <c r="B851" s="662" t="s">
        <v>570</v>
      </c>
      <c r="C851" s="662" t="s">
        <v>2361</v>
      </c>
      <c r="D851" s="743" t="s">
        <v>3311</v>
      </c>
      <c r="E851" s="744" t="s">
        <v>2378</v>
      </c>
      <c r="F851" s="662" t="s">
        <v>2357</v>
      </c>
      <c r="G851" s="662" t="s">
        <v>2445</v>
      </c>
      <c r="H851" s="662" t="s">
        <v>1282</v>
      </c>
      <c r="I851" s="662" t="s">
        <v>3135</v>
      </c>
      <c r="J851" s="662" t="s">
        <v>3136</v>
      </c>
      <c r="K851" s="662" t="s">
        <v>2990</v>
      </c>
      <c r="L851" s="663">
        <v>31.32</v>
      </c>
      <c r="M851" s="663">
        <v>31.32</v>
      </c>
      <c r="N851" s="662">
        <v>1</v>
      </c>
      <c r="O851" s="745">
        <v>0.5</v>
      </c>
      <c r="P851" s="663">
        <v>31.32</v>
      </c>
      <c r="Q851" s="678">
        <v>1</v>
      </c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31</v>
      </c>
      <c r="B852" s="662" t="s">
        <v>570</v>
      </c>
      <c r="C852" s="662" t="s">
        <v>2361</v>
      </c>
      <c r="D852" s="743" t="s">
        <v>3311</v>
      </c>
      <c r="E852" s="744" t="s">
        <v>2378</v>
      </c>
      <c r="F852" s="662" t="s">
        <v>2357</v>
      </c>
      <c r="G852" s="662" t="s">
        <v>2445</v>
      </c>
      <c r="H852" s="662" t="s">
        <v>1282</v>
      </c>
      <c r="I852" s="662" t="s">
        <v>1307</v>
      </c>
      <c r="J852" s="662" t="s">
        <v>1308</v>
      </c>
      <c r="K852" s="662" t="s">
        <v>1309</v>
      </c>
      <c r="L852" s="663">
        <v>31.32</v>
      </c>
      <c r="M852" s="663">
        <v>62.64</v>
      </c>
      <c r="N852" s="662">
        <v>2</v>
      </c>
      <c r="O852" s="745">
        <v>1.5</v>
      </c>
      <c r="P852" s="663">
        <v>62.64</v>
      </c>
      <c r="Q852" s="678">
        <v>1</v>
      </c>
      <c r="R852" s="662">
        <v>2</v>
      </c>
      <c r="S852" s="678">
        <v>1</v>
      </c>
      <c r="T852" s="745">
        <v>1.5</v>
      </c>
      <c r="U852" s="701">
        <v>1</v>
      </c>
    </row>
    <row r="853" spans="1:21" ht="14.4" customHeight="1" x14ac:dyDescent="0.3">
      <c r="A853" s="661">
        <v>31</v>
      </c>
      <c r="B853" s="662" t="s">
        <v>570</v>
      </c>
      <c r="C853" s="662" t="s">
        <v>2361</v>
      </c>
      <c r="D853" s="743" t="s">
        <v>3311</v>
      </c>
      <c r="E853" s="744" t="s">
        <v>2378</v>
      </c>
      <c r="F853" s="662" t="s">
        <v>2357</v>
      </c>
      <c r="G853" s="662" t="s">
        <v>3137</v>
      </c>
      <c r="H853" s="662" t="s">
        <v>571</v>
      </c>
      <c r="I853" s="662" t="s">
        <v>3138</v>
      </c>
      <c r="J853" s="662" t="s">
        <v>3139</v>
      </c>
      <c r="K853" s="662" t="s">
        <v>3140</v>
      </c>
      <c r="L853" s="663">
        <v>0</v>
      </c>
      <c r="M853" s="663">
        <v>0</v>
      </c>
      <c r="N853" s="662">
        <v>1</v>
      </c>
      <c r="O853" s="745">
        <v>1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31</v>
      </c>
      <c r="B854" s="662" t="s">
        <v>570</v>
      </c>
      <c r="C854" s="662" t="s">
        <v>2361</v>
      </c>
      <c r="D854" s="743" t="s">
        <v>3311</v>
      </c>
      <c r="E854" s="744" t="s">
        <v>2378</v>
      </c>
      <c r="F854" s="662" t="s">
        <v>2358</v>
      </c>
      <c r="G854" s="662" t="s">
        <v>2455</v>
      </c>
      <c r="H854" s="662" t="s">
        <v>571</v>
      </c>
      <c r="I854" s="662" t="s">
        <v>2791</v>
      </c>
      <c r="J854" s="662" t="s">
        <v>2594</v>
      </c>
      <c r="K854" s="662" t="s">
        <v>2792</v>
      </c>
      <c r="L854" s="663">
        <v>30.99</v>
      </c>
      <c r="M854" s="663">
        <v>30.99</v>
      </c>
      <c r="N854" s="662">
        <v>1</v>
      </c>
      <c r="O854" s="745">
        <v>1</v>
      </c>
      <c r="P854" s="663">
        <v>30.99</v>
      </c>
      <c r="Q854" s="678">
        <v>1</v>
      </c>
      <c r="R854" s="662">
        <v>1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31</v>
      </c>
      <c r="B855" s="662" t="s">
        <v>570</v>
      </c>
      <c r="C855" s="662" t="s">
        <v>2361</v>
      </c>
      <c r="D855" s="743" t="s">
        <v>3311</v>
      </c>
      <c r="E855" s="744" t="s">
        <v>2378</v>
      </c>
      <c r="F855" s="662" t="s">
        <v>2358</v>
      </c>
      <c r="G855" s="662" t="s">
        <v>2463</v>
      </c>
      <c r="H855" s="662" t="s">
        <v>571</v>
      </c>
      <c r="I855" s="662" t="s">
        <v>2470</v>
      </c>
      <c r="J855" s="662" t="s">
        <v>2471</v>
      </c>
      <c r="K855" s="662" t="s">
        <v>2472</v>
      </c>
      <c r="L855" s="663">
        <v>492.18</v>
      </c>
      <c r="M855" s="663">
        <v>492.18</v>
      </c>
      <c r="N855" s="662">
        <v>1</v>
      </c>
      <c r="O855" s="745">
        <v>1</v>
      </c>
      <c r="P855" s="663">
        <v>492.18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31</v>
      </c>
      <c r="B856" s="662" t="s">
        <v>570</v>
      </c>
      <c r="C856" s="662" t="s">
        <v>2361</v>
      </c>
      <c r="D856" s="743" t="s">
        <v>3311</v>
      </c>
      <c r="E856" s="744" t="s">
        <v>2378</v>
      </c>
      <c r="F856" s="662" t="s">
        <v>2358</v>
      </c>
      <c r="G856" s="662" t="s">
        <v>2463</v>
      </c>
      <c r="H856" s="662" t="s">
        <v>571</v>
      </c>
      <c r="I856" s="662" t="s">
        <v>2596</v>
      </c>
      <c r="J856" s="662" t="s">
        <v>2597</v>
      </c>
      <c r="K856" s="662" t="s">
        <v>2598</v>
      </c>
      <c r="L856" s="663">
        <v>245.43</v>
      </c>
      <c r="M856" s="663">
        <v>245.43</v>
      </c>
      <c r="N856" s="662">
        <v>1</v>
      </c>
      <c r="O856" s="745">
        <v>1</v>
      </c>
      <c r="P856" s="663">
        <v>245.43</v>
      </c>
      <c r="Q856" s="678">
        <v>1</v>
      </c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31</v>
      </c>
      <c r="B857" s="662" t="s">
        <v>570</v>
      </c>
      <c r="C857" s="662" t="s">
        <v>2361</v>
      </c>
      <c r="D857" s="743" t="s">
        <v>3311</v>
      </c>
      <c r="E857" s="744" t="s">
        <v>2378</v>
      </c>
      <c r="F857" s="662" t="s">
        <v>2358</v>
      </c>
      <c r="G857" s="662" t="s">
        <v>2463</v>
      </c>
      <c r="H857" s="662" t="s">
        <v>571</v>
      </c>
      <c r="I857" s="662" t="s">
        <v>2599</v>
      </c>
      <c r="J857" s="662" t="s">
        <v>2600</v>
      </c>
      <c r="K857" s="662" t="s">
        <v>2601</v>
      </c>
      <c r="L857" s="663">
        <v>250</v>
      </c>
      <c r="M857" s="663">
        <v>500</v>
      </c>
      <c r="N857" s="662">
        <v>2</v>
      </c>
      <c r="O857" s="745">
        <v>2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31</v>
      </c>
      <c r="B858" s="662" t="s">
        <v>570</v>
      </c>
      <c r="C858" s="662" t="s">
        <v>2361</v>
      </c>
      <c r="D858" s="743" t="s">
        <v>3311</v>
      </c>
      <c r="E858" s="744" t="s">
        <v>2378</v>
      </c>
      <c r="F858" s="662" t="s">
        <v>2358</v>
      </c>
      <c r="G858" s="662" t="s">
        <v>2463</v>
      </c>
      <c r="H858" s="662" t="s">
        <v>571</v>
      </c>
      <c r="I858" s="662" t="s">
        <v>2537</v>
      </c>
      <c r="J858" s="662" t="s">
        <v>2538</v>
      </c>
      <c r="K858" s="662" t="s">
        <v>2539</v>
      </c>
      <c r="L858" s="663">
        <v>750</v>
      </c>
      <c r="M858" s="663">
        <v>2250</v>
      </c>
      <c r="N858" s="662">
        <v>3</v>
      </c>
      <c r="O858" s="745">
        <v>3</v>
      </c>
      <c r="P858" s="663">
        <v>1500</v>
      </c>
      <c r="Q858" s="678">
        <v>0.66666666666666663</v>
      </c>
      <c r="R858" s="662">
        <v>2</v>
      </c>
      <c r="S858" s="678">
        <v>0.66666666666666663</v>
      </c>
      <c r="T858" s="745">
        <v>2</v>
      </c>
      <c r="U858" s="701">
        <v>0.66666666666666663</v>
      </c>
    </row>
    <row r="859" spans="1:21" ht="14.4" customHeight="1" x14ac:dyDescent="0.3">
      <c r="A859" s="661">
        <v>31</v>
      </c>
      <c r="B859" s="662" t="s">
        <v>570</v>
      </c>
      <c r="C859" s="662" t="s">
        <v>2361</v>
      </c>
      <c r="D859" s="743" t="s">
        <v>3311</v>
      </c>
      <c r="E859" s="744" t="s">
        <v>2378</v>
      </c>
      <c r="F859" s="662" t="s">
        <v>2358</v>
      </c>
      <c r="G859" s="662" t="s">
        <v>2463</v>
      </c>
      <c r="H859" s="662" t="s">
        <v>571</v>
      </c>
      <c r="I859" s="662" t="s">
        <v>1591</v>
      </c>
      <c r="J859" s="662" t="s">
        <v>2540</v>
      </c>
      <c r="K859" s="662" t="s">
        <v>2541</v>
      </c>
      <c r="L859" s="663">
        <v>2202.1999999999998</v>
      </c>
      <c r="M859" s="663">
        <v>2202.1999999999998</v>
      </c>
      <c r="N859" s="662">
        <v>1</v>
      </c>
      <c r="O859" s="745">
        <v>1</v>
      </c>
      <c r="P859" s="663">
        <v>2202.1999999999998</v>
      </c>
      <c r="Q859" s="678">
        <v>1</v>
      </c>
      <c r="R859" s="662">
        <v>1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31</v>
      </c>
      <c r="B860" s="662" t="s">
        <v>570</v>
      </c>
      <c r="C860" s="662" t="s">
        <v>2361</v>
      </c>
      <c r="D860" s="743" t="s">
        <v>3311</v>
      </c>
      <c r="E860" s="744" t="s">
        <v>2378</v>
      </c>
      <c r="F860" s="662" t="s">
        <v>2358</v>
      </c>
      <c r="G860" s="662" t="s">
        <v>2463</v>
      </c>
      <c r="H860" s="662" t="s">
        <v>571</v>
      </c>
      <c r="I860" s="662" t="s">
        <v>2800</v>
      </c>
      <c r="J860" s="662" t="s">
        <v>2543</v>
      </c>
      <c r="K860" s="662" t="s">
        <v>2801</v>
      </c>
      <c r="L860" s="663">
        <v>50.5</v>
      </c>
      <c r="M860" s="663">
        <v>50.5</v>
      </c>
      <c r="N860" s="662">
        <v>1</v>
      </c>
      <c r="O860" s="745">
        <v>1</v>
      </c>
      <c r="P860" s="663">
        <v>50.5</v>
      </c>
      <c r="Q860" s="678">
        <v>1</v>
      </c>
      <c r="R860" s="662">
        <v>1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31</v>
      </c>
      <c r="B861" s="662" t="s">
        <v>570</v>
      </c>
      <c r="C861" s="662" t="s">
        <v>2361</v>
      </c>
      <c r="D861" s="743" t="s">
        <v>3311</v>
      </c>
      <c r="E861" s="744" t="s">
        <v>2378</v>
      </c>
      <c r="F861" s="662" t="s">
        <v>2358</v>
      </c>
      <c r="G861" s="662" t="s">
        <v>2463</v>
      </c>
      <c r="H861" s="662" t="s">
        <v>571</v>
      </c>
      <c r="I861" s="662" t="s">
        <v>2739</v>
      </c>
      <c r="J861" s="662" t="s">
        <v>2543</v>
      </c>
      <c r="K861" s="662" t="s">
        <v>2740</v>
      </c>
      <c r="L861" s="663">
        <v>58.5</v>
      </c>
      <c r="M861" s="663">
        <v>117</v>
      </c>
      <c r="N861" s="662">
        <v>2</v>
      </c>
      <c r="O861" s="745">
        <v>2</v>
      </c>
      <c r="P861" s="663">
        <v>117</v>
      </c>
      <c r="Q861" s="678">
        <v>1</v>
      </c>
      <c r="R861" s="662">
        <v>2</v>
      </c>
      <c r="S861" s="678">
        <v>1</v>
      </c>
      <c r="T861" s="745">
        <v>2</v>
      </c>
      <c r="U861" s="701">
        <v>1</v>
      </c>
    </row>
    <row r="862" spans="1:21" ht="14.4" customHeight="1" x14ac:dyDescent="0.3">
      <c r="A862" s="661">
        <v>31</v>
      </c>
      <c r="B862" s="662" t="s">
        <v>570</v>
      </c>
      <c r="C862" s="662" t="s">
        <v>2361</v>
      </c>
      <c r="D862" s="743" t="s">
        <v>3311</v>
      </c>
      <c r="E862" s="744" t="s">
        <v>2378</v>
      </c>
      <c r="F862" s="662" t="s">
        <v>2358</v>
      </c>
      <c r="G862" s="662" t="s">
        <v>2463</v>
      </c>
      <c r="H862" s="662" t="s">
        <v>571</v>
      </c>
      <c r="I862" s="662" t="s">
        <v>2659</v>
      </c>
      <c r="J862" s="662" t="s">
        <v>2660</v>
      </c>
      <c r="K862" s="662" t="s">
        <v>2661</v>
      </c>
      <c r="L862" s="663">
        <v>600</v>
      </c>
      <c r="M862" s="663">
        <v>600</v>
      </c>
      <c r="N862" s="662">
        <v>1</v>
      </c>
      <c r="O862" s="745">
        <v>1</v>
      </c>
      <c r="P862" s="663">
        <v>600</v>
      </c>
      <c r="Q862" s="678">
        <v>1</v>
      </c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31</v>
      </c>
      <c r="B863" s="662" t="s">
        <v>570</v>
      </c>
      <c r="C863" s="662" t="s">
        <v>2361</v>
      </c>
      <c r="D863" s="743" t="s">
        <v>3311</v>
      </c>
      <c r="E863" s="744" t="s">
        <v>2378</v>
      </c>
      <c r="F863" s="662" t="s">
        <v>2358</v>
      </c>
      <c r="G863" s="662" t="s">
        <v>2463</v>
      </c>
      <c r="H863" s="662" t="s">
        <v>571</v>
      </c>
      <c r="I863" s="662" t="s">
        <v>2476</v>
      </c>
      <c r="J863" s="662" t="s">
        <v>2477</v>
      </c>
      <c r="K863" s="662" t="s">
        <v>2478</v>
      </c>
      <c r="L863" s="663">
        <v>349.12</v>
      </c>
      <c r="M863" s="663">
        <v>1047.3600000000001</v>
      </c>
      <c r="N863" s="662">
        <v>3</v>
      </c>
      <c r="O863" s="745">
        <v>3</v>
      </c>
      <c r="P863" s="663">
        <v>1047.3600000000001</v>
      </c>
      <c r="Q863" s="678">
        <v>1</v>
      </c>
      <c r="R863" s="662">
        <v>3</v>
      </c>
      <c r="S863" s="678">
        <v>1</v>
      </c>
      <c r="T863" s="745">
        <v>3</v>
      </c>
      <c r="U863" s="701">
        <v>1</v>
      </c>
    </row>
    <row r="864" spans="1:21" ht="14.4" customHeight="1" x14ac:dyDescent="0.3">
      <c r="A864" s="661">
        <v>31</v>
      </c>
      <c r="B864" s="662" t="s">
        <v>570</v>
      </c>
      <c r="C864" s="662" t="s">
        <v>2361</v>
      </c>
      <c r="D864" s="743" t="s">
        <v>3311</v>
      </c>
      <c r="E864" s="744" t="s">
        <v>2378</v>
      </c>
      <c r="F864" s="662" t="s">
        <v>2358</v>
      </c>
      <c r="G864" s="662" t="s">
        <v>2463</v>
      </c>
      <c r="H864" s="662" t="s">
        <v>571</v>
      </c>
      <c r="I864" s="662" t="s">
        <v>2482</v>
      </c>
      <c r="J864" s="662" t="s">
        <v>2483</v>
      </c>
      <c r="K864" s="662" t="s">
        <v>2484</v>
      </c>
      <c r="L864" s="663">
        <v>350</v>
      </c>
      <c r="M864" s="663">
        <v>700</v>
      </c>
      <c r="N864" s="662">
        <v>2</v>
      </c>
      <c r="O864" s="745">
        <v>2</v>
      </c>
      <c r="P864" s="663">
        <v>700</v>
      </c>
      <c r="Q864" s="678">
        <v>1</v>
      </c>
      <c r="R864" s="662">
        <v>2</v>
      </c>
      <c r="S864" s="678">
        <v>1</v>
      </c>
      <c r="T864" s="745">
        <v>2</v>
      </c>
      <c r="U864" s="701">
        <v>1</v>
      </c>
    </row>
    <row r="865" spans="1:21" ht="14.4" customHeight="1" x14ac:dyDescent="0.3">
      <c r="A865" s="661">
        <v>31</v>
      </c>
      <c r="B865" s="662" t="s">
        <v>570</v>
      </c>
      <c r="C865" s="662" t="s">
        <v>2361</v>
      </c>
      <c r="D865" s="743" t="s">
        <v>3311</v>
      </c>
      <c r="E865" s="744" t="s">
        <v>2378</v>
      </c>
      <c r="F865" s="662" t="s">
        <v>2358</v>
      </c>
      <c r="G865" s="662" t="s">
        <v>2463</v>
      </c>
      <c r="H865" s="662" t="s">
        <v>571</v>
      </c>
      <c r="I865" s="662" t="s">
        <v>2542</v>
      </c>
      <c r="J865" s="662" t="s">
        <v>2543</v>
      </c>
      <c r="K865" s="662" t="s">
        <v>2544</v>
      </c>
      <c r="L865" s="663">
        <v>58.5</v>
      </c>
      <c r="M865" s="663">
        <v>58.5</v>
      </c>
      <c r="N865" s="662">
        <v>1</v>
      </c>
      <c r="O865" s="745">
        <v>1</v>
      </c>
      <c r="P865" s="663">
        <v>58.5</v>
      </c>
      <c r="Q865" s="678">
        <v>1</v>
      </c>
      <c r="R865" s="662">
        <v>1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31</v>
      </c>
      <c r="B866" s="662" t="s">
        <v>570</v>
      </c>
      <c r="C866" s="662" t="s">
        <v>2361</v>
      </c>
      <c r="D866" s="743" t="s">
        <v>3311</v>
      </c>
      <c r="E866" s="744" t="s">
        <v>2378</v>
      </c>
      <c r="F866" s="662" t="s">
        <v>2358</v>
      </c>
      <c r="G866" s="662" t="s">
        <v>2488</v>
      </c>
      <c r="H866" s="662" t="s">
        <v>571</v>
      </c>
      <c r="I866" s="662" t="s">
        <v>2489</v>
      </c>
      <c r="J866" s="662" t="s">
        <v>2490</v>
      </c>
      <c r="K866" s="662" t="s">
        <v>2491</v>
      </c>
      <c r="L866" s="663">
        <v>260</v>
      </c>
      <c r="M866" s="663">
        <v>1300</v>
      </c>
      <c r="N866" s="662">
        <v>5</v>
      </c>
      <c r="O866" s="745">
        <v>3</v>
      </c>
      <c r="P866" s="663">
        <v>1300</v>
      </c>
      <c r="Q866" s="678">
        <v>1</v>
      </c>
      <c r="R866" s="662">
        <v>5</v>
      </c>
      <c r="S866" s="678">
        <v>1</v>
      </c>
      <c r="T866" s="745">
        <v>3</v>
      </c>
      <c r="U866" s="701">
        <v>1</v>
      </c>
    </row>
    <row r="867" spans="1:21" ht="14.4" customHeight="1" x14ac:dyDescent="0.3">
      <c r="A867" s="661">
        <v>31</v>
      </c>
      <c r="B867" s="662" t="s">
        <v>570</v>
      </c>
      <c r="C867" s="662" t="s">
        <v>2361</v>
      </c>
      <c r="D867" s="743" t="s">
        <v>3311</v>
      </c>
      <c r="E867" s="744" t="s">
        <v>2378</v>
      </c>
      <c r="F867" s="662" t="s">
        <v>2358</v>
      </c>
      <c r="G867" s="662" t="s">
        <v>2488</v>
      </c>
      <c r="H867" s="662" t="s">
        <v>571</v>
      </c>
      <c r="I867" s="662" t="s">
        <v>3141</v>
      </c>
      <c r="J867" s="662" t="s">
        <v>3142</v>
      </c>
      <c r="K867" s="662" t="s">
        <v>3143</v>
      </c>
      <c r="L867" s="663">
        <v>260</v>
      </c>
      <c r="M867" s="663">
        <v>260</v>
      </c>
      <c r="N867" s="662">
        <v>1</v>
      </c>
      <c r="O867" s="745">
        <v>1</v>
      </c>
      <c r="P867" s="663">
        <v>260</v>
      </c>
      <c r="Q867" s="678">
        <v>1</v>
      </c>
      <c r="R867" s="662">
        <v>1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31</v>
      </c>
      <c r="B868" s="662" t="s">
        <v>570</v>
      </c>
      <c r="C868" s="662" t="s">
        <v>2361</v>
      </c>
      <c r="D868" s="743" t="s">
        <v>3311</v>
      </c>
      <c r="E868" s="744" t="s">
        <v>2379</v>
      </c>
      <c r="F868" s="662" t="s">
        <v>2357</v>
      </c>
      <c r="G868" s="662" t="s">
        <v>2393</v>
      </c>
      <c r="H868" s="662" t="s">
        <v>571</v>
      </c>
      <c r="I868" s="662" t="s">
        <v>3144</v>
      </c>
      <c r="J868" s="662" t="s">
        <v>2499</v>
      </c>
      <c r="K868" s="662" t="s">
        <v>2253</v>
      </c>
      <c r="L868" s="663">
        <v>154.36000000000001</v>
      </c>
      <c r="M868" s="663">
        <v>308.72000000000003</v>
      </c>
      <c r="N868" s="662">
        <v>2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31</v>
      </c>
      <c r="B869" s="662" t="s">
        <v>570</v>
      </c>
      <c r="C869" s="662" t="s">
        <v>2361</v>
      </c>
      <c r="D869" s="743" t="s">
        <v>3311</v>
      </c>
      <c r="E869" s="744" t="s">
        <v>2379</v>
      </c>
      <c r="F869" s="662" t="s">
        <v>2357</v>
      </c>
      <c r="G869" s="662" t="s">
        <v>3145</v>
      </c>
      <c r="H869" s="662" t="s">
        <v>571</v>
      </c>
      <c r="I869" s="662" t="s">
        <v>3146</v>
      </c>
      <c r="J869" s="662" t="s">
        <v>3147</v>
      </c>
      <c r="K869" s="662" t="s">
        <v>3148</v>
      </c>
      <c r="L869" s="663">
        <v>159.71</v>
      </c>
      <c r="M869" s="663">
        <v>159.71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31</v>
      </c>
      <c r="B870" s="662" t="s">
        <v>570</v>
      </c>
      <c r="C870" s="662" t="s">
        <v>2361</v>
      </c>
      <c r="D870" s="743" t="s">
        <v>3311</v>
      </c>
      <c r="E870" s="744" t="s">
        <v>2379</v>
      </c>
      <c r="F870" s="662" t="s">
        <v>2357</v>
      </c>
      <c r="G870" s="662" t="s">
        <v>2750</v>
      </c>
      <c r="H870" s="662" t="s">
        <v>571</v>
      </c>
      <c r="I870" s="662" t="s">
        <v>1521</v>
      </c>
      <c r="J870" s="662" t="s">
        <v>1522</v>
      </c>
      <c r="K870" s="662" t="s">
        <v>2751</v>
      </c>
      <c r="L870" s="663">
        <v>64.12</v>
      </c>
      <c r="M870" s="663">
        <v>192.36</v>
      </c>
      <c r="N870" s="662">
        <v>3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31</v>
      </c>
      <c r="B871" s="662" t="s">
        <v>570</v>
      </c>
      <c r="C871" s="662" t="s">
        <v>2361</v>
      </c>
      <c r="D871" s="743" t="s">
        <v>3311</v>
      </c>
      <c r="E871" s="744" t="s">
        <v>2379</v>
      </c>
      <c r="F871" s="662" t="s">
        <v>2357</v>
      </c>
      <c r="G871" s="662" t="s">
        <v>2384</v>
      </c>
      <c r="H871" s="662" t="s">
        <v>571</v>
      </c>
      <c r="I871" s="662" t="s">
        <v>1502</v>
      </c>
      <c r="J871" s="662" t="s">
        <v>1503</v>
      </c>
      <c r="K871" s="662" t="s">
        <v>2260</v>
      </c>
      <c r="L871" s="663">
        <v>78.33</v>
      </c>
      <c r="M871" s="663">
        <v>78.33</v>
      </c>
      <c r="N871" s="662">
        <v>1</v>
      </c>
      <c r="O871" s="745">
        <v>1</v>
      </c>
      <c r="P871" s="663">
        <v>78.33</v>
      </c>
      <c r="Q871" s="678">
        <v>1</v>
      </c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31</v>
      </c>
      <c r="B872" s="662" t="s">
        <v>570</v>
      </c>
      <c r="C872" s="662" t="s">
        <v>2361</v>
      </c>
      <c r="D872" s="743" t="s">
        <v>3311</v>
      </c>
      <c r="E872" s="744" t="s">
        <v>2379</v>
      </c>
      <c r="F872" s="662" t="s">
        <v>2357</v>
      </c>
      <c r="G872" s="662" t="s">
        <v>2553</v>
      </c>
      <c r="H872" s="662" t="s">
        <v>571</v>
      </c>
      <c r="I872" s="662" t="s">
        <v>2831</v>
      </c>
      <c r="J872" s="662" t="s">
        <v>2832</v>
      </c>
      <c r="K872" s="662" t="s">
        <v>2833</v>
      </c>
      <c r="L872" s="663">
        <v>72.64</v>
      </c>
      <c r="M872" s="663">
        <v>145.28</v>
      </c>
      <c r="N872" s="662">
        <v>2</v>
      </c>
      <c r="O872" s="745">
        <v>1</v>
      </c>
      <c r="P872" s="663">
        <v>145.28</v>
      </c>
      <c r="Q872" s="678">
        <v>1</v>
      </c>
      <c r="R872" s="662">
        <v>2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31</v>
      </c>
      <c r="B873" s="662" t="s">
        <v>570</v>
      </c>
      <c r="C873" s="662" t="s">
        <v>2361</v>
      </c>
      <c r="D873" s="743" t="s">
        <v>3311</v>
      </c>
      <c r="E873" s="744" t="s">
        <v>2379</v>
      </c>
      <c r="F873" s="662" t="s">
        <v>2357</v>
      </c>
      <c r="G873" s="662" t="s">
        <v>2553</v>
      </c>
      <c r="H873" s="662" t="s">
        <v>571</v>
      </c>
      <c r="I873" s="662" t="s">
        <v>3107</v>
      </c>
      <c r="J873" s="662" t="s">
        <v>3106</v>
      </c>
      <c r="K873" s="662" t="s">
        <v>3108</v>
      </c>
      <c r="L873" s="663">
        <v>322.8</v>
      </c>
      <c r="M873" s="663">
        <v>322.8</v>
      </c>
      <c r="N873" s="662">
        <v>1</v>
      </c>
      <c r="O873" s="745"/>
      <c r="P873" s="663">
        <v>322.8</v>
      </c>
      <c r="Q873" s="678">
        <v>1</v>
      </c>
      <c r="R873" s="662">
        <v>1</v>
      </c>
      <c r="S873" s="678">
        <v>1</v>
      </c>
      <c r="T873" s="745"/>
      <c r="U873" s="701"/>
    </row>
    <row r="874" spans="1:21" ht="14.4" customHeight="1" x14ac:dyDescent="0.3">
      <c r="A874" s="661">
        <v>31</v>
      </c>
      <c r="B874" s="662" t="s">
        <v>570</v>
      </c>
      <c r="C874" s="662" t="s">
        <v>2361</v>
      </c>
      <c r="D874" s="743" t="s">
        <v>3311</v>
      </c>
      <c r="E874" s="744" t="s">
        <v>2379</v>
      </c>
      <c r="F874" s="662" t="s">
        <v>2357</v>
      </c>
      <c r="G874" s="662" t="s">
        <v>3149</v>
      </c>
      <c r="H874" s="662" t="s">
        <v>571</v>
      </c>
      <c r="I874" s="662" t="s">
        <v>3150</v>
      </c>
      <c r="J874" s="662" t="s">
        <v>3151</v>
      </c>
      <c r="K874" s="662" t="s">
        <v>3152</v>
      </c>
      <c r="L874" s="663">
        <v>46.25</v>
      </c>
      <c r="M874" s="663">
        <v>92.5</v>
      </c>
      <c r="N874" s="662">
        <v>2</v>
      </c>
      <c r="O874" s="745">
        <v>1</v>
      </c>
      <c r="P874" s="663">
        <v>92.5</v>
      </c>
      <c r="Q874" s="678">
        <v>1</v>
      </c>
      <c r="R874" s="662">
        <v>2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31</v>
      </c>
      <c r="B875" s="662" t="s">
        <v>570</v>
      </c>
      <c r="C875" s="662" t="s">
        <v>2361</v>
      </c>
      <c r="D875" s="743" t="s">
        <v>3311</v>
      </c>
      <c r="E875" s="744" t="s">
        <v>2379</v>
      </c>
      <c r="F875" s="662" t="s">
        <v>2357</v>
      </c>
      <c r="G875" s="662" t="s">
        <v>2700</v>
      </c>
      <c r="H875" s="662" t="s">
        <v>571</v>
      </c>
      <c r="I875" s="662" t="s">
        <v>3153</v>
      </c>
      <c r="J875" s="662" t="s">
        <v>3154</v>
      </c>
      <c r="K875" s="662" t="s">
        <v>3155</v>
      </c>
      <c r="L875" s="663">
        <v>0</v>
      </c>
      <c r="M875" s="663">
        <v>0</v>
      </c>
      <c r="N875" s="662">
        <v>4</v>
      </c>
      <c r="O875" s="745">
        <v>3.5</v>
      </c>
      <c r="P875" s="663">
        <v>0</v>
      </c>
      <c r="Q875" s="678"/>
      <c r="R875" s="662">
        <v>2</v>
      </c>
      <c r="S875" s="678">
        <v>0.5</v>
      </c>
      <c r="T875" s="745">
        <v>1.5</v>
      </c>
      <c r="U875" s="701">
        <v>0.42857142857142855</v>
      </c>
    </row>
    <row r="876" spans="1:21" ht="14.4" customHeight="1" x14ac:dyDescent="0.3">
      <c r="A876" s="661">
        <v>31</v>
      </c>
      <c r="B876" s="662" t="s">
        <v>570</v>
      </c>
      <c r="C876" s="662" t="s">
        <v>2361</v>
      </c>
      <c r="D876" s="743" t="s">
        <v>3311</v>
      </c>
      <c r="E876" s="744" t="s">
        <v>2379</v>
      </c>
      <c r="F876" s="662" t="s">
        <v>2357</v>
      </c>
      <c r="G876" s="662" t="s">
        <v>2763</v>
      </c>
      <c r="H876" s="662" t="s">
        <v>571</v>
      </c>
      <c r="I876" s="662" t="s">
        <v>3156</v>
      </c>
      <c r="J876" s="662" t="s">
        <v>3157</v>
      </c>
      <c r="K876" s="662" t="s">
        <v>3158</v>
      </c>
      <c r="L876" s="663">
        <v>0</v>
      </c>
      <c r="M876" s="663">
        <v>0</v>
      </c>
      <c r="N876" s="662">
        <v>1</v>
      </c>
      <c r="O876" s="745">
        <v>1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31</v>
      </c>
      <c r="B877" s="662" t="s">
        <v>570</v>
      </c>
      <c r="C877" s="662" t="s">
        <v>2361</v>
      </c>
      <c r="D877" s="743" t="s">
        <v>3311</v>
      </c>
      <c r="E877" s="744" t="s">
        <v>2379</v>
      </c>
      <c r="F877" s="662" t="s">
        <v>2357</v>
      </c>
      <c r="G877" s="662" t="s">
        <v>3159</v>
      </c>
      <c r="H877" s="662" t="s">
        <v>571</v>
      </c>
      <c r="I877" s="662" t="s">
        <v>3160</v>
      </c>
      <c r="J877" s="662" t="s">
        <v>3161</v>
      </c>
      <c r="K877" s="662" t="s">
        <v>3162</v>
      </c>
      <c r="L877" s="663">
        <v>8.7899999999999991</v>
      </c>
      <c r="M877" s="663">
        <v>17.579999999999998</v>
      </c>
      <c r="N877" s="662">
        <v>2</v>
      </c>
      <c r="O877" s="745">
        <v>0.5</v>
      </c>
      <c r="P877" s="663">
        <v>17.579999999999998</v>
      </c>
      <c r="Q877" s="678">
        <v>1</v>
      </c>
      <c r="R877" s="662">
        <v>2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31</v>
      </c>
      <c r="B878" s="662" t="s">
        <v>570</v>
      </c>
      <c r="C878" s="662" t="s">
        <v>2361</v>
      </c>
      <c r="D878" s="743" t="s">
        <v>3311</v>
      </c>
      <c r="E878" s="744" t="s">
        <v>2379</v>
      </c>
      <c r="F878" s="662" t="s">
        <v>2357</v>
      </c>
      <c r="G878" s="662" t="s">
        <v>3163</v>
      </c>
      <c r="H878" s="662" t="s">
        <v>571</v>
      </c>
      <c r="I878" s="662" t="s">
        <v>3164</v>
      </c>
      <c r="J878" s="662" t="s">
        <v>3165</v>
      </c>
      <c r="K878" s="662" t="s">
        <v>3103</v>
      </c>
      <c r="L878" s="663">
        <v>49.38</v>
      </c>
      <c r="M878" s="663">
        <v>49.38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31</v>
      </c>
      <c r="B879" s="662" t="s">
        <v>570</v>
      </c>
      <c r="C879" s="662" t="s">
        <v>2361</v>
      </c>
      <c r="D879" s="743" t="s">
        <v>3311</v>
      </c>
      <c r="E879" s="744" t="s">
        <v>2379</v>
      </c>
      <c r="F879" s="662" t="s">
        <v>2357</v>
      </c>
      <c r="G879" s="662" t="s">
        <v>2389</v>
      </c>
      <c r="H879" s="662" t="s">
        <v>571</v>
      </c>
      <c r="I879" s="662" t="s">
        <v>2584</v>
      </c>
      <c r="J879" s="662" t="s">
        <v>1514</v>
      </c>
      <c r="K879" s="662" t="s">
        <v>1515</v>
      </c>
      <c r="L879" s="663">
        <v>147.31</v>
      </c>
      <c r="M879" s="663">
        <v>736.55</v>
      </c>
      <c r="N879" s="662">
        <v>5</v>
      </c>
      <c r="O879" s="745">
        <v>0.5</v>
      </c>
      <c r="P879" s="663">
        <v>736.55</v>
      </c>
      <c r="Q879" s="678">
        <v>1</v>
      </c>
      <c r="R879" s="662">
        <v>5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31</v>
      </c>
      <c r="B880" s="662" t="s">
        <v>570</v>
      </c>
      <c r="C880" s="662" t="s">
        <v>2361</v>
      </c>
      <c r="D880" s="743" t="s">
        <v>3311</v>
      </c>
      <c r="E880" s="744" t="s">
        <v>2379</v>
      </c>
      <c r="F880" s="662" t="s">
        <v>2357</v>
      </c>
      <c r="G880" s="662" t="s">
        <v>3166</v>
      </c>
      <c r="H880" s="662" t="s">
        <v>571</v>
      </c>
      <c r="I880" s="662" t="s">
        <v>3167</v>
      </c>
      <c r="J880" s="662" t="s">
        <v>3168</v>
      </c>
      <c r="K880" s="662" t="s">
        <v>3169</v>
      </c>
      <c r="L880" s="663">
        <v>59.78</v>
      </c>
      <c r="M880" s="663">
        <v>179.34</v>
      </c>
      <c r="N880" s="662">
        <v>3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31</v>
      </c>
      <c r="B881" s="662" t="s">
        <v>570</v>
      </c>
      <c r="C881" s="662" t="s">
        <v>2361</v>
      </c>
      <c r="D881" s="743" t="s">
        <v>3311</v>
      </c>
      <c r="E881" s="744" t="s">
        <v>2379</v>
      </c>
      <c r="F881" s="662" t="s">
        <v>2357</v>
      </c>
      <c r="G881" s="662" t="s">
        <v>2422</v>
      </c>
      <c r="H881" s="662" t="s">
        <v>1282</v>
      </c>
      <c r="I881" s="662" t="s">
        <v>2423</v>
      </c>
      <c r="J881" s="662" t="s">
        <v>2424</v>
      </c>
      <c r="K881" s="662" t="s">
        <v>2425</v>
      </c>
      <c r="L881" s="663">
        <v>543.39</v>
      </c>
      <c r="M881" s="663">
        <v>7064.07</v>
      </c>
      <c r="N881" s="662">
        <v>13</v>
      </c>
      <c r="O881" s="745">
        <v>5</v>
      </c>
      <c r="P881" s="663">
        <v>7064.07</v>
      </c>
      <c r="Q881" s="678">
        <v>1</v>
      </c>
      <c r="R881" s="662">
        <v>13</v>
      </c>
      <c r="S881" s="678">
        <v>1</v>
      </c>
      <c r="T881" s="745">
        <v>5</v>
      </c>
      <c r="U881" s="701">
        <v>1</v>
      </c>
    </row>
    <row r="882" spans="1:21" ht="14.4" customHeight="1" x14ac:dyDescent="0.3">
      <c r="A882" s="661">
        <v>31</v>
      </c>
      <c r="B882" s="662" t="s">
        <v>570</v>
      </c>
      <c r="C882" s="662" t="s">
        <v>2361</v>
      </c>
      <c r="D882" s="743" t="s">
        <v>3311</v>
      </c>
      <c r="E882" s="744" t="s">
        <v>2379</v>
      </c>
      <c r="F882" s="662" t="s">
        <v>2357</v>
      </c>
      <c r="G882" s="662" t="s">
        <v>2422</v>
      </c>
      <c r="H882" s="662" t="s">
        <v>1282</v>
      </c>
      <c r="I882" s="662" t="s">
        <v>2426</v>
      </c>
      <c r="J882" s="662" t="s">
        <v>2424</v>
      </c>
      <c r="K882" s="662" t="s">
        <v>2427</v>
      </c>
      <c r="L882" s="663">
        <v>815.1</v>
      </c>
      <c r="M882" s="663">
        <v>4890.6000000000004</v>
      </c>
      <c r="N882" s="662">
        <v>6</v>
      </c>
      <c r="O882" s="745">
        <v>4</v>
      </c>
      <c r="P882" s="663">
        <v>3260.4</v>
      </c>
      <c r="Q882" s="678">
        <v>0.66666666666666663</v>
      </c>
      <c r="R882" s="662">
        <v>4</v>
      </c>
      <c r="S882" s="678">
        <v>0.66666666666666663</v>
      </c>
      <c r="T882" s="745">
        <v>3</v>
      </c>
      <c r="U882" s="701">
        <v>0.75</v>
      </c>
    </row>
    <row r="883" spans="1:21" ht="14.4" customHeight="1" x14ac:dyDescent="0.3">
      <c r="A883" s="661">
        <v>31</v>
      </c>
      <c r="B883" s="662" t="s">
        <v>570</v>
      </c>
      <c r="C883" s="662" t="s">
        <v>2361</v>
      </c>
      <c r="D883" s="743" t="s">
        <v>3311</v>
      </c>
      <c r="E883" s="744" t="s">
        <v>2379</v>
      </c>
      <c r="F883" s="662" t="s">
        <v>2357</v>
      </c>
      <c r="G883" s="662" t="s">
        <v>2635</v>
      </c>
      <c r="H883" s="662" t="s">
        <v>571</v>
      </c>
      <c r="I883" s="662" t="s">
        <v>2636</v>
      </c>
      <c r="J883" s="662" t="s">
        <v>2637</v>
      </c>
      <c r="K883" s="662" t="s">
        <v>715</v>
      </c>
      <c r="L883" s="663">
        <v>93.71</v>
      </c>
      <c r="M883" s="663">
        <v>187.42</v>
      </c>
      <c r="N883" s="662">
        <v>2</v>
      </c>
      <c r="O883" s="745">
        <v>0.5</v>
      </c>
      <c r="P883" s="663">
        <v>187.42</v>
      </c>
      <c r="Q883" s="678">
        <v>1</v>
      </c>
      <c r="R883" s="662">
        <v>2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31</v>
      </c>
      <c r="B884" s="662" t="s">
        <v>570</v>
      </c>
      <c r="C884" s="662" t="s">
        <v>2361</v>
      </c>
      <c r="D884" s="743" t="s">
        <v>3311</v>
      </c>
      <c r="E884" s="744" t="s">
        <v>2379</v>
      </c>
      <c r="F884" s="662" t="s">
        <v>2357</v>
      </c>
      <c r="G884" s="662" t="s">
        <v>2786</v>
      </c>
      <c r="H884" s="662" t="s">
        <v>1282</v>
      </c>
      <c r="I884" s="662" t="s">
        <v>2787</v>
      </c>
      <c r="J884" s="662" t="s">
        <v>2788</v>
      </c>
      <c r="K884" s="662" t="s">
        <v>2789</v>
      </c>
      <c r="L884" s="663">
        <v>63.75</v>
      </c>
      <c r="M884" s="663">
        <v>127.5</v>
      </c>
      <c r="N884" s="662">
        <v>2</v>
      </c>
      <c r="O884" s="745">
        <v>1</v>
      </c>
      <c r="P884" s="663">
        <v>127.5</v>
      </c>
      <c r="Q884" s="678">
        <v>1</v>
      </c>
      <c r="R884" s="662">
        <v>2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31</v>
      </c>
      <c r="B885" s="662" t="s">
        <v>570</v>
      </c>
      <c r="C885" s="662" t="s">
        <v>2361</v>
      </c>
      <c r="D885" s="743" t="s">
        <v>3311</v>
      </c>
      <c r="E885" s="744" t="s">
        <v>2379</v>
      </c>
      <c r="F885" s="662" t="s">
        <v>2357</v>
      </c>
      <c r="G885" s="662" t="s">
        <v>2433</v>
      </c>
      <c r="H885" s="662" t="s">
        <v>571</v>
      </c>
      <c r="I885" s="662" t="s">
        <v>740</v>
      </c>
      <c r="J885" s="662" t="s">
        <v>2434</v>
      </c>
      <c r="K885" s="662" t="s">
        <v>2435</v>
      </c>
      <c r="L885" s="663">
        <v>0</v>
      </c>
      <c r="M885" s="663">
        <v>0</v>
      </c>
      <c r="N885" s="662">
        <v>7</v>
      </c>
      <c r="O885" s="745">
        <v>3.5</v>
      </c>
      <c r="P885" s="663">
        <v>0</v>
      </c>
      <c r="Q885" s="678"/>
      <c r="R885" s="662">
        <v>7</v>
      </c>
      <c r="S885" s="678">
        <v>1</v>
      </c>
      <c r="T885" s="745">
        <v>3.5</v>
      </c>
      <c r="U885" s="701">
        <v>1</v>
      </c>
    </row>
    <row r="886" spans="1:21" ht="14.4" customHeight="1" x14ac:dyDescent="0.3">
      <c r="A886" s="661">
        <v>31</v>
      </c>
      <c r="B886" s="662" t="s">
        <v>570</v>
      </c>
      <c r="C886" s="662" t="s">
        <v>2361</v>
      </c>
      <c r="D886" s="743" t="s">
        <v>3311</v>
      </c>
      <c r="E886" s="744" t="s">
        <v>2379</v>
      </c>
      <c r="F886" s="662" t="s">
        <v>2357</v>
      </c>
      <c r="G886" s="662" t="s">
        <v>3170</v>
      </c>
      <c r="H886" s="662" t="s">
        <v>571</v>
      </c>
      <c r="I886" s="662" t="s">
        <v>3171</v>
      </c>
      <c r="J886" s="662" t="s">
        <v>668</v>
      </c>
      <c r="K886" s="662" t="s">
        <v>3172</v>
      </c>
      <c r="L886" s="663">
        <v>152.33000000000001</v>
      </c>
      <c r="M886" s="663">
        <v>152.33000000000001</v>
      </c>
      <c r="N886" s="662">
        <v>1</v>
      </c>
      <c r="O886" s="745">
        <v>0.5</v>
      </c>
      <c r="P886" s="663">
        <v>152.33000000000001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31</v>
      </c>
      <c r="B887" s="662" t="s">
        <v>570</v>
      </c>
      <c r="C887" s="662" t="s">
        <v>2361</v>
      </c>
      <c r="D887" s="743" t="s">
        <v>3311</v>
      </c>
      <c r="E887" s="744" t="s">
        <v>2379</v>
      </c>
      <c r="F887" s="662" t="s">
        <v>2357</v>
      </c>
      <c r="G887" s="662" t="s">
        <v>3009</v>
      </c>
      <c r="H887" s="662" t="s">
        <v>571</v>
      </c>
      <c r="I887" s="662" t="s">
        <v>3173</v>
      </c>
      <c r="J887" s="662" t="s">
        <v>3174</v>
      </c>
      <c r="K887" s="662" t="s">
        <v>3175</v>
      </c>
      <c r="L887" s="663">
        <v>120.77</v>
      </c>
      <c r="M887" s="663">
        <v>120.77</v>
      </c>
      <c r="N887" s="662">
        <v>1</v>
      </c>
      <c r="O887" s="745">
        <v>1</v>
      </c>
      <c r="P887" s="663">
        <v>120.77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31</v>
      </c>
      <c r="B888" s="662" t="s">
        <v>570</v>
      </c>
      <c r="C888" s="662" t="s">
        <v>2361</v>
      </c>
      <c r="D888" s="743" t="s">
        <v>3311</v>
      </c>
      <c r="E888" s="744" t="s">
        <v>2379</v>
      </c>
      <c r="F888" s="662" t="s">
        <v>2357</v>
      </c>
      <c r="G888" s="662" t="s">
        <v>2445</v>
      </c>
      <c r="H888" s="662" t="s">
        <v>1282</v>
      </c>
      <c r="I888" s="662" t="s">
        <v>3176</v>
      </c>
      <c r="J888" s="662" t="s">
        <v>3177</v>
      </c>
      <c r="K888" s="662" t="s">
        <v>2964</v>
      </c>
      <c r="L888" s="663">
        <v>187.92</v>
      </c>
      <c r="M888" s="663">
        <v>375.84</v>
      </c>
      <c r="N888" s="662">
        <v>2</v>
      </c>
      <c r="O888" s="745">
        <v>2</v>
      </c>
      <c r="P888" s="663">
        <v>187.92</v>
      </c>
      <c r="Q888" s="678">
        <v>0.5</v>
      </c>
      <c r="R888" s="662">
        <v>1</v>
      </c>
      <c r="S888" s="678">
        <v>0.5</v>
      </c>
      <c r="T888" s="745">
        <v>1</v>
      </c>
      <c r="U888" s="701">
        <v>0.5</v>
      </c>
    </row>
    <row r="889" spans="1:21" ht="14.4" customHeight="1" x14ac:dyDescent="0.3">
      <c r="A889" s="661">
        <v>31</v>
      </c>
      <c r="B889" s="662" t="s">
        <v>570</v>
      </c>
      <c r="C889" s="662" t="s">
        <v>2361</v>
      </c>
      <c r="D889" s="743" t="s">
        <v>3311</v>
      </c>
      <c r="E889" s="744" t="s">
        <v>2379</v>
      </c>
      <c r="F889" s="662" t="s">
        <v>2357</v>
      </c>
      <c r="G889" s="662" t="s">
        <v>2445</v>
      </c>
      <c r="H889" s="662" t="s">
        <v>571</v>
      </c>
      <c r="I889" s="662" t="s">
        <v>3178</v>
      </c>
      <c r="J889" s="662" t="s">
        <v>2583</v>
      </c>
      <c r="K889" s="662" t="s">
        <v>2966</v>
      </c>
      <c r="L889" s="663">
        <v>0</v>
      </c>
      <c r="M889" s="663">
        <v>0</v>
      </c>
      <c r="N889" s="662">
        <v>1</v>
      </c>
      <c r="O889" s="745">
        <v>0.5</v>
      </c>
      <c r="P889" s="663">
        <v>0</v>
      </c>
      <c r="Q889" s="678"/>
      <c r="R889" s="662">
        <v>1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31</v>
      </c>
      <c r="B890" s="662" t="s">
        <v>570</v>
      </c>
      <c r="C890" s="662" t="s">
        <v>2361</v>
      </c>
      <c r="D890" s="743" t="s">
        <v>3311</v>
      </c>
      <c r="E890" s="744" t="s">
        <v>2379</v>
      </c>
      <c r="F890" s="662" t="s">
        <v>2357</v>
      </c>
      <c r="G890" s="662" t="s">
        <v>2445</v>
      </c>
      <c r="H890" s="662" t="s">
        <v>571</v>
      </c>
      <c r="I890" s="662" t="s">
        <v>3179</v>
      </c>
      <c r="J890" s="662" t="s">
        <v>3180</v>
      </c>
      <c r="K890" s="662" t="s">
        <v>3181</v>
      </c>
      <c r="L890" s="663">
        <v>156.61000000000001</v>
      </c>
      <c r="M890" s="663">
        <v>313.22000000000003</v>
      </c>
      <c r="N890" s="662">
        <v>2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31</v>
      </c>
      <c r="B891" s="662" t="s">
        <v>570</v>
      </c>
      <c r="C891" s="662" t="s">
        <v>2361</v>
      </c>
      <c r="D891" s="743" t="s">
        <v>3311</v>
      </c>
      <c r="E891" s="744" t="s">
        <v>2379</v>
      </c>
      <c r="F891" s="662" t="s">
        <v>2357</v>
      </c>
      <c r="G891" s="662" t="s">
        <v>2449</v>
      </c>
      <c r="H891" s="662" t="s">
        <v>571</v>
      </c>
      <c r="I891" s="662" t="s">
        <v>3182</v>
      </c>
      <c r="J891" s="662" t="s">
        <v>2621</v>
      </c>
      <c r="K891" s="662" t="s">
        <v>2723</v>
      </c>
      <c r="L891" s="663">
        <v>410.78</v>
      </c>
      <c r="M891" s="663">
        <v>821.56</v>
      </c>
      <c r="N891" s="662">
        <v>2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31</v>
      </c>
      <c r="B892" s="662" t="s">
        <v>570</v>
      </c>
      <c r="C892" s="662" t="s">
        <v>2361</v>
      </c>
      <c r="D892" s="743" t="s">
        <v>3311</v>
      </c>
      <c r="E892" s="744" t="s">
        <v>2379</v>
      </c>
      <c r="F892" s="662" t="s">
        <v>2357</v>
      </c>
      <c r="G892" s="662" t="s">
        <v>2719</v>
      </c>
      <c r="H892" s="662" t="s">
        <v>571</v>
      </c>
      <c r="I892" s="662" t="s">
        <v>3183</v>
      </c>
      <c r="J892" s="662" t="s">
        <v>3184</v>
      </c>
      <c r="K892" s="662" t="s">
        <v>3185</v>
      </c>
      <c r="L892" s="663">
        <v>0</v>
      </c>
      <c r="M892" s="663">
        <v>0</v>
      </c>
      <c r="N892" s="662">
        <v>1</v>
      </c>
      <c r="O892" s="745">
        <v>0.5</v>
      </c>
      <c r="P892" s="663">
        <v>0</v>
      </c>
      <c r="Q892" s="678"/>
      <c r="R892" s="662">
        <v>1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31</v>
      </c>
      <c r="B893" s="662" t="s">
        <v>570</v>
      </c>
      <c r="C893" s="662" t="s">
        <v>2361</v>
      </c>
      <c r="D893" s="743" t="s">
        <v>3311</v>
      </c>
      <c r="E893" s="744" t="s">
        <v>2379</v>
      </c>
      <c r="F893" s="662" t="s">
        <v>2358</v>
      </c>
      <c r="G893" s="662" t="s">
        <v>2455</v>
      </c>
      <c r="H893" s="662" t="s">
        <v>571</v>
      </c>
      <c r="I893" s="662" t="s">
        <v>2945</v>
      </c>
      <c r="J893" s="662" t="s">
        <v>2946</v>
      </c>
      <c r="K893" s="662" t="s">
        <v>2947</v>
      </c>
      <c r="L893" s="663">
        <v>1512.58</v>
      </c>
      <c r="M893" s="663">
        <v>4537.74</v>
      </c>
      <c r="N893" s="662">
        <v>3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31</v>
      </c>
      <c r="B894" s="662" t="s">
        <v>570</v>
      </c>
      <c r="C894" s="662" t="s">
        <v>2361</v>
      </c>
      <c r="D894" s="743" t="s">
        <v>3311</v>
      </c>
      <c r="E894" s="744" t="s">
        <v>2379</v>
      </c>
      <c r="F894" s="662" t="s">
        <v>2358</v>
      </c>
      <c r="G894" s="662" t="s">
        <v>2455</v>
      </c>
      <c r="H894" s="662" t="s">
        <v>571</v>
      </c>
      <c r="I894" s="662" t="s">
        <v>2456</v>
      </c>
      <c r="J894" s="662" t="s">
        <v>2457</v>
      </c>
      <c r="K894" s="662" t="s">
        <v>2458</v>
      </c>
      <c r="L894" s="663">
        <v>35.75</v>
      </c>
      <c r="M894" s="663">
        <v>178.75</v>
      </c>
      <c r="N894" s="662">
        <v>5</v>
      </c>
      <c r="O894" s="745">
        <v>3</v>
      </c>
      <c r="P894" s="663">
        <v>178.75</v>
      </c>
      <c r="Q894" s="678">
        <v>1</v>
      </c>
      <c r="R894" s="662">
        <v>5</v>
      </c>
      <c r="S894" s="678">
        <v>1</v>
      </c>
      <c r="T894" s="745">
        <v>3</v>
      </c>
      <c r="U894" s="701">
        <v>1</v>
      </c>
    </row>
    <row r="895" spans="1:21" ht="14.4" customHeight="1" x14ac:dyDescent="0.3">
      <c r="A895" s="661">
        <v>31</v>
      </c>
      <c r="B895" s="662" t="s">
        <v>570</v>
      </c>
      <c r="C895" s="662" t="s">
        <v>2361</v>
      </c>
      <c r="D895" s="743" t="s">
        <v>3311</v>
      </c>
      <c r="E895" s="744" t="s">
        <v>2379</v>
      </c>
      <c r="F895" s="662" t="s">
        <v>2358</v>
      </c>
      <c r="G895" s="662" t="s">
        <v>2455</v>
      </c>
      <c r="H895" s="662" t="s">
        <v>571</v>
      </c>
      <c r="I895" s="662" t="s">
        <v>2793</v>
      </c>
      <c r="J895" s="662" t="s">
        <v>2594</v>
      </c>
      <c r="K895" s="662" t="s">
        <v>2794</v>
      </c>
      <c r="L895" s="663">
        <v>24.77</v>
      </c>
      <c r="M895" s="663">
        <v>24.77</v>
      </c>
      <c r="N895" s="662">
        <v>1</v>
      </c>
      <c r="O895" s="745">
        <v>1</v>
      </c>
      <c r="P895" s="663">
        <v>24.77</v>
      </c>
      <c r="Q895" s="678">
        <v>1</v>
      </c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31</v>
      </c>
      <c r="B896" s="662" t="s">
        <v>570</v>
      </c>
      <c r="C896" s="662" t="s">
        <v>2361</v>
      </c>
      <c r="D896" s="743" t="s">
        <v>3311</v>
      </c>
      <c r="E896" s="744" t="s">
        <v>2379</v>
      </c>
      <c r="F896" s="662" t="s">
        <v>2358</v>
      </c>
      <c r="G896" s="662" t="s">
        <v>2459</v>
      </c>
      <c r="H896" s="662" t="s">
        <v>571</v>
      </c>
      <c r="I896" s="662" t="s">
        <v>2842</v>
      </c>
      <c r="J896" s="662" t="s">
        <v>2843</v>
      </c>
      <c r="K896" s="662" t="s">
        <v>2844</v>
      </c>
      <c r="L896" s="663">
        <v>566</v>
      </c>
      <c r="M896" s="663">
        <v>1132</v>
      </c>
      <c r="N896" s="662">
        <v>2</v>
      </c>
      <c r="O896" s="745">
        <v>1</v>
      </c>
      <c r="P896" s="663">
        <v>1132</v>
      </c>
      <c r="Q896" s="678">
        <v>1</v>
      </c>
      <c r="R896" s="662">
        <v>2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31</v>
      </c>
      <c r="B897" s="662" t="s">
        <v>570</v>
      </c>
      <c r="C897" s="662" t="s">
        <v>2361</v>
      </c>
      <c r="D897" s="743" t="s">
        <v>3311</v>
      </c>
      <c r="E897" s="744" t="s">
        <v>2379</v>
      </c>
      <c r="F897" s="662" t="s">
        <v>2358</v>
      </c>
      <c r="G897" s="662" t="s">
        <v>2463</v>
      </c>
      <c r="H897" s="662" t="s">
        <v>571</v>
      </c>
      <c r="I897" s="662" t="s">
        <v>2470</v>
      </c>
      <c r="J897" s="662" t="s">
        <v>2471</v>
      </c>
      <c r="K897" s="662" t="s">
        <v>2472</v>
      </c>
      <c r="L897" s="663">
        <v>492.18</v>
      </c>
      <c r="M897" s="663">
        <v>984.36</v>
      </c>
      <c r="N897" s="662">
        <v>2</v>
      </c>
      <c r="O897" s="745">
        <v>2</v>
      </c>
      <c r="P897" s="663">
        <v>984.36</v>
      </c>
      <c r="Q897" s="678">
        <v>1</v>
      </c>
      <c r="R897" s="662">
        <v>2</v>
      </c>
      <c r="S897" s="678">
        <v>1</v>
      </c>
      <c r="T897" s="745">
        <v>2</v>
      </c>
      <c r="U897" s="701">
        <v>1</v>
      </c>
    </row>
    <row r="898" spans="1:21" ht="14.4" customHeight="1" x14ac:dyDescent="0.3">
      <c r="A898" s="661">
        <v>31</v>
      </c>
      <c r="B898" s="662" t="s">
        <v>570</v>
      </c>
      <c r="C898" s="662" t="s">
        <v>2361</v>
      </c>
      <c r="D898" s="743" t="s">
        <v>3311</v>
      </c>
      <c r="E898" s="744" t="s">
        <v>2379</v>
      </c>
      <c r="F898" s="662" t="s">
        <v>2358</v>
      </c>
      <c r="G898" s="662" t="s">
        <v>2463</v>
      </c>
      <c r="H898" s="662" t="s">
        <v>571</v>
      </c>
      <c r="I898" s="662" t="s">
        <v>3092</v>
      </c>
      <c r="J898" s="662" t="s">
        <v>3093</v>
      </c>
      <c r="K898" s="662" t="s">
        <v>3094</v>
      </c>
      <c r="L898" s="663">
        <v>695.62</v>
      </c>
      <c r="M898" s="663">
        <v>695.62</v>
      </c>
      <c r="N898" s="662">
        <v>1</v>
      </c>
      <c r="O898" s="745">
        <v>1</v>
      </c>
      <c r="P898" s="663">
        <v>695.62</v>
      </c>
      <c r="Q898" s="678">
        <v>1</v>
      </c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31</v>
      </c>
      <c r="B899" s="662" t="s">
        <v>570</v>
      </c>
      <c r="C899" s="662" t="s">
        <v>2361</v>
      </c>
      <c r="D899" s="743" t="s">
        <v>3311</v>
      </c>
      <c r="E899" s="744" t="s">
        <v>2379</v>
      </c>
      <c r="F899" s="662" t="s">
        <v>2358</v>
      </c>
      <c r="G899" s="662" t="s">
        <v>2463</v>
      </c>
      <c r="H899" s="662" t="s">
        <v>571</v>
      </c>
      <c r="I899" s="662" t="s">
        <v>2534</v>
      </c>
      <c r="J899" s="662" t="s">
        <v>2535</v>
      </c>
      <c r="K899" s="662" t="s">
        <v>2536</v>
      </c>
      <c r="L899" s="663">
        <v>2296.87</v>
      </c>
      <c r="M899" s="663">
        <v>2296.87</v>
      </c>
      <c r="N899" s="662">
        <v>1</v>
      </c>
      <c r="O899" s="745">
        <v>1</v>
      </c>
      <c r="P899" s="663">
        <v>2296.87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31</v>
      </c>
      <c r="B900" s="662" t="s">
        <v>570</v>
      </c>
      <c r="C900" s="662" t="s">
        <v>2361</v>
      </c>
      <c r="D900" s="743" t="s">
        <v>3311</v>
      </c>
      <c r="E900" s="744" t="s">
        <v>2379</v>
      </c>
      <c r="F900" s="662" t="s">
        <v>2358</v>
      </c>
      <c r="G900" s="662" t="s">
        <v>2463</v>
      </c>
      <c r="H900" s="662" t="s">
        <v>571</v>
      </c>
      <c r="I900" s="662" t="s">
        <v>2596</v>
      </c>
      <c r="J900" s="662" t="s">
        <v>2597</v>
      </c>
      <c r="K900" s="662" t="s">
        <v>2598</v>
      </c>
      <c r="L900" s="663">
        <v>245.43</v>
      </c>
      <c r="M900" s="663">
        <v>245.43</v>
      </c>
      <c r="N900" s="662">
        <v>1</v>
      </c>
      <c r="O900" s="745">
        <v>1</v>
      </c>
      <c r="P900" s="663">
        <v>245.43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31</v>
      </c>
      <c r="B901" s="662" t="s">
        <v>570</v>
      </c>
      <c r="C901" s="662" t="s">
        <v>2361</v>
      </c>
      <c r="D901" s="743" t="s">
        <v>3311</v>
      </c>
      <c r="E901" s="744" t="s">
        <v>2379</v>
      </c>
      <c r="F901" s="662" t="s">
        <v>2358</v>
      </c>
      <c r="G901" s="662" t="s">
        <v>2463</v>
      </c>
      <c r="H901" s="662" t="s">
        <v>571</v>
      </c>
      <c r="I901" s="662" t="s">
        <v>2797</v>
      </c>
      <c r="J901" s="662" t="s">
        <v>2798</v>
      </c>
      <c r="K901" s="662" t="s">
        <v>2799</v>
      </c>
      <c r="L901" s="663">
        <v>1575</v>
      </c>
      <c r="M901" s="663">
        <v>17325</v>
      </c>
      <c r="N901" s="662">
        <v>11</v>
      </c>
      <c r="O901" s="745">
        <v>11</v>
      </c>
      <c r="P901" s="663">
        <v>12600</v>
      </c>
      <c r="Q901" s="678">
        <v>0.72727272727272729</v>
      </c>
      <c r="R901" s="662">
        <v>8</v>
      </c>
      <c r="S901" s="678">
        <v>0.72727272727272729</v>
      </c>
      <c r="T901" s="745">
        <v>8</v>
      </c>
      <c r="U901" s="701">
        <v>0.72727272727272729</v>
      </c>
    </row>
    <row r="902" spans="1:21" ht="14.4" customHeight="1" x14ac:dyDescent="0.3">
      <c r="A902" s="661">
        <v>31</v>
      </c>
      <c r="B902" s="662" t="s">
        <v>570</v>
      </c>
      <c r="C902" s="662" t="s">
        <v>2361</v>
      </c>
      <c r="D902" s="743" t="s">
        <v>3311</v>
      </c>
      <c r="E902" s="744" t="s">
        <v>2379</v>
      </c>
      <c r="F902" s="662" t="s">
        <v>2358</v>
      </c>
      <c r="G902" s="662" t="s">
        <v>2463</v>
      </c>
      <c r="H902" s="662" t="s">
        <v>571</v>
      </c>
      <c r="I902" s="662" t="s">
        <v>3021</v>
      </c>
      <c r="J902" s="662" t="s">
        <v>3022</v>
      </c>
      <c r="K902" s="662" t="s">
        <v>3023</v>
      </c>
      <c r="L902" s="663">
        <v>400</v>
      </c>
      <c r="M902" s="663">
        <v>800</v>
      </c>
      <c r="N902" s="662">
        <v>2</v>
      </c>
      <c r="O902" s="745">
        <v>2</v>
      </c>
      <c r="P902" s="663">
        <v>800</v>
      </c>
      <c r="Q902" s="678">
        <v>1</v>
      </c>
      <c r="R902" s="662">
        <v>2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31</v>
      </c>
      <c r="B903" s="662" t="s">
        <v>570</v>
      </c>
      <c r="C903" s="662" t="s">
        <v>2361</v>
      </c>
      <c r="D903" s="743" t="s">
        <v>3311</v>
      </c>
      <c r="E903" s="744" t="s">
        <v>2379</v>
      </c>
      <c r="F903" s="662" t="s">
        <v>2358</v>
      </c>
      <c r="G903" s="662" t="s">
        <v>2463</v>
      </c>
      <c r="H903" s="662" t="s">
        <v>571</v>
      </c>
      <c r="I903" s="662" t="s">
        <v>2537</v>
      </c>
      <c r="J903" s="662" t="s">
        <v>2538</v>
      </c>
      <c r="K903" s="662" t="s">
        <v>2539</v>
      </c>
      <c r="L903" s="663">
        <v>750</v>
      </c>
      <c r="M903" s="663">
        <v>2250</v>
      </c>
      <c r="N903" s="662">
        <v>3</v>
      </c>
      <c r="O903" s="745">
        <v>3</v>
      </c>
      <c r="P903" s="663">
        <v>2250</v>
      </c>
      <c r="Q903" s="678">
        <v>1</v>
      </c>
      <c r="R903" s="662">
        <v>3</v>
      </c>
      <c r="S903" s="678">
        <v>1</v>
      </c>
      <c r="T903" s="745">
        <v>3</v>
      </c>
      <c r="U903" s="701">
        <v>1</v>
      </c>
    </row>
    <row r="904" spans="1:21" ht="14.4" customHeight="1" x14ac:dyDescent="0.3">
      <c r="A904" s="661">
        <v>31</v>
      </c>
      <c r="B904" s="662" t="s">
        <v>570</v>
      </c>
      <c r="C904" s="662" t="s">
        <v>2361</v>
      </c>
      <c r="D904" s="743" t="s">
        <v>3311</v>
      </c>
      <c r="E904" s="744" t="s">
        <v>2379</v>
      </c>
      <c r="F904" s="662" t="s">
        <v>2358</v>
      </c>
      <c r="G904" s="662" t="s">
        <v>2463</v>
      </c>
      <c r="H904" s="662" t="s">
        <v>571</v>
      </c>
      <c r="I904" s="662" t="s">
        <v>2473</v>
      </c>
      <c r="J904" s="662" t="s">
        <v>2474</v>
      </c>
      <c r="K904" s="662" t="s">
        <v>2475</v>
      </c>
      <c r="L904" s="663">
        <v>971.25</v>
      </c>
      <c r="M904" s="663">
        <v>1942.5</v>
      </c>
      <c r="N904" s="662">
        <v>2</v>
      </c>
      <c r="O904" s="745">
        <v>2</v>
      </c>
      <c r="P904" s="663">
        <v>1942.5</v>
      </c>
      <c r="Q904" s="678">
        <v>1</v>
      </c>
      <c r="R904" s="662">
        <v>2</v>
      </c>
      <c r="S904" s="678">
        <v>1</v>
      </c>
      <c r="T904" s="745">
        <v>2</v>
      </c>
      <c r="U904" s="701">
        <v>1</v>
      </c>
    </row>
    <row r="905" spans="1:21" ht="14.4" customHeight="1" x14ac:dyDescent="0.3">
      <c r="A905" s="661">
        <v>31</v>
      </c>
      <c r="B905" s="662" t="s">
        <v>570</v>
      </c>
      <c r="C905" s="662" t="s">
        <v>2361</v>
      </c>
      <c r="D905" s="743" t="s">
        <v>3311</v>
      </c>
      <c r="E905" s="744" t="s">
        <v>2379</v>
      </c>
      <c r="F905" s="662" t="s">
        <v>2358</v>
      </c>
      <c r="G905" s="662" t="s">
        <v>2463</v>
      </c>
      <c r="H905" s="662" t="s">
        <v>571</v>
      </c>
      <c r="I905" s="662" t="s">
        <v>2804</v>
      </c>
      <c r="J905" s="662" t="s">
        <v>2805</v>
      </c>
      <c r="K905" s="662" t="s">
        <v>2806</v>
      </c>
      <c r="L905" s="663">
        <v>600</v>
      </c>
      <c r="M905" s="663">
        <v>600</v>
      </c>
      <c r="N905" s="662">
        <v>1</v>
      </c>
      <c r="O905" s="745">
        <v>1</v>
      </c>
      <c r="P905" s="663">
        <v>600</v>
      </c>
      <c r="Q905" s="678">
        <v>1</v>
      </c>
      <c r="R905" s="662">
        <v>1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31</v>
      </c>
      <c r="B906" s="662" t="s">
        <v>570</v>
      </c>
      <c r="C906" s="662" t="s">
        <v>2361</v>
      </c>
      <c r="D906" s="743" t="s">
        <v>3311</v>
      </c>
      <c r="E906" s="744" t="s">
        <v>2379</v>
      </c>
      <c r="F906" s="662" t="s">
        <v>2358</v>
      </c>
      <c r="G906" s="662" t="s">
        <v>2463</v>
      </c>
      <c r="H906" s="662" t="s">
        <v>571</v>
      </c>
      <c r="I906" s="662" t="s">
        <v>2807</v>
      </c>
      <c r="J906" s="662" t="s">
        <v>2808</v>
      </c>
      <c r="K906" s="662" t="s">
        <v>2809</v>
      </c>
      <c r="L906" s="663">
        <v>750</v>
      </c>
      <c r="M906" s="663">
        <v>1500</v>
      </c>
      <c r="N906" s="662">
        <v>2</v>
      </c>
      <c r="O906" s="745">
        <v>2</v>
      </c>
      <c r="P906" s="663">
        <v>1500</v>
      </c>
      <c r="Q906" s="678">
        <v>1</v>
      </c>
      <c r="R906" s="662">
        <v>2</v>
      </c>
      <c r="S906" s="678">
        <v>1</v>
      </c>
      <c r="T906" s="745">
        <v>2</v>
      </c>
      <c r="U906" s="701">
        <v>1</v>
      </c>
    </row>
    <row r="907" spans="1:21" ht="14.4" customHeight="1" x14ac:dyDescent="0.3">
      <c r="A907" s="661">
        <v>31</v>
      </c>
      <c r="B907" s="662" t="s">
        <v>570</v>
      </c>
      <c r="C907" s="662" t="s">
        <v>2361</v>
      </c>
      <c r="D907" s="743" t="s">
        <v>3311</v>
      </c>
      <c r="E907" s="744" t="s">
        <v>2379</v>
      </c>
      <c r="F907" s="662" t="s">
        <v>2358</v>
      </c>
      <c r="G907" s="662" t="s">
        <v>2463</v>
      </c>
      <c r="H907" s="662" t="s">
        <v>571</v>
      </c>
      <c r="I907" s="662" t="s">
        <v>2659</v>
      </c>
      <c r="J907" s="662" t="s">
        <v>2660</v>
      </c>
      <c r="K907" s="662" t="s">
        <v>2661</v>
      </c>
      <c r="L907" s="663">
        <v>600</v>
      </c>
      <c r="M907" s="663">
        <v>1200</v>
      </c>
      <c r="N907" s="662">
        <v>2</v>
      </c>
      <c r="O907" s="745">
        <v>2</v>
      </c>
      <c r="P907" s="663">
        <v>600</v>
      </c>
      <c r="Q907" s="678">
        <v>0.5</v>
      </c>
      <c r="R907" s="662">
        <v>1</v>
      </c>
      <c r="S907" s="678">
        <v>0.5</v>
      </c>
      <c r="T907" s="745">
        <v>1</v>
      </c>
      <c r="U907" s="701">
        <v>0.5</v>
      </c>
    </row>
    <row r="908" spans="1:21" ht="14.4" customHeight="1" x14ac:dyDescent="0.3">
      <c r="A908" s="661">
        <v>31</v>
      </c>
      <c r="B908" s="662" t="s">
        <v>570</v>
      </c>
      <c r="C908" s="662" t="s">
        <v>2361</v>
      </c>
      <c r="D908" s="743" t="s">
        <v>3311</v>
      </c>
      <c r="E908" s="744" t="s">
        <v>2379</v>
      </c>
      <c r="F908" s="662" t="s">
        <v>2358</v>
      </c>
      <c r="G908" s="662" t="s">
        <v>2463</v>
      </c>
      <c r="H908" s="662" t="s">
        <v>571</v>
      </c>
      <c r="I908" s="662" t="s">
        <v>2476</v>
      </c>
      <c r="J908" s="662" t="s">
        <v>2477</v>
      </c>
      <c r="K908" s="662" t="s">
        <v>2478</v>
      </c>
      <c r="L908" s="663">
        <v>349.12</v>
      </c>
      <c r="M908" s="663">
        <v>349.12</v>
      </c>
      <c r="N908" s="662">
        <v>1</v>
      </c>
      <c r="O908" s="745">
        <v>1</v>
      </c>
      <c r="P908" s="663">
        <v>349.12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31</v>
      </c>
      <c r="B909" s="662" t="s">
        <v>570</v>
      </c>
      <c r="C909" s="662" t="s">
        <v>2361</v>
      </c>
      <c r="D909" s="743" t="s">
        <v>3311</v>
      </c>
      <c r="E909" s="744" t="s">
        <v>2379</v>
      </c>
      <c r="F909" s="662" t="s">
        <v>2358</v>
      </c>
      <c r="G909" s="662" t="s">
        <v>2463</v>
      </c>
      <c r="H909" s="662" t="s">
        <v>571</v>
      </c>
      <c r="I909" s="662" t="s">
        <v>2482</v>
      </c>
      <c r="J909" s="662" t="s">
        <v>2483</v>
      </c>
      <c r="K909" s="662" t="s">
        <v>2484</v>
      </c>
      <c r="L909" s="663">
        <v>350</v>
      </c>
      <c r="M909" s="663">
        <v>1750</v>
      </c>
      <c r="N909" s="662">
        <v>5</v>
      </c>
      <c r="O909" s="745">
        <v>5</v>
      </c>
      <c r="P909" s="663">
        <v>1750</v>
      </c>
      <c r="Q909" s="678">
        <v>1</v>
      </c>
      <c r="R909" s="662">
        <v>5</v>
      </c>
      <c r="S909" s="678">
        <v>1</v>
      </c>
      <c r="T909" s="745">
        <v>5</v>
      </c>
      <c r="U909" s="701">
        <v>1</v>
      </c>
    </row>
    <row r="910" spans="1:21" ht="14.4" customHeight="1" x14ac:dyDescent="0.3">
      <c r="A910" s="661">
        <v>31</v>
      </c>
      <c r="B910" s="662" t="s">
        <v>570</v>
      </c>
      <c r="C910" s="662" t="s">
        <v>2361</v>
      </c>
      <c r="D910" s="743" t="s">
        <v>3311</v>
      </c>
      <c r="E910" s="744" t="s">
        <v>2379</v>
      </c>
      <c r="F910" s="662" t="s">
        <v>2358</v>
      </c>
      <c r="G910" s="662" t="s">
        <v>2463</v>
      </c>
      <c r="H910" s="662" t="s">
        <v>571</v>
      </c>
      <c r="I910" s="662" t="s">
        <v>3186</v>
      </c>
      <c r="J910" s="662" t="s">
        <v>3187</v>
      </c>
      <c r="K910" s="662" t="s">
        <v>3188</v>
      </c>
      <c r="L910" s="663">
        <v>1243.8699999999999</v>
      </c>
      <c r="M910" s="663">
        <v>1243.8699999999999</v>
      </c>
      <c r="N910" s="662">
        <v>1</v>
      </c>
      <c r="O910" s="745">
        <v>1</v>
      </c>
      <c r="P910" s="663">
        <v>1243.8699999999999</v>
      </c>
      <c r="Q910" s="678">
        <v>1</v>
      </c>
      <c r="R910" s="662">
        <v>1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31</v>
      </c>
      <c r="B911" s="662" t="s">
        <v>570</v>
      </c>
      <c r="C911" s="662" t="s">
        <v>2361</v>
      </c>
      <c r="D911" s="743" t="s">
        <v>3311</v>
      </c>
      <c r="E911" s="744" t="s">
        <v>2379</v>
      </c>
      <c r="F911" s="662" t="s">
        <v>2358</v>
      </c>
      <c r="G911" s="662" t="s">
        <v>2463</v>
      </c>
      <c r="H911" s="662" t="s">
        <v>571</v>
      </c>
      <c r="I911" s="662" t="s">
        <v>3189</v>
      </c>
      <c r="J911" s="662" t="s">
        <v>3190</v>
      </c>
      <c r="K911" s="662" t="s">
        <v>3191</v>
      </c>
      <c r="L911" s="663">
        <v>679.94</v>
      </c>
      <c r="M911" s="663">
        <v>1359.88</v>
      </c>
      <c r="N911" s="662">
        <v>2</v>
      </c>
      <c r="O911" s="745">
        <v>1</v>
      </c>
      <c r="P911" s="663">
        <v>1359.88</v>
      </c>
      <c r="Q911" s="678">
        <v>1</v>
      </c>
      <c r="R911" s="662">
        <v>2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31</v>
      </c>
      <c r="B912" s="662" t="s">
        <v>570</v>
      </c>
      <c r="C912" s="662" t="s">
        <v>2361</v>
      </c>
      <c r="D912" s="743" t="s">
        <v>3311</v>
      </c>
      <c r="E912" s="744" t="s">
        <v>2379</v>
      </c>
      <c r="F912" s="662" t="s">
        <v>2358</v>
      </c>
      <c r="G912" s="662" t="s">
        <v>2463</v>
      </c>
      <c r="H912" s="662" t="s">
        <v>571</v>
      </c>
      <c r="I912" s="662" t="s">
        <v>2564</v>
      </c>
      <c r="J912" s="662" t="s">
        <v>2565</v>
      </c>
      <c r="K912" s="662" t="s">
        <v>2566</v>
      </c>
      <c r="L912" s="663">
        <v>1000</v>
      </c>
      <c r="M912" s="663">
        <v>1000</v>
      </c>
      <c r="N912" s="662">
        <v>1</v>
      </c>
      <c r="O912" s="745">
        <v>1</v>
      </c>
      <c r="P912" s="663">
        <v>1000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31</v>
      </c>
      <c r="B913" s="662" t="s">
        <v>570</v>
      </c>
      <c r="C913" s="662" t="s">
        <v>2361</v>
      </c>
      <c r="D913" s="743" t="s">
        <v>3311</v>
      </c>
      <c r="E913" s="744" t="s">
        <v>2379</v>
      </c>
      <c r="F913" s="662" t="s">
        <v>2358</v>
      </c>
      <c r="G913" s="662" t="s">
        <v>2488</v>
      </c>
      <c r="H913" s="662" t="s">
        <v>571</v>
      </c>
      <c r="I913" s="662" t="s">
        <v>2489</v>
      </c>
      <c r="J913" s="662" t="s">
        <v>2490</v>
      </c>
      <c r="K913" s="662" t="s">
        <v>2491</v>
      </c>
      <c r="L913" s="663">
        <v>260</v>
      </c>
      <c r="M913" s="663">
        <v>1560</v>
      </c>
      <c r="N913" s="662">
        <v>6</v>
      </c>
      <c r="O913" s="745">
        <v>3</v>
      </c>
      <c r="P913" s="663">
        <v>1560</v>
      </c>
      <c r="Q913" s="678">
        <v>1</v>
      </c>
      <c r="R913" s="662">
        <v>6</v>
      </c>
      <c r="S913" s="678">
        <v>1</v>
      </c>
      <c r="T913" s="745">
        <v>3</v>
      </c>
      <c r="U913" s="701">
        <v>1</v>
      </c>
    </row>
    <row r="914" spans="1:21" ht="14.4" customHeight="1" x14ac:dyDescent="0.3">
      <c r="A914" s="661">
        <v>31</v>
      </c>
      <c r="B914" s="662" t="s">
        <v>570</v>
      </c>
      <c r="C914" s="662" t="s">
        <v>2361</v>
      </c>
      <c r="D914" s="743" t="s">
        <v>3311</v>
      </c>
      <c r="E914" s="744" t="s">
        <v>2379</v>
      </c>
      <c r="F914" s="662" t="s">
        <v>2358</v>
      </c>
      <c r="G914" s="662" t="s">
        <v>2826</v>
      </c>
      <c r="H914" s="662" t="s">
        <v>571</v>
      </c>
      <c r="I914" s="662" t="s">
        <v>2827</v>
      </c>
      <c r="J914" s="662" t="s">
        <v>2828</v>
      </c>
      <c r="K914" s="662" t="s">
        <v>2829</v>
      </c>
      <c r="L914" s="663">
        <v>553.15</v>
      </c>
      <c r="M914" s="663">
        <v>18253.949999999997</v>
      </c>
      <c r="N914" s="662">
        <v>33</v>
      </c>
      <c r="O914" s="745">
        <v>28</v>
      </c>
      <c r="P914" s="663">
        <v>553.15</v>
      </c>
      <c r="Q914" s="678">
        <v>3.0303030303030307E-2</v>
      </c>
      <c r="R914" s="662">
        <v>1</v>
      </c>
      <c r="S914" s="678">
        <v>3.0303030303030304E-2</v>
      </c>
      <c r="T914" s="745">
        <v>1</v>
      </c>
      <c r="U914" s="701">
        <v>3.5714285714285712E-2</v>
      </c>
    </row>
    <row r="915" spans="1:21" ht="14.4" customHeight="1" x14ac:dyDescent="0.3">
      <c r="A915" s="661">
        <v>31</v>
      </c>
      <c r="B915" s="662" t="s">
        <v>570</v>
      </c>
      <c r="C915" s="662" t="s">
        <v>2361</v>
      </c>
      <c r="D915" s="743" t="s">
        <v>3311</v>
      </c>
      <c r="E915" s="744" t="s">
        <v>2380</v>
      </c>
      <c r="F915" s="662" t="s">
        <v>2357</v>
      </c>
      <c r="G915" s="662" t="s">
        <v>2393</v>
      </c>
      <c r="H915" s="662" t="s">
        <v>1282</v>
      </c>
      <c r="I915" s="662" t="s">
        <v>1547</v>
      </c>
      <c r="J915" s="662" t="s">
        <v>1441</v>
      </c>
      <c r="K915" s="662" t="s">
        <v>2253</v>
      </c>
      <c r="L915" s="663">
        <v>150.04</v>
      </c>
      <c r="M915" s="663">
        <v>150.04</v>
      </c>
      <c r="N915" s="662">
        <v>1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31</v>
      </c>
      <c r="B916" s="662" t="s">
        <v>570</v>
      </c>
      <c r="C916" s="662" t="s">
        <v>2361</v>
      </c>
      <c r="D916" s="743" t="s">
        <v>3311</v>
      </c>
      <c r="E916" s="744" t="s">
        <v>2380</v>
      </c>
      <c r="F916" s="662" t="s">
        <v>2357</v>
      </c>
      <c r="G916" s="662" t="s">
        <v>2393</v>
      </c>
      <c r="H916" s="662" t="s">
        <v>1282</v>
      </c>
      <c r="I916" s="662" t="s">
        <v>1547</v>
      </c>
      <c r="J916" s="662" t="s">
        <v>1441</v>
      </c>
      <c r="K916" s="662" t="s">
        <v>2253</v>
      </c>
      <c r="L916" s="663">
        <v>154.36000000000001</v>
      </c>
      <c r="M916" s="663">
        <v>463.08000000000004</v>
      </c>
      <c r="N916" s="662">
        <v>3</v>
      </c>
      <c r="O916" s="745">
        <v>3</v>
      </c>
      <c r="P916" s="663">
        <v>463.08000000000004</v>
      </c>
      <c r="Q916" s="678">
        <v>1</v>
      </c>
      <c r="R916" s="662">
        <v>3</v>
      </c>
      <c r="S916" s="678">
        <v>1</v>
      </c>
      <c r="T916" s="745">
        <v>3</v>
      </c>
      <c r="U916" s="701">
        <v>1</v>
      </c>
    </row>
    <row r="917" spans="1:21" ht="14.4" customHeight="1" x14ac:dyDescent="0.3">
      <c r="A917" s="661">
        <v>31</v>
      </c>
      <c r="B917" s="662" t="s">
        <v>570</v>
      </c>
      <c r="C917" s="662" t="s">
        <v>2361</v>
      </c>
      <c r="D917" s="743" t="s">
        <v>3311</v>
      </c>
      <c r="E917" s="744" t="s">
        <v>2380</v>
      </c>
      <c r="F917" s="662" t="s">
        <v>2357</v>
      </c>
      <c r="G917" s="662" t="s">
        <v>3192</v>
      </c>
      <c r="H917" s="662" t="s">
        <v>571</v>
      </c>
      <c r="I917" s="662" t="s">
        <v>3193</v>
      </c>
      <c r="J917" s="662" t="s">
        <v>3194</v>
      </c>
      <c r="K917" s="662" t="s">
        <v>2260</v>
      </c>
      <c r="L917" s="663">
        <v>170.52</v>
      </c>
      <c r="M917" s="663">
        <v>170.52</v>
      </c>
      <c r="N917" s="662">
        <v>1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31</v>
      </c>
      <c r="B918" s="662" t="s">
        <v>570</v>
      </c>
      <c r="C918" s="662" t="s">
        <v>2361</v>
      </c>
      <c r="D918" s="743" t="s">
        <v>3311</v>
      </c>
      <c r="E918" s="744" t="s">
        <v>2380</v>
      </c>
      <c r="F918" s="662" t="s">
        <v>2357</v>
      </c>
      <c r="G918" s="662" t="s">
        <v>2412</v>
      </c>
      <c r="H918" s="662" t="s">
        <v>571</v>
      </c>
      <c r="I918" s="662" t="s">
        <v>858</v>
      </c>
      <c r="J918" s="662" t="s">
        <v>859</v>
      </c>
      <c r="K918" s="662" t="s">
        <v>2413</v>
      </c>
      <c r="L918" s="663">
        <v>0</v>
      </c>
      <c r="M918" s="663">
        <v>0</v>
      </c>
      <c r="N918" s="662">
        <v>2</v>
      </c>
      <c r="O918" s="745">
        <v>0.5</v>
      </c>
      <c r="P918" s="663">
        <v>0</v>
      </c>
      <c r="Q918" s="678"/>
      <c r="R918" s="662">
        <v>2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31</v>
      </c>
      <c r="B919" s="662" t="s">
        <v>570</v>
      </c>
      <c r="C919" s="662" t="s">
        <v>2361</v>
      </c>
      <c r="D919" s="743" t="s">
        <v>3311</v>
      </c>
      <c r="E919" s="744" t="s">
        <v>2380</v>
      </c>
      <c r="F919" s="662" t="s">
        <v>2357</v>
      </c>
      <c r="G919" s="662" t="s">
        <v>3166</v>
      </c>
      <c r="H919" s="662" t="s">
        <v>571</v>
      </c>
      <c r="I919" s="662" t="s">
        <v>3167</v>
      </c>
      <c r="J919" s="662" t="s">
        <v>3168</v>
      </c>
      <c r="K919" s="662" t="s">
        <v>3169</v>
      </c>
      <c r="L919" s="663">
        <v>59.78</v>
      </c>
      <c r="M919" s="663">
        <v>119.56</v>
      </c>
      <c r="N919" s="662">
        <v>2</v>
      </c>
      <c r="O919" s="745">
        <v>1</v>
      </c>
      <c r="P919" s="663">
        <v>119.56</v>
      </c>
      <c r="Q919" s="678">
        <v>1</v>
      </c>
      <c r="R919" s="662">
        <v>2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31</v>
      </c>
      <c r="B920" s="662" t="s">
        <v>570</v>
      </c>
      <c r="C920" s="662" t="s">
        <v>2361</v>
      </c>
      <c r="D920" s="743" t="s">
        <v>3311</v>
      </c>
      <c r="E920" s="744" t="s">
        <v>2380</v>
      </c>
      <c r="F920" s="662" t="s">
        <v>2357</v>
      </c>
      <c r="G920" s="662" t="s">
        <v>2422</v>
      </c>
      <c r="H920" s="662" t="s">
        <v>1282</v>
      </c>
      <c r="I920" s="662" t="s">
        <v>2423</v>
      </c>
      <c r="J920" s="662" t="s">
        <v>2424</v>
      </c>
      <c r="K920" s="662" t="s">
        <v>2425</v>
      </c>
      <c r="L920" s="663">
        <v>543.39</v>
      </c>
      <c r="M920" s="663">
        <v>20648.82</v>
      </c>
      <c r="N920" s="662">
        <v>38</v>
      </c>
      <c r="O920" s="745">
        <v>29</v>
      </c>
      <c r="P920" s="663">
        <v>18475.259999999998</v>
      </c>
      <c r="Q920" s="678">
        <v>0.89473684210526305</v>
      </c>
      <c r="R920" s="662">
        <v>34</v>
      </c>
      <c r="S920" s="678">
        <v>0.89473684210526316</v>
      </c>
      <c r="T920" s="745">
        <v>27</v>
      </c>
      <c r="U920" s="701">
        <v>0.93103448275862066</v>
      </c>
    </row>
    <row r="921" spans="1:21" ht="14.4" customHeight="1" x14ac:dyDescent="0.3">
      <c r="A921" s="661">
        <v>31</v>
      </c>
      <c r="B921" s="662" t="s">
        <v>570</v>
      </c>
      <c r="C921" s="662" t="s">
        <v>2361</v>
      </c>
      <c r="D921" s="743" t="s">
        <v>3311</v>
      </c>
      <c r="E921" s="744" t="s">
        <v>2380</v>
      </c>
      <c r="F921" s="662" t="s">
        <v>2357</v>
      </c>
      <c r="G921" s="662" t="s">
        <v>2422</v>
      </c>
      <c r="H921" s="662" t="s">
        <v>1282</v>
      </c>
      <c r="I921" s="662" t="s">
        <v>2426</v>
      </c>
      <c r="J921" s="662" t="s">
        <v>2424</v>
      </c>
      <c r="K921" s="662" t="s">
        <v>2427</v>
      </c>
      <c r="L921" s="663">
        <v>815.1</v>
      </c>
      <c r="M921" s="663">
        <v>4890.6000000000004</v>
      </c>
      <c r="N921" s="662">
        <v>6</v>
      </c>
      <c r="O921" s="745">
        <v>6</v>
      </c>
      <c r="P921" s="663">
        <v>4890.6000000000004</v>
      </c>
      <c r="Q921" s="678">
        <v>1</v>
      </c>
      <c r="R921" s="662">
        <v>6</v>
      </c>
      <c r="S921" s="678">
        <v>1</v>
      </c>
      <c r="T921" s="745">
        <v>6</v>
      </c>
      <c r="U921" s="701">
        <v>1</v>
      </c>
    </row>
    <row r="922" spans="1:21" ht="14.4" customHeight="1" x14ac:dyDescent="0.3">
      <c r="A922" s="661">
        <v>31</v>
      </c>
      <c r="B922" s="662" t="s">
        <v>570</v>
      </c>
      <c r="C922" s="662" t="s">
        <v>2361</v>
      </c>
      <c r="D922" s="743" t="s">
        <v>3311</v>
      </c>
      <c r="E922" s="744" t="s">
        <v>2380</v>
      </c>
      <c r="F922" s="662" t="s">
        <v>2357</v>
      </c>
      <c r="G922" s="662" t="s">
        <v>2422</v>
      </c>
      <c r="H922" s="662" t="s">
        <v>1282</v>
      </c>
      <c r="I922" s="662" t="s">
        <v>3195</v>
      </c>
      <c r="J922" s="662" t="s">
        <v>3196</v>
      </c>
      <c r="K922" s="662" t="s">
        <v>2427</v>
      </c>
      <c r="L922" s="663">
        <v>1385.62</v>
      </c>
      <c r="M922" s="663">
        <v>2771.24</v>
      </c>
      <c r="N922" s="662">
        <v>2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31</v>
      </c>
      <c r="B923" s="662" t="s">
        <v>570</v>
      </c>
      <c r="C923" s="662" t="s">
        <v>2361</v>
      </c>
      <c r="D923" s="743" t="s">
        <v>3311</v>
      </c>
      <c r="E923" s="744" t="s">
        <v>2380</v>
      </c>
      <c r="F923" s="662" t="s">
        <v>2357</v>
      </c>
      <c r="G923" s="662" t="s">
        <v>2432</v>
      </c>
      <c r="H923" s="662" t="s">
        <v>1282</v>
      </c>
      <c r="I923" s="662" t="s">
        <v>1292</v>
      </c>
      <c r="J923" s="662" t="s">
        <v>1293</v>
      </c>
      <c r="K923" s="662" t="s">
        <v>2290</v>
      </c>
      <c r="L923" s="663">
        <v>48.42</v>
      </c>
      <c r="M923" s="663">
        <v>48.42</v>
      </c>
      <c r="N923" s="662">
        <v>1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31</v>
      </c>
      <c r="B924" s="662" t="s">
        <v>570</v>
      </c>
      <c r="C924" s="662" t="s">
        <v>2361</v>
      </c>
      <c r="D924" s="743" t="s">
        <v>3311</v>
      </c>
      <c r="E924" s="744" t="s">
        <v>2380</v>
      </c>
      <c r="F924" s="662" t="s">
        <v>2357</v>
      </c>
      <c r="G924" s="662" t="s">
        <v>2432</v>
      </c>
      <c r="H924" s="662" t="s">
        <v>571</v>
      </c>
      <c r="I924" s="662" t="s">
        <v>2711</v>
      </c>
      <c r="J924" s="662" t="s">
        <v>1293</v>
      </c>
      <c r="K924" s="662" t="s">
        <v>2712</v>
      </c>
      <c r="L924" s="663">
        <v>48.42</v>
      </c>
      <c r="M924" s="663">
        <v>48.42</v>
      </c>
      <c r="N924" s="662">
        <v>1</v>
      </c>
      <c r="O924" s="745">
        <v>0.5</v>
      </c>
      <c r="P924" s="663">
        <v>48.42</v>
      </c>
      <c r="Q924" s="678">
        <v>1</v>
      </c>
      <c r="R924" s="662">
        <v>1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31</v>
      </c>
      <c r="B925" s="662" t="s">
        <v>570</v>
      </c>
      <c r="C925" s="662" t="s">
        <v>2361</v>
      </c>
      <c r="D925" s="743" t="s">
        <v>3311</v>
      </c>
      <c r="E925" s="744" t="s">
        <v>2380</v>
      </c>
      <c r="F925" s="662" t="s">
        <v>2357</v>
      </c>
      <c r="G925" s="662" t="s">
        <v>3197</v>
      </c>
      <c r="H925" s="662" t="s">
        <v>571</v>
      </c>
      <c r="I925" s="662" t="s">
        <v>3198</v>
      </c>
      <c r="J925" s="662" t="s">
        <v>3199</v>
      </c>
      <c r="K925" s="662" t="s">
        <v>3200</v>
      </c>
      <c r="L925" s="663">
        <v>18.809999999999999</v>
      </c>
      <c r="M925" s="663">
        <v>56.429999999999993</v>
      </c>
      <c r="N925" s="662">
        <v>3</v>
      </c>
      <c r="O925" s="745">
        <v>0.5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31</v>
      </c>
      <c r="B926" s="662" t="s">
        <v>570</v>
      </c>
      <c r="C926" s="662" t="s">
        <v>2361</v>
      </c>
      <c r="D926" s="743" t="s">
        <v>3311</v>
      </c>
      <c r="E926" s="744" t="s">
        <v>2380</v>
      </c>
      <c r="F926" s="662" t="s">
        <v>2357</v>
      </c>
      <c r="G926" s="662" t="s">
        <v>3201</v>
      </c>
      <c r="H926" s="662" t="s">
        <v>571</v>
      </c>
      <c r="I926" s="662" t="s">
        <v>3202</v>
      </c>
      <c r="J926" s="662" t="s">
        <v>3203</v>
      </c>
      <c r="K926" s="662" t="s">
        <v>3204</v>
      </c>
      <c r="L926" s="663">
        <v>0</v>
      </c>
      <c r="M926" s="663">
        <v>0</v>
      </c>
      <c r="N926" s="662">
        <v>1</v>
      </c>
      <c r="O926" s="745">
        <v>1</v>
      </c>
      <c r="P926" s="663"/>
      <c r="Q926" s="678"/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31</v>
      </c>
      <c r="B927" s="662" t="s">
        <v>570</v>
      </c>
      <c r="C927" s="662" t="s">
        <v>2361</v>
      </c>
      <c r="D927" s="743" t="s">
        <v>3311</v>
      </c>
      <c r="E927" s="744" t="s">
        <v>2380</v>
      </c>
      <c r="F927" s="662" t="s">
        <v>2357</v>
      </c>
      <c r="G927" s="662" t="s">
        <v>2436</v>
      </c>
      <c r="H927" s="662" t="s">
        <v>571</v>
      </c>
      <c r="I927" s="662" t="s">
        <v>2437</v>
      </c>
      <c r="J927" s="662" t="s">
        <v>2438</v>
      </c>
      <c r="K927" s="662" t="s">
        <v>2439</v>
      </c>
      <c r="L927" s="663">
        <v>657.67</v>
      </c>
      <c r="M927" s="663">
        <v>657.67</v>
      </c>
      <c r="N927" s="662">
        <v>1</v>
      </c>
      <c r="O927" s="745">
        <v>1</v>
      </c>
      <c r="P927" s="663">
        <v>657.67</v>
      </c>
      <c r="Q927" s="678">
        <v>1</v>
      </c>
      <c r="R927" s="662">
        <v>1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31</v>
      </c>
      <c r="B928" s="662" t="s">
        <v>570</v>
      </c>
      <c r="C928" s="662" t="s">
        <v>2361</v>
      </c>
      <c r="D928" s="743" t="s">
        <v>3311</v>
      </c>
      <c r="E928" s="744" t="s">
        <v>2380</v>
      </c>
      <c r="F928" s="662" t="s">
        <v>2357</v>
      </c>
      <c r="G928" s="662" t="s">
        <v>2449</v>
      </c>
      <c r="H928" s="662" t="s">
        <v>571</v>
      </c>
      <c r="I928" s="662" t="s">
        <v>3182</v>
      </c>
      <c r="J928" s="662" t="s">
        <v>2621</v>
      </c>
      <c r="K928" s="662" t="s">
        <v>2723</v>
      </c>
      <c r="L928" s="663">
        <v>410.78</v>
      </c>
      <c r="M928" s="663">
        <v>410.78</v>
      </c>
      <c r="N928" s="662">
        <v>1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31</v>
      </c>
      <c r="B929" s="662" t="s">
        <v>570</v>
      </c>
      <c r="C929" s="662" t="s">
        <v>2361</v>
      </c>
      <c r="D929" s="743" t="s">
        <v>3311</v>
      </c>
      <c r="E929" s="744" t="s">
        <v>2380</v>
      </c>
      <c r="F929" s="662" t="s">
        <v>2358</v>
      </c>
      <c r="G929" s="662" t="s">
        <v>2455</v>
      </c>
      <c r="H929" s="662" t="s">
        <v>571</v>
      </c>
      <c r="I929" s="662" t="s">
        <v>2791</v>
      </c>
      <c r="J929" s="662" t="s">
        <v>2594</v>
      </c>
      <c r="K929" s="662" t="s">
        <v>2792</v>
      </c>
      <c r="L929" s="663">
        <v>30.99</v>
      </c>
      <c r="M929" s="663">
        <v>92.97</v>
      </c>
      <c r="N929" s="662">
        <v>3</v>
      </c>
      <c r="O929" s="745">
        <v>3</v>
      </c>
      <c r="P929" s="663">
        <v>92.97</v>
      </c>
      <c r="Q929" s="678">
        <v>1</v>
      </c>
      <c r="R929" s="662">
        <v>3</v>
      </c>
      <c r="S929" s="678">
        <v>1</v>
      </c>
      <c r="T929" s="745">
        <v>3</v>
      </c>
      <c r="U929" s="701">
        <v>1</v>
      </c>
    </row>
    <row r="930" spans="1:21" ht="14.4" customHeight="1" x14ac:dyDescent="0.3">
      <c r="A930" s="661">
        <v>31</v>
      </c>
      <c r="B930" s="662" t="s">
        <v>570</v>
      </c>
      <c r="C930" s="662" t="s">
        <v>2361</v>
      </c>
      <c r="D930" s="743" t="s">
        <v>3311</v>
      </c>
      <c r="E930" s="744" t="s">
        <v>2380</v>
      </c>
      <c r="F930" s="662" t="s">
        <v>2358</v>
      </c>
      <c r="G930" s="662" t="s">
        <v>2463</v>
      </c>
      <c r="H930" s="662" t="s">
        <v>571</v>
      </c>
      <c r="I930" s="662" t="s">
        <v>2531</v>
      </c>
      <c r="J930" s="662" t="s">
        <v>2532</v>
      </c>
      <c r="K930" s="662" t="s">
        <v>2533</v>
      </c>
      <c r="L930" s="663">
        <v>347.81</v>
      </c>
      <c r="M930" s="663">
        <v>695.62</v>
      </c>
      <c r="N930" s="662">
        <v>2</v>
      </c>
      <c r="O930" s="745">
        <v>2</v>
      </c>
      <c r="P930" s="663">
        <v>695.62</v>
      </c>
      <c r="Q930" s="678">
        <v>1</v>
      </c>
      <c r="R930" s="662">
        <v>2</v>
      </c>
      <c r="S930" s="678">
        <v>1</v>
      </c>
      <c r="T930" s="745">
        <v>2</v>
      </c>
      <c r="U930" s="701">
        <v>1</v>
      </c>
    </row>
    <row r="931" spans="1:21" ht="14.4" customHeight="1" x14ac:dyDescent="0.3">
      <c r="A931" s="661">
        <v>31</v>
      </c>
      <c r="B931" s="662" t="s">
        <v>570</v>
      </c>
      <c r="C931" s="662" t="s">
        <v>2361</v>
      </c>
      <c r="D931" s="743" t="s">
        <v>3311</v>
      </c>
      <c r="E931" s="744" t="s">
        <v>2380</v>
      </c>
      <c r="F931" s="662" t="s">
        <v>2358</v>
      </c>
      <c r="G931" s="662" t="s">
        <v>2463</v>
      </c>
      <c r="H931" s="662" t="s">
        <v>571</v>
      </c>
      <c r="I931" s="662" t="s">
        <v>2654</v>
      </c>
      <c r="J931" s="662" t="s">
        <v>2655</v>
      </c>
      <c r="K931" s="662" t="s">
        <v>2656</v>
      </c>
      <c r="L931" s="663">
        <v>320.25</v>
      </c>
      <c r="M931" s="663">
        <v>320.25</v>
      </c>
      <c r="N931" s="662">
        <v>1</v>
      </c>
      <c r="O931" s="745">
        <v>1</v>
      </c>
      <c r="P931" s="663">
        <v>320.25</v>
      </c>
      <c r="Q931" s="678">
        <v>1</v>
      </c>
      <c r="R931" s="662">
        <v>1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31</v>
      </c>
      <c r="B932" s="662" t="s">
        <v>570</v>
      </c>
      <c r="C932" s="662" t="s">
        <v>2361</v>
      </c>
      <c r="D932" s="743" t="s">
        <v>3311</v>
      </c>
      <c r="E932" s="744" t="s">
        <v>2380</v>
      </c>
      <c r="F932" s="662" t="s">
        <v>2358</v>
      </c>
      <c r="G932" s="662" t="s">
        <v>2463</v>
      </c>
      <c r="H932" s="662" t="s">
        <v>571</v>
      </c>
      <c r="I932" s="662" t="s">
        <v>2797</v>
      </c>
      <c r="J932" s="662" t="s">
        <v>2798</v>
      </c>
      <c r="K932" s="662" t="s">
        <v>2799</v>
      </c>
      <c r="L932" s="663">
        <v>1575</v>
      </c>
      <c r="M932" s="663">
        <v>1575</v>
      </c>
      <c r="N932" s="662">
        <v>1</v>
      </c>
      <c r="O932" s="745">
        <v>1</v>
      </c>
      <c r="P932" s="663">
        <v>1575</v>
      </c>
      <c r="Q932" s="678">
        <v>1</v>
      </c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31</v>
      </c>
      <c r="B933" s="662" t="s">
        <v>570</v>
      </c>
      <c r="C933" s="662" t="s">
        <v>2361</v>
      </c>
      <c r="D933" s="743" t="s">
        <v>3311</v>
      </c>
      <c r="E933" s="744" t="s">
        <v>2380</v>
      </c>
      <c r="F933" s="662" t="s">
        <v>2358</v>
      </c>
      <c r="G933" s="662" t="s">
        <v>2463</v>
      </c>
      <c r="H933" s="662" t="s">
        <v>571</v>
      </c>
      <c r="I933" s="662" t="s">
        <v>2537</v>
      </c>
      <c r="J933" s="662" t="s">
        <v>2538</v>
      </c>
      <c r="K933" s="662" t="s">
        <v>2539</v>
      </c>
      <c r="L933" s="663">
        <v>750</v>
      </c>
      <c r="M933" s="663">
        <v>2250</v>
      </c>
      <c r="N933" s="662">
        <v>3</v>
      </c>
      <c r="O933" s="745">
        <v>3</v>
      </c>
      <c r="P933" s="663">
        <v>2250</v>
      </c>
      <c r="Q933" s="678">
        <v>1</v>
      </c>
      <c r="R933" s="662">
        <v>3</v>
      </c>
      <c r="S933" s="678">
        <v>1</v>
      </c>
      <c r="T933" s="745">
        <v>3</v>
      </c>
      <c r="U933" s="701">
        <v>1</v>
      </c>
    </row>
    <row r="934" spans="1:21" ht="14.4" customHeight="1" x14ac:dyDescent="0.3">
      <c r="A934" s="661">
        <v>31</v>
      </c>
      <c r="B934" s="662" t="s">
        <v>570</v>
      </c>
      <c r="C934" s="662" t="s">
        <v>2361</v>
      </c>
      <c r="D934" s="743" t="s">
        <v>3311</v>
      </c>
      <c r="E934" s="744" t="s">
        <v>2380</v>
      </c>
      <c r="F934" s="662" t="s">
        <v>2358</v>
      </c>
      <c r="G934" s="662" t="s">
        <v>2463</v>
      </c>
      <c r="H934" s="662" t="s">
        <v>571</v>
      </c>
      <c r="I934" s="662" t="s">
        <v>2800</v>
      </c>
      <c r="J934" s="662" t="s">
        <v>2543</v>
      </c>
      <c r="K934" s="662" t="s">
        <v>2801</v>
      </c>
      <c r="L934" s="663">
        <v>50.5</v>
      </c>
      <c r="M934" s="663">
        <v>50.5</v>
      </c>
      <c r="N934" s="662">
        <v>1</v>
      </c>
      <c r="O934" s="745">
        <v>1</v>
      </c>
      <c r="P934" s="663">
        <v>50.5</v>
      </c>
      <c r="Q934" s="678">
        <v>1</v>
      </c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31</v>
      </c>
      <c r="B935" s="662" t="s">
        <v>570</v>
      </c>
      <c r="C935" s="662" t="s">
        <v>2361</v>
      </c>
      <c r="D935" s="743" t="s">
        <v>3311</v>
      </c>
      <c r="E935" s="744" t="s">
        <v>2380</v>
      </c>
      <c r="F935" s="662" t="s">
        <v>2358</v>
      </c>
      <c r="G935" s="662" t="s">
        <v>2463</v>
      </c>
      <c r="H935" s="662" t="s">
        <v>571</v>
      </c>
      <c r="I935" s="662" t="s">
        <v>2739</v>
      </c>
      <c r="J935" s="662" t="s">
        <v>2543</v>
      </c>
      <c r="K935" s="662" t="s">
        <v>2740</v>
      </c>
      <c r="L935" s="663">
        <v>58.5</v>
      </c>
      <c r="M935" s="663">
        <v>58.5</v>
      </c>
      <c r="N935" s="662">
        <v>1</v>
      </c>
      <c r="O935" s="745">
        <v>1</v>
      </c>
      <c r="P935" s="663">
        <v>58.5</v>
      </c>
      <c r="Q935" s="678">
        <v>1</v>
      </c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31</v>
      </c>
      <c r="B936" s="662" t="s">
        <v>570</v>
      </c>
      <c r="C936" s="662" t="s">
        <v>2361</v>
      </c>
      <c r="D936" s="743" t="s">
        <v>3311</v>
      </c>
      <c r="E936" s="744" t="s">
        <v>2380</v>
      </c>
      <c r="F936" s="662" t="s">
        <v>2358</v>
      </c>
      <c r="G936" s="662" t="s">
        <v>2463</v>
      </c>
      <c r="H936" s="662" t="s">
        <v>571</v>
      </c>
      <c r="I936" s="662" t="s">
        <v>2627</v>
      </c>
      <c r="J936" s="662" t="s">
        <v>2628</v>
      </c>
      <c r="K936" s="662" t="s">
        <v>2629</v>
      </c>
      <c r="L936" s="663">
        <v>250</v>
      </c>
      <c r="M936" s="663">
        <v>250</v>
      </c>
      <c r="N936" s="662">
        <v>1</v>
      </c>
      <c r="O936" s="745">
        <v>1</v>
      </c>
      <c r="P936" s="663">
        <v>250</v>
      </c>
      <c r="Q936" s="678">
        <v>1</v>
      </c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31</v>
      </c>
      <c r="B937" s="662" t="s">
        <v>570</v>
      </c>
      <c r="C937" s="662" t="s">
        <v>2361</v>
      </c>
      <c r="D937" s="743" t="s">
        <v>3311</v>
      </c>
      <c r="E937" s="744" t="s">
        <v>2380</v>
      </c>
      <c r="F937" s="662" t="s">
        <v>2358</v>
      </c>
      <c r="G937" s="662" t="s">
        <v>2463</v>
      </c>
      <c r="H937" s="662" t="s">
        <v>571</v>
      </c>
      <c r="I937" s="662" t="s">
        <v>2968</v>
      </c>
      <c r="J937" s="662" t="s">
        <v>2969</v>
      </c>
      <c r="K937" s="662"/>
      <c r="L937" s="663">
        <v>80.349999999999994</v>
      </c>
      <c r="M937" s="663">
        <v>80.349999999999994</v>
      </c>
      <c r="N937" s="662">
        <v>1</v>
      </c>
      <c r="O937" s="745">
        <v>1</v>
      </c>
      <c r="P937" s="663">
        <v>80.349999999999994</v>
      </c>
      <c r="Q937" s="678">
        <v>1</v>
      </c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31</v>
      </c>
      <c r="B938" s="662" t="s">
        <v>570</v>
      </c>
      <c r="C938" s="662" t="s">
        <v>2361</v>
      </c>
      <c r="D938" s="743" t="s">
        <v>3311</v>
      </c>
      <c r="E938" s="744" t="s">
        <v>2380</v>
      </c>
      <c r="F938" s="662" t="s">
        <v>2358</v>
      </c>
      <c r="G938" s="662" t="s">
        <v>2463</v>
      </c>
      <c r="H938" s="662" t="s">
        <v>571</v>
      </c>
      <c r="I938" s="662" t="s">
        <v>2482</v>
      </c>
      <c r="J938" s="662" t="s">
        <v>2483</v>
      </c>
      <c r="K938" s="662" t="s">
        <v>2484</v>
      </c>
      <c r="L938" s="663">
        <v>350</v>
      </c>
      <c r="M938" s="663">
        <v>1400</v>
      </c>
      <c r="N938" s="662">
        <v>4</v>
      </c>
      <c r="O938" s="745">
        <v>4</v>
      </c>
      <c r="P938" s="663">
        <v>1400</v>
      </c>
      <c r="Q938" s="678">
        <v>1</v>
      </c>
      <c r="R938" s="662">
        <v>4</v>
      </c>
      <c r="S938" s="678">
        <v>1</v>
      </c>
      <c r="T938" s="745">
        <v>4</v>
      </c>
      <c r="U938" s="701">
        <v>1</v>
      </c>
    </row>
    <row r="939" spans="1:21" ht="14.4" customHeight="1" x14ac:dyDescent="0.3">
      <c r="A939" s="661">
        <v>31</v>
      </c>
      <c r="B939" s="662" t="s">
        <v>570</v>
      </c>
      <c r="C939" s="662" t="s">
        <v>2361</v>
      </c>
      <c r="D939" s="743" t="s">
        <v>3311</v>
      </c>
      <c r="E939" s="744" t="s">
        <v>2380</v>
      </c>
      <c r="F939" s="662" t="s">
        <v>2358</v>
      </c>
      <c r="G939" s="662" t="s">
        <v>2463</v>
      </c>
      <c r="H939" s="662" t="s">
        <v>571</v>
      </c>
      <c r="I939" s="662" t="s">
        <v>3205</v>
      </c>
      <c r="J939" s="662" t="s">
        <v>3206</v>
      </c>
      <c r="K939" s="662"/>
      <c r="L939" s="663">
        <v>350</v>
      </c>
      <c r="M939" s="663">
        <v>350</v>
      </c>
      <c r="N939" s="662">
        <v>1</v>
      </c>
      <c r="O939" s="745">
        <v>1</v>
      </c>
      <c r="P939" s="663">
        <v>350</v>
      </c>
      <c r="Q939" s="678">
        <v>1</v>
      </c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31</v>
      </c>
      <c r="B940" s="662" t="s">
        <v>570</v>
      </c>
      <c r="C940" s="662" t="s">
        <v>2361</v>
      </c>
      <c r="D940" s="743" t="s">
        <v>3311</v>
      </c>
      <c r="E940" s="744" t="s">
        <v>2380</v>
      </c>
      <c r="F940" s="662" t="s">
        <v>2358</v>
      </c>
      <c r="G940" s="662" t="s">
        <v>2488</v>
      </c>
      <c r="H940" s="662" t="s">
        <v>571</v>
      </c>
      <c r="I940" s="662" t="s">
        <v>2492</v>
      </c>
      <c r="J940" s="662" t="s">
        <v>2493</v>
      </c>
      <c r="K940" s="662" t="s">
        <v>2494</v>
      </c>
      <c r="L940" s="663">
        <v>200</v>
      </c>
      <c r="M940" s="663">
        <v>400</v>
      </c>
      <c r="N940" s="662">
        <v>2</v>
      </c>
      <c r="O940" s="745">
        <v>1</v>
      </c>
      <c r="P940" s="663">
        <v>400</v>
      </c>
      <c r="Q940" s="678">
        <v>1</v>
      </c>
      <c r="R940" s="662">
        <v>2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31</v>
      </c>
      <c r="B941" s="662" t="s">
        <v>570</v>
      </c>
      <c r="C941" s="662" t="s">
        <v>2361</v>
      </c>
      <c r="D941" s="743" t="s">
        <v>3311</v>
      </c>
      <c r="E941" s="744" t="s">
        <v>2381</v>
      </c>
      <c r="F941" s="662" t="s">
        <v>2357</v>
      </c>
      <c r="G941" s="662" t="s">
        <v>2393</v>
      </c>
      <c r="H941" s="662" t="s">
        <v>1282</v>
      </c>
      <c r="I941" s="662" t="s">
        <v>1547</v>
      </c>
      <c r="J941" s="662" t="s">
        <v>1441</v>
      </c>
      <c r="K941" s="662" t="s">
        <v>2253</v>
      </c>
      <c r="L941" s="663">
        <v>150.04</v>
      </c>
      <c r="M941" s="663">
        <v>150.04</v>
      </c>
      <c r="N941" s="662">
        <v>1</v>
      </c>
      <c r="O941" s="745">
        <v>1</v>
      </c>
      <c r="P941" s="663">
        <v>150.04</v>
      </c>
      <c r="Q941" s="678">
        <v>1</v>
      </c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31</v>
      </c>
      <c r="B942" s="662" t="s">
        <v>570</v>
      </c>
      <c r="C942" s="662" t="s">
        <v>2361</v>
      </c>
      <c r="D942" s="743" t="s">
        <v>3311</v>
      </c>
      <c r="E942" s="744" t="s">
        <v>2381</v>
      </c>
      <c r="F942" s="662" t="s">
        <v>2357</v>
      </c>
      <c r="G942" s="662" t="s">
        <v>3207</v>
      </c>
      <c r="H942" s="662" t="s">
        <v>1282</v>
      </c>
      <c r="I942" s="662" t="s">
        <v>1427</v>
      </c>
      <c r="J942" s="662" t="s">
        <v>1428</v>
      </c>
      <c r="K942" s="662" t="s">
        <v>2234</v>
      </c>
      <c r="L942" s="663">
        <v>196.21</v>
      </c>
      <c r="M942" s="663">
        <v>196.21</v>
      </c>
      <c r="N942" s="662">
        <v>1</v>
      </c>
      <c r="O942" s="745">
        <v>1</v>
      </c>
      <c r="P942" s="663">
        <v>196.21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31</v>
      </c>
      <c r="B943" s="662" t="s">
        <v>570</v>
      </c>
      <c r="C943" s="662" t="s">
        <v>2361</v>
      </c>
      <c r="D943" s="743" t="s">
        <v>3311</v>
      </c>
      <c r="E943" s="744" t="s">
        <v>2381</v>
      </c>
      <c r="F943" s="662" t="s">
        <v>2357</v>
      </c>
      <c r="G943" s="662" t="s">
        <v>2506</v>
      </c>
      <c r="H943" s="662" t="s">
        <v>571</v>
      </c>
      <c r="I943" s="662" t="s">
        <v>3208</v>
      </c>
      <c r="J943" s="662" t="s">
        <v>3209</v>
      </c>
      <c r="K943" s="662" t="s">
        <v>3210</v>
      </c>
      <c r="L943" s="663">
        <v>42.63</v>
      </c>
      <c r="M943" s="663">
        <v>127.89000000000001</v>
      </c>
      <c r="N943" s="662">
        <v>3</v>
      </c>
      <c r="O943" s="745">
        <v>2.5</v>
      </c>
      <c r="P943" s="663">
        <v>42.63</v>
      </c>
      <c r="Q943" s="678">
        <v>0.33333333333333331</v>
      </c>
      <c r="R943" s="662">
        <v>1</v>
      </c>
      <c r="S943" s="678">
        <v>0.33333333333333331</v>
      </c>
      <c r="T943" s="745">
        <v>0.5</v>
      </c>
      <c r="U943" s="701">
        <v>0.2</v>
      </c>
    </row>
    <row r="944" spans="1:21" ht="14.4" customHeight="1" x14ac:dyDescent="0.3">
      <c r="A944" s="661">
        <v>31</v>
      </c>
      <c r="B944" s="662" t="s">
        <v>570</v>
      </c>
      <c r="C944" s="662" t="s">
        <v>2361</v>
      </c>
      <c r="D944" s="743" t="s">
        <v>3311</v>
      </c>
      <c r="E944" s="744" t="s">
        <v>2381</v>
      </c>
      <c r="F944" s="662" t="s">
        <v>2357</v>
      </c>
      <c r="G944" s="662" t="s">
        <v>2506</v>
      </c>
      <c r="H944" s="662" t="s">
        <v>571</v>
      </c>
      <c r="I944" s="662" t="s">
        <v>1498</v>
      </c>
      <c r="J944" s="662" t="s">
        <v>1499</v>
      </c>
      <c r="K944" s="662" t="s">
        <v>2260</v>
      </c>
      <c r="L944" s="663">
        <v>170.52</v>
      </c>
      <c r="M944" s="663">
        <v>170.52</v>
      </c>
      <c r="N944" s="662">
        <v>1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31</v>
      </c>
      <c r="B945" s="662" t="s">
        <v>570</v>
      </c>
      <c r="C945" s="662" t="s">
        <v>2361</v>
      </c>
      <c r="D945" s="743" t="s">
        <v>3311</v>
      </c>
      <c r="E945" s="744" t="s">
        <v>2381</v>
      </c>
      <c r="F945" s="662" t="s">
        <v>2357</v>
      </c>
      <c r="G945" s="662" t="s">
        <v>2384</v>
      </c>
      <c r="H945" s="662" t="s">
        <v>571</v>
      </c>
      <c r="I945" s="662" t="s">
        <v>1502</v>
      </c>
      <c r="J945" s="662" t="s">
        <v>1503</v>
      </c>
      <c r="K945" s="662" t="s">
        <v>2260</v>
      </c>
      <c r="L945" s="663">
        <v>78.33</v>
      </c>
      <c r="M945" s="663">
        <v>156.66</v>
      </c>
      <c r="N945" s="662">
        <v>2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31</v>
      </c>
      <c r="B946" s="662" t="s">
        <v>570</v>
      </c>
      <c r="C946" s="662" t="s">
        <v>2361</v>
      </c>
      <c r="D946" s="743" t="s">
        <v>3311</v>
      </c>
      <c r="E946" s="744" t="s">
        <v>2381</v>
      </c>
      <c r="F946" s="662" t="s">
        <v>2357</v>
      </c>
      <c r="G946" s="662" t="s">
        <v>2982</v>
      </c>
      <c r="H946" s="662" t="s">
        <v>571</v>
      </c>
      <c r="I946" s="662" t="s">
        <v>3211</v>
      </c>
      <c r="J946" s="662" t="s">
        <v>3212</v>
      </c>
      <c r="K946" s="662" t="s">
        <v>3213</v>
      </c>
      <c r="L946" s="663">
        <v>45.47</v>
      </c>
      <c r="M946" s="663">
        <v>90.94</v>
      </c>
      <c r="N946" s="662">
        <v>2</v>
      </c>
      <c r="O946" s="745">
        <v>2</v>
      </c>
      <c r="P946" s="663">
        <v>90.94</v>
      </c>
      <c r="Q946" s="678">
        <v>1</v>
      </c>
      <c r="R946" s="662">
        <v>2</v>
      </c>
      <c r="S946" s="678">
        <v>1</v>
      </c>
      <c r="T946" s="745">
        <v>2</v>
      </c>
      <c r="U946" s="701">
        <v>1</v>
      </c>
    </row>
    <row r="947" spans="1:21" ht="14.4" customHeight="1" x14ac:dyDescent="0.3">
      <c r="A947" s="661">
        <v>31</v>
      </c>
      <c r="B947" s="662" t="s">
        <v>570</v>
      </c>
      <c r="C947" s="662" t="s">
        <v>2361</v>
      </c>
      <c r="D947" s="743" t="s">
        <v>3311</v>
      </c>
      <c r="E947" s="744" t="s">
        <v>2381</v>
      </c>
      <c r="F947" s="662" t="s">
        <v>2357</v>
      </c>
      <c r="G947" s="662" t="s">
        <v>3045</v>
      </c>
      <c r="H947" s="662" t="s">
        <v>571</v>
      </c>
      <c r="I947" s="662" t="s">
        <v>3214</v>
      </c>
      <c r="J947" s="662" t="s">
        <v>1902</v>
      </c>
      <c r="K947" s="662" t="s">
        <v>3215</v>
      </c>
      <c r="L947" s="663">
        <v>43.76</v>
      </c>
      <c r="M947" s="663">
        <v>43.76</v>
      </c>
      <c r="N947" s="662">
        <v>1</v>
      </c>
      <c r="O947" s="745">
        <v>0.5</v>
      </c>
      <c r="P947" s="663">
        <v>43.76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31</v>
      </c>
      <c r="B948" s="662" t="s">
        <v>570</v>
      </c>
      <c r="C948" s="662" t="s">
        <v>2361</v>
      </c>
      <c r="D948" s="743" t="s">
        <v>3311</v>
      </c>
      <c r="E948" s="744" t="s">
        <v>2381</v>
      </c>
      <c r="F948" s="662" t="s">
        <v>2357</v>
      </c>
      <c r="G948" s="662" t="s">
        <v>2553</v>
      </c>
      <c r="H948" s="662" t="s">
        <v>571</v>
      </c>
      <c r="I948" s="662" t="s">
        <v>3216</v>
      </c>
      <c r="J948" s="662" t="s">
        <v>3217</v>
      </c>
      <c r="K948" s="662" t="s">
        <v>3218</v>
      </c>
      <c r="L948" s="663">
        <v>96.84</v>
      </c>
      <c r="M948" s="663">
        <v>96.84</v>
      </c>
      <c r="N948" s="662">
        <v>1</v>
      </c>
      <c r="O948" s="745">
        <v>0.5</v>
      </c>
      <c r="P948" s="663">
        <v>96.84</v>
      </c>
      <c r="Q948" s="678">
        <v>1</v>
      </c>
      <c r="R948" s="662">
        <v>1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31</v>
      </c>
      <c r="B949" s="662" t="s">
        <v>570</v>
      </c>
      <c r="C949" s="662" t="s">
        <v>2361</v>
      </c>
      <c r="D949" s="743" t="s">
        <v>3311</v>
      </c>
      <c r="E949" s="744" t="s">
        <v>2381</v>
      </c>
      <c r="F949" s="662" t="s">
        <v>2357</v>
      </c>
      <c r="G949" s="662" t="s">
        <v>2754</v>
      </c>
      <c r="H949" s="662" t="s">
        <v>571</v>
      </c>
      <c r="I949" s="662" t="s">
        <v>698</v>
      </c>
      <c r="J949" s="662" t="s">
        <v>699</v>
      </c>
      <c r="K949" s="662" t="s">
        <v>2317</v>
      </c>
      <c r="L949" s="663">
        <v>110.28</v>
      </c>
      <c r="M949" s="663">
        <v>110.28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31</v>
      </c>
      <c r="B950" s="662" t="s">
        <v>570</v>
      </c>
      <c r="C950" s="662" t="s">
        <v>2361</v>
      </c>
      <c r="D950" s="743" t="s">
        <v>3311</v>
      </c>
      <c r="E950" s="744" t="s">
        <v>2381</v>
      </c>
      <c r="F950" s="662" t="s">
        <v>2357</v>
      </c>
      <c r="G950" s="662" t="s">
        <v>2669</v>
      </c>
      <c r="H950" s="662" t="s">
        <v>571</v>
      </c>
      <c r="I950" s="662" t="s">
        <v>786</v>
      </c>
      <c r="J950" s="662" t="s">
        <v>2671</v>
      </c>
      <c r="K950" s="662" t="s">
        <v>3219</v>
      </c>
      <c r="L950" s="663">
        <v>123.3</v>
      </c>
      <c r="M950" s="663">
        <v>369.9</v>
      </c>
      <c r="N950" s="662">
        <v>3</v>
      </c>
      <c r="O950" s="745">
        <v>1</v>
      </c>
      <c r="P950" s="663">
        <v>369.9</v>
      </c>
      <c r="Q950" s="678">
        <v>1</v>
      </c>
      <c r="R950" s="662">
        <v>3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31</v>
      </c>
      <c r="B951" s="662" t="s">
        <v>570</v>
      </c>
      <c r="C951" s="662" t="s">
        <v>2361</v>
      </c>
      <c r="D951" s="743" t="s">
        <v>3311</v>
      </c>
      <c r="E951" s="744" t="s">
        <v>2381</v>
      </c>
      <c r="F951" s="662" t="s">
        <v>2357</v>
      </c>
      <c r="G951" s="662" t="s">
        <v>2407</v>
      </c>
      <c r="H951" s="662" t="s">
        <v>571</v>
      </c>
      <c r="I951" s="662" t="s">
        <v>766</v>
      </c>
      <c r="J951" s="662" t="s">
        <v>767</v>
      </c>
      <c r="K951" s="662" t="s">
        <v>2408</v>
      </c>
      <c r="L951" s="663">
        <v>156.77000000000001</v>
      </c>
      <c r="M951" s="663">
        <v>156.77000000000001</v>
      </c>
      <c r="N951" s="662">
        <v>1</v>
      </c>
      <c r="O951" s="745">
        <v>0.5</v>
      </c>
      <c r="P951" s="663">
        <v>156.77000000000001</v>
      </c>
      <c r="Q951" s="678">
        <v>1</v>
      </c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31</v>
      </c>
      <c r="B952" s="662" t="s">
        <v>570</v>
      </c>
      <c r="C952" s="662" t="s">
        <v>2361</v>
      </c>
      <c r="D952" s="743" t="s">
        <v>3311</v>
      </c>
      <c r="E952" s="744" t="s">
        <v>2381</v>
      </c>
      <c r="F952" s="662" t="s">
        <v>2357</v>
      </c>
      <c r="G952" s="662" t="s">
        <v>2407</v>
      </c>
      <c r="H952" s="662" t="s">
        <v>571</v>
      </c>
      <c r="I952" s="662" t="s">
        <v>766</v>
      </c>
      <c r="J952" s="662" t="s">
        <v>767</v>
      </c>
      <c r="K952" s="662" t="s">
        <v>2408</v>
      </c>
      <c r="L952" s="663">
        <v>107.27</v>
      </c>
      <c r="M952" s="663">
        <v>643.62</v>
      </c>
      <c r="N952" s="662">
        <v>6</v>
      </c>
      <c r="O952" s="745">
        <v>2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31</v>
      </c>
      <c r="B953" s="662" t="s">
        <v>570</v>
      </c>
      <c r="C953" s="662" t="s">
        <v>2361</v>
      </c>
      <c r="D953" s="743" t="s">
        <v>3311</v>
      </c>
      <c r="E953" s="744" t="s">
        <v>2381</v>
      </c>
      <c r="F953" s="662" t="s">
        <v>2357</v>
      </c>
      <c r="G953" s="662" t="s">
        <v>2409</v>
      </c>
      <c r="H953" s="662" t="s">
        <v>571</v>
      </c>
      <c r="I953" s="662" t="s">
        <v>3129</v>
      </c>
      <c r="J953" s="662" t="s">
        <v>2411</v>
      </c>
      <c r="K953" s="662"/>
      <c r="L953" s="663">
        <v>0</v>
      </c>
      <c r="M953" s="663">
        <v>0</v>
      </c>
      <c r="N953" s="662">
        <v>2</v>
      </c>
      <c r="O953" s="745">
        <v>0.5</v>
      </c>
      <c r="P953" s="663">
        <v>0</v>
      </c>
      <c r="Q953" s="678"/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31</v>
      </c>
      <c r="B954" s="662" t="s">
        <v>570</v>
      </c>
      <c r="C954" s="662" t="s">
        <v>2361</v>
      </c>
      <c r="D954" s="743" t="s">
        <v>3311</v>
      </c>
      <c r="E954" s="744" t="s">
        <v>2381</v>
      </c>
      <c r="F954" s="662" t="s">
        <v>2357</v>
      </c>
      <c r="G954" s="662" t="s">
        <v>2991</v>
      </c>
      <c r="H954" s="662" t="s">
        <v>571</v>
      </c>
      <c r="I954" s="662" t="s">
        <v>1483</v>
      </c>
      <c r="J954" s="662" t="s">
        <v>1484</v>
      </c>
      <c r="K954" s="662" t="s">
        <v>3220</v>
      </c>
      <c r="L954" s="663">
        <v>48.09</v>
      </c>
      <c r="M954" s="663">
        <v>48.09</v>
      </c>
      <c r="N954" s="662">
        <v>1</v>
      </c>
      <c r="O954" s="745">
        <v>1</v>
      </c>
      <c r="P954" s="663">
        <v>48.09</v>
      </c>
      <c r="Q954" s="678">
        <v>1</v>
      </c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31</v>
      </c>
      <c r="B955" s="662" t="s">
        <v>570</v>
      </c>
      <c r="C955" s="662" t="s">
        <v>2361</v>
      </c>
      <c r="D955" s="743" t="s">
        <v>3311</v>
      </c>
      <c r="E955" s="744" t="s">
        <v>2381</v>
      </c>
      <c r="F955" s="662" t="s">
        <v>2357</v>
      </c>
      <c r="G955" s="662" t="s">
        <v>2991</v>
      </c>
      <c r="H955" s="662" t="s">
        <v>571</v>
      </c>
      <c r="I955" s="662" t="s">
        <v>2992</v>
      </c>
      <c r="J955" s="662" t="s">
        <v>2993</v>
      </c>
      <c r="K955" s="662" t="s">
        <v>2994</v>
      </c>
      <c r="L955" s="663">
        <v>89.91</v>
      </c>
      <c r="M955" s="663">
        <v>89.91</v>
      </c>
      <c r="N955" s="662">
        <v>1</v>
      </c>
      <c r="O955" s="745">
        <v>0.5</v>
      </c>
      <c r="P955" s="663">
        <v>89.91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31</v>
      </c>
      <c r="B956" s="662" t="s">
        <v>570</v>
      </c>
      <c r="C956" s="662" t="s">
        <v>2361</v>
      </c>
      <c r="D956" s="743" t="s">
        <v>3311</v>
      </c>
      <c r="E956" s="744" t="s">
        <v>2381</v>
      </c>
      <c r="F956" s="662" t="s">
        <v>2357</v>
      </c>
      <c r="G956" s="662" t="s">
        <v>3221</v>
      </c>
      <c r="H956" s="662" t="s">
        <v>571</v>
      </c>
      <c r="I956" s="662" t="s">
        <v>652</v>
      </c>
      <c r="J956" s="662" t="s">
        <v>653</v>
      </c>
      <c r="K956" s="662" t="s">
        <v>3222</v>
      </c>
      <c r="L956" s="663">
        <v>27.28</v>
      </c>
      <c r="M956" s="663">
        <v>54.56</v>
      </c>
      <c r="N956" s="662">
        <v>2</v>
      </c>
      <c r="O956" s="745">
        <v>1.5</v>
      </c>
      <c r="P956" s="663">
        <v>27.28</v>
      </c>
      <c r="Q956" s="678">
        <v>0.5</v>
      </c>
      <c r="R956" s="662">
        <v>1</v>
      </c>
      <c r="S956" s="678">
        <v>0.5</v>
      </c>
      <c r="T956" s="745">
        <v>1</v>
      </c>
      <c r="U956" s="701">
        <v>0.66666666666666663</v>
      </c>
    </row>
    <row r="957" spans="1:21" ht="14.4" customHeight="1" x14ac:dyDescent="0.3">
      <c r="A957" s="661">
        <v>31</v>
      </c>
      <c r="B957" s="662" t="s">
        <v>570</v>
      </c>
      <c r="C957" s="662" t="s">
        <v>2361</v>
      </c>
      <c r="D957" s="743" t="s">
        <v>3311</v>
      </c>
      <c r="E957" s="744" t="s">
        <v>2381</v>
      </c>
      <c r="F957" s="662" t="s">
        <v>2357</v>
      </c>
      <c r="G957" s="662" t="s">
        <v>3223</v>
      </c>
      <c r="H957" s="662" t="s">
        <v>571</v>
      </c>
      <c r="I957" s="662" t="s">
        <v>3224</v>
      </c>
      <c r="J957" s="662" t="s">
        <v>3225</v>
      </c>
      <c r="K957" s="662" t="s">
        <v>3226</v>
      </c>
      <c r="L957" s="663">
        <v>0</v>
      </c>
      <c r="M957" s="663">
        <v>0</v>
      </c>
      <c r="N957" s="662">
        <v>4</v>
      </c>
      <c r="O957" s="745">
        <v>0.5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31</v>
      </c>
      <c r="B958" s="662" t="s">
        <v>570</v>
      </c>
      <c r="C958" s="662" t="s">
        <v>2361</v>
      </c>
      <c r="D958" s="743" t="s">
        <v>3311</v>
      </c>
      <c r="E958" s="744" t="s">
        <v>2381</v>
      </c>
      <c r="F958" s="662" t="s">
        <v>2357</v>
      </c>
      <c r="G958" s="662" t="s">
        <v>2875</v>
      </c>
      <c r="H958" s="662" t="s">
        <v>571</v>
      </c>
      <c r="I958" s="662" t="s">
        <v>2960</v>
      </c>
      <c r="J958" s="662" t="s">
        <v>1212</v>
      </c>
      <c r="K958" s="662" t="s">
        <v>2957</v>
      </c>
      <c r="L958" s="663">
        <v>73.73</v>
      </c>
      <c r="M958" s="663">
        <v>73.73</v>
      </c>
      <c r="N958" s="662">
        <v>1</v>
      </c>
      <c r="O958" s="745">
        <v>1</v>
      </c>
      <c r="P958" s="663">
        <v>73.73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31</v>
      </c>
      <c r="B959" s="662" t="s">
        <v>570</v>
      </c>
      <c r="C959" s="662" t="s">
        <v>2361</v>
      </c>
      <c r="D959" s="743" t="s">
        <v>3311</v>
      </c>
      <c r="E959" s="744" t="s">
        <v>2381</v>
      </c>
      <c r="F959" s="662" t="s">
        <v>2357</v>
      </c>
      <c r="G959" s="662" t="s">
        <v>2875</v>
      </c>
      <c r="H959" s="662" t="s">
        <v>571</v>
      </c>
      <c r="I959" s="662" t="s">
        <v>3227</v>
      </c>
      <c r="J959" s="662" t="s">
        <v>3228</v>
      </c>
      <c r="K959" s="662" t="s">
        <v>3229</v>
      </c>
      <c r="L959" s="663">
        <v>26.9</v>
      </c>
      <c r="M959" s="663">
        <v>26.9</v>
      </c>
      <c r="N959" s="662">
        <v>1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31</v>
      </c>
      <c r="B960" s="662" t="s">
        <v>570</v>
      </c>
      <c r="C960" s="662" t="s">
        <v>2361</v>
      </c>
      <c r="D960" s="743" t="s">
        <v>3311</v>
      </c>
      <c r="E960" s="744" t="s">
        <v>2381</v>
      </c>
      <c r="F960" s="662" t="s">
        <v>2357</v>
      </c>
      <c r="G960" s="662" t="s">
        <v>2875</v>
      </c>
      <c r="H960" s="662" t="s">
        <v>571</v>
      </c>
      <c r="I960" s="662" t="s">
        <v>1211</v>
      </c>
      <c r="J960" s="662" t="s">
        <v>1212</v>
      </c>
      <c r="K960" s="662" t="s">
        <v>1093</v>
      </c>
      <c r="L960" s="663">
        <v>36.869999999999997</v>
      </c>
      <c r="M960" s="663">
        <v>36.869999999999997</v>
      </c>
      <c r="N960" s="662">
        <v>1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31</v>
      </c>
      <c r="B961" s="662" t="s">
        <v>570</v>
      </c>
      <c r="C961" s="662" t="s">
        <v>2361</v>
      </c>
      <c r="D961" s="743" t="s">
        <v>3311</v>
      </c>
      <c r="E961" s="744" t="s">
        <v>2381</v>
      </c>
      <c r="F961" s="662" t="s">
        <v>2357</v>
      </c>
      <c r="G961" s="662" t="s">
        <v>2389</v>
      </c>
      <c r="H961" s="662" t="s">
        <v>571</v>
      </c>
      <c r="I961" s="662" t="s">
        <v>1513</v>
      </c>
      <c r="J961" s="662" t="s">
        <v>1514</v>
      </c>
      <c r="K961" s="662" t="s">
        <v>1515</v>
      </c>
      <c r="L961" s="663">
        <v>147.31</v>
      </c>
      <c r="M961" s="663">
        <v>294.62</v>
      </c>
      <c r="N961" s="662">
        <v>2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31</v>
      </c>
      <c r="B962" s="662" t="s">
        <v>570</v>
      </c>
      <c r="C962" s="662" t="s">
        <v>2361</v>
      </c>
      <c r="D962" s="743" t="s">
        <v>3311</v>
      </c>
      <c r="E962" s="744" t="s">
        <v>2381</v>
      </c>
      <c r="F962" s="662" t="s">
        <v>2357</v>
      </c>
      <c r="G962" s="662" t="s">
        <v>2575</v>
      </c>
      <c r="H962" s="662" t="s">
        <v>571</v>
      </c>
      <c r="I962" s="662" t="s">
        <v>2576</v>
      </c>
      <c r="J962" s="662" t="s">
        <v>2577</v>
      </c>
      <c r="K962" s="662" t="s">
        <v>2578</v>
      </c>
      <c r="L962" s="663">
        <v>23.61</v>
      </c>
      <c r="M962" s="663">
        <v>47.22</v>
      </c>
      <c r="N962" s="662">
        <v>2</v>
      </c>
      <c r="O962" s="745">
        <v>1</v>
      </c>
      <c r="P962" s="663">
        <v>23.61</v>
      </c>
      <c r="Q962" s="678">
        <v>0.5</v>
      </c>
      <c r="R962" s="662">
        <v>1</v>
      </c>
      <c r="S962" s="678">
        <v>0.5</v>
      </c>
      <c r="T962" s="745">
        <v>0.5</v>
      </c>
      <c r="U962" s="701">
        <v>0.5</v>
      </c>
    </row>
    <row r="963" spans="1:21" ht="14.4" customHeight="1" x14ac:dyDescent="0.3">
      <c r="A963" s="661">
        <v>31</v>
      </c>
      <c r="B963" s="662" t="s">
        <v>570</v>
      </c>
      <c r="C963" s="662" t="s">
        <v>2361</v>
      </c>
      <c r="D963" s="743" t="s">
        <v>3311</v>
      </c>
      <c r="E963" s="744" t="s">
        <v>2381</v>
      </c>
      <c r="F963" s="662" t="s">
        <v>2357</v>
      </c>
      <c r="G963" s="662" t="s">
        <v>3230</v>
      </c>
      <c r="H963" s="662" t="s">
        <v>571</v>
      </c>
      <c r="I963" s="662" t="s">
        <v>3231</v>
      </c>
      <c r="J963" s="662" t="s">
        <v>3232</v>
      </c>
      <c r="K963" s="662" t="s">
        <v>3233</v>
      </c>
      <c r="L963" s="663">
        <v>1776.67</v>
      </c>
      <c r="M963" s="663">
        <v>3553.34</v>
      </c>
      <c r="N963" s="662">
        <v>2</v>
      </c>
      <c r="O963" s="745">
        <v>2</v>
      </c>
      <c r="P963" s="663">
        <v>3553.34</v>
      </c>
      <c r="Q963" s="678">
        <v>1</v>
      </c>
      <c r="R963" s="662">
        <v>2</v>
      </c>
      <c r="S963" s="678">
        <v>1</v>
      </c>
      <c r="T963" s="745">
        <v>2</v>
      </c>
      <c r="U963" s="701">
        <v>1</v>
      </c>
    </row>
    <row r="964" spans="1:21" ht="14.4" customHeight="1" x14ac:dyDescent="0.3">
      <c r="A964" s="661">
        <v>31</v>
      </c>
      <c r="B964" s="662" t="s">
        <v>570</v>
      </c>
      <c r="C964" s="662" t="s">
        <v>2361</v>
      </c>
      <c r="D964" s="743" t="s">
        <v>3311</v>
      </c>
      <c r="E964" s="744" t="s">
        <v>2381</v>
      </c>
      <c r="F964" s="662" t="s">
        <v>2357</v>
      </c>
      <c r="G964" s="662" t="s">
        <v>3109</v>
      </c>
      <c r="H964" s="662" t="s">
        <v>1282</v>
      </c>
      <c r="I964" s="662" t="s">
        <v>3234</v>
      </c>
      <c r="J964" s="662" t="s">
        <v>1386</v>
      </c>
      <c r="K964" s="662" t="s">
        <v>2753</v>
      </c>
      <c r="L964" s="663">
        <v>207.45</v>
      </c>
      <c r="M964" s="663">
        <v>207.45</v>
      </c>
      <c r="N964" s="662">
        <v>1</v>
      </c>
      <c r="O964" s="745">
        <v>1</v>
      </c>
      <c r="P964" s="663">
        <v>207.45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31</v>
      </c>
      <c r="B965" s="662" t="s">
        <v>570</v>
      </c>
      <c r="C965" s="662" t="s">
        <v>2361</v>
      </c>
      <c r="D965" s="743" t="s">
        <v>3311</v>
      </c>
      <c r="E965" s="744" t="s">
        <v>2381</v>
      </c>
      <c r="F965" s="662" t="s">
        <v>2357</v>
      </c>
      <c r="G965" s="662" t="s">
        <v>3047</v>
      </c>
      <c r="H965" s="662" t="s">
        <v>571</v>
      </c>
      <c r="I965" s="662" t="s">
        <v>3048</v>
      </c>
      <c r="J965" s="662" t="s">
        <v>3049</v>
      </c>
      <c r="K965" s="662" t="s">
        <v>2218</v>
      </c>
      <c r="L965" s="663">
        <v>38.56</v>
      </c>
      <c r="M965" s="663">
        <v>38.56</v>
      </c>
      <c r="N965" s="662">
        <v>1</v>
      </c>
      <c r="O965" s="745">
        <v>1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31</v>
      </c>
      <c r="B966" s="662" t="s">
        <v>570</v>
      </c>
      <c r="C966" s="662" t="s">
        <v>2361</v>
      </c>
      <c r="D966" s="743" t="s">
        <v>3311</v>
      </c>
      <c r="E966" s="744" t="s">
        <v>2381</v>
      </c>
      <c r="F966" s="662" t="s">
        <v>2357</v>
      </c>
      <c r="G966" s="662" t="s">
        <v>2775</v>
      </c>
      <c r="H966" s="662" t="s">
        <v>1282</v>
      </c>
      <c r="I966" s="662" t="s">
        <v>3235</v>
      </c>
      <c r="J966" s="662" t="s">
        <v>2041</v>
      </c>
      <c r="K966" s="662" t="s">
        <v>3236</v>
      </c>
      <c r="L966" s="663">
        <v>193.68</v>
      </c>
      <c r="M966" s="663">
        <v>1355.76</v>
      </c>
      <c r="N966" s="662">
        <v>7</v>
      </c>
      <c r="O966" s="745">
        <v>3</v>
      </c>
      <c r="P966" s="663">
        <v>1162.08</v>
      </c>
      <c r="Q966" s="678">
        <v>0.8571428571428571</v>
      </c>
      <c r="R966" s="662">
        <v>6</v>
      </c>
      <c r="S966" s="678">
        <v>0.8571428571428571</v>
      </c>
      <c r="T966" s="745">
        <v>2.5</v>
      </c>
      <c r="U966" s="701">
        <v>0.83333333333333337</v>
      </c>
    </row>
    <row r="967" spans="1:21" ht="14.4" customHeight="1" x14ac:dyDescent="0.3">
      <c r="A967" s="661">
        <v>31</v>
      </c>
      <c r="B967" s="662" t="s">
        <v>570</v>
      </c>
      <c r="C967" s="662" t="s">
        <v>2361</v>
      </c>
      <c r="D967" s="743" t="s">
        <v>3311</v>
      </c>
      <c r="E967" s="744" t="s">
        <v>2381</v>
      </c>
      <c r="F967" s="662" t="s">
        <v>2357</v>
      </c>
      <c r="G967" s="662" t="s">
        <v>2422</v>
      </c>
      <c r="H967" s="662" t="s">
        <v>1282</v>
      </c>
      <c r="I967" s="662" t="s">
        <v>2579</v>
      </c>
      <c r="J967" s="662" t="s">
        <v>2424</v>
      </c>
      <c r="K967" s="662" t="s">
        <v>2580</v>
      </c>
      <c r="L967" s="663">
        <v>407.55</v>
      </c>
      <c r="M967" s="663">
        <v>1222.6500000000001</v>
      </c>
      <c r="N967" s="662">
        <v>3</v>
      </c>
      <c r="O967" s="745">
        <v>1</v>
      </c>
      <c r="P967" s="663">
        <v>1222.6500000000001</v>
      </c>
      <c r="Q967" s="678">
        <v>1</v>
      </c>
      <c r="R967" s="662">
        <v>3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31</v>
      </c>
      <c r="B968" s="662" t="s">
        <v>570</v>
      </c>
      <c r="C968" s="662" t="s">
        <v>2361</v>
      </c>
      <c r="D968" s="743" t="s">
        <v>3311</v>
      </c>
      <c r="E968" s="744" t="s">
        <v>2381</v>
      </c>
      <c r="F968" s="662" t="s">
        <v>2357</v>
      </c>
      <c r="G968" s="662" t="s">
        <v>2422</v>
      </c>
      <c r="H968" s="662" t="s">
        <v>1282</v>
      </c>
      <c r="I968" s="662" t="s">
        <v>2423</v>
      </c>
      <c r="J968" s="662" t="s">
        <v>2424</v>
      </c>
      <c r="K968" s="662" t="s">
        <v>2425</v>
      </c>
      <c r="L968" s="663">
        <v>543.39</v>
      </c>
      <c r="M968" s="663">
        <v>8150.8499999999995</v>
      </c>
      <c r="N968" s="662">
        <v>15</v>
      </c>
      <c r="O968" s="745">
        <v>9</v>
      </c>
      <c r="P968" s="663">
        <v>6520.6799999999994</v>
      </c>
      <c r="Q968" s="678">
        <v>0.79999999999999993</v>
      </c>
      <c r="R968" s="662">
        <v>12</v>
      </c>
      <c r="S968" s="678">
        <v>0.8</v>
      </c>
      <c r="T968" s="745">
        <v>7</v>
      </c>
      <c r="U968" s="701">
        <v>0.77777777777777779</v>
      </c>
    </row>
    <row r="969" spans="1:21" ht="14.4" customHeight="1" x14ac:dyDescent="0.3">
      <c r="A969" s="661">
        <v>31</v>
      </c>
      <c r="B969" s="662" t="s">
        <v>570</v>
      </c>
      <c r="C969" s="662" t="s">
        <v>2361</v>
      </c>
      <c r="D969" s="743" t="s">
        <v>3311</v>
      </c>
      <c r="E969" s="744" t="s">
        <v>2381</v>
      </c>
      <c r="F969" s="662" t="s">
        <v>2357</v>
      </c>
      <c r="G969" s="662" t="s">
        <v>2422</v>
      </c>
      <c r="H969" s="662" t="s">
        <v>1282</v>
      </c>
      <c r="I969" s="662" t="s">
        <v>2426</v>
      </c>
      <c r="J969" s="662" t="s">
        <v>2424</v>
      </c>
      <c r="K969" s="662" t="s">
        <v>2427</v>
      </c>
      <c r="L969" s="663">
        <v>815.1</v>
      </c>
      <c r="M969" s="663">
        <v>2445.3000000000002</v>
      </c>
      <c r="N969" s="662">
        <v>3</v>
      </c>
      <c r="O969" s="745">
        <v>2</v>
      </c>
      <c r="P969" s="663">
        <v>2445.3000000000002</v>
      </c>
      <c r="Q969" s="678">
        <v>1</v>
      </c>
      <c r="R969" s="662">
        <v>3</v>
      </c>
      <c r="S969" s="678">
        <v>1</v>
      </c>
      <c r="T969" s="745">
        <v>2</v>
      </c>
      <c r="U969" s="701">
        <v>1</v>
      </c>
    </row>
    <row r="970" spans="1:21" ht="14.4" customHeight="1" x14ac:dyDescent="0.3">
      <c r="A970" s="661">
        <v>31</v>
      </c>
      <c r="B970" s="662" t="s">
        <v>570</v>
      </c>
      <c r="C970" s="662" t="s">
        <v>2361</v>
      </c>
      <c r="D970" s="743" t="s">
        <v>3311</v>
      </c>
      <c r="E970" s="744" t="s">
        <v>2381</v>
      </c>
      <c r="F970" s="662" t="s">
        <v>2357</v>
      </c>
      <c r="G970" s="662" t="s">
        <v>2422</v>
      </c>
      <c r="H970" s="662" t="s">
        <v>1282</v>
      </c>
      <c r="I970" s="662" t="s">
        <v>3195</v>
      </c>
      <c r="J970" s="662" t="s">
        <v>3196</v>
      </c>
      <c r="K970" s="662" t="s">
        <v>2427</v>
      </c>
      <c r="L970" s="663">
        <v>1385.62</v>
      </c>
      <c r="M970" s="663">
        <v>1385.62</v>
      </c>
      <c r="N970" s="662">
        <v>1</v>
      </c>
      <c r="O970" s="745">
        <v>1</v>
      </c>
      <c r="P970" s="663">
        <v>1385.62</v>
      </c>
      <c r="Q970" s="678">
        <v>1</v>
      </c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31</v>
      </c>
      <c r="B971" s="662" t="s">
        <v>570</v>
      </c>
      <c r="C971" s="662" t="s">
        <v>2361</v>
      </c>
      <c r="D971" s="743" t="s">
        <v>3311</v>
      </c>
      <c r="E971" s="744" t="s">
        <v>2381</v>
      </c>
      <c r="F971" s="662" t="s">
        <v>2357</v>
      </c>
      <c r="G971" s="662" t="s">
        <v>2432</v>
      </c>
      <c r="H971" s="662" t="s">
        <v>1282</v>
      </c>
      <c r="I971" s="662" t="s">
        <v>1292</v>
      </c>
      <c r="J971" s="662" t="s">
        <v>1293</v>
      </c>
      <c r="K971" s="662" t="s">
        <v>2290</v>
      </c>
      <c r="L971" s="663">
        <v>48.42</v>
      </c>
      <c r="M971" s="663">
        <v>435.78000000000003</v>
      </c>
      <c r="N971" s="662">
        <v>9</v>
      </c>
      <c r="O971" s="745">
        <v>7</v>
      </c>
      <c r="P971" s="663">
        <v>193.68</v>
      </c>
      <c r="Q971" s="678">
        <v>0.44444444444444442</v>
      </c>
      <c r="R971" s="662">
        <v>4</v>
      </c>
      <c r="S971" s="678">
        <v>0.44444444444444442</v>
      </c>
      <c r="T971" s="745">
        <v>3.5</v>
      </c>
      <c r="U971" s="701">
        <v>0.5</v>
      </c>
    </row>
    <row r="972" spans="1:21" ht="14.4" customHeight="1" x14ac:dyDescent="0.3">
      <c r="A972" s="661">
        <v>31</v>
      </c>
      <c r="B972" s="662" t="s">
        <v>570</v>
      </c>
      <c r="C972" s="662" t="s">
        <v>2361</v>
      </c>
      <c r="D972" s="743" t="s">
        <v>3311</v>
      </c>
      <c r="E972" s="744" t="s">
        <v>2381</v>
      </c>
      <c r="F972" s="662" t="s">
        <v>2357</v>
      </c>
      <c r="G972" s="662" t="s">
        <v>2432</v>
      </c>
      <c r="H972" s="662" t="s">
        <v>571</v>
      </c>
      <c r="I972" s="662" t="s">
        <v>2780</v>
      </c>
      <c r="J972" s="662" t="s">
        <v>2781</v>
      </c>
      <c r="K972" s="662" t="s">
        <v>2782</v>
      </c>
      <c r="L972" s="663">
        <v>48.42</v>
      </c>
      <c r="M972" s="663">
        <v>145.26</v>
      </c>
      <c r="N972" s="662">
        <v>3</v>
      </c>
      <c r="O972" s="745">
        <v>1.5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31</v>
      </c>
      <c r="B973" s="662" t="s">
        <v>570</v>
      </c>
      <c r="C973" s="662" t="s">
        <v>2361</v>
      </c>
      <c r="D973" s="743" t="s">
        <v>3311</v>
      </c>
      <c r="E973" s="744" t="s">
        <v>2381</v>
      </c>
      <c r="F973" s="662" t="s">
        <v>2357</v>
      </c>
      <c r="G973" s="662" t="s">
        <v>3237</v>
      </c>
      <c r="H973" s="662" t="s">
        <v>571</v>
      </c>
      <c r="I973" s="662" t="s">
        <v>3238</v>
      </c>
      <c r="J973" s="662" t="s">
        <v>3239</v>
      </c>
      <c r="K973" s="662" t="s">
        <v>1266</v>
      </c>
      <c r="L973" s="663">
        <v>60.88</v>
      </c>
      <c r="M973" s="663">
        <v>60.88</v>
      </c>
      <c r="N973" s="662">
        <v>1</v>
      </c>
      <c r="O973" s="745">
        <v>1</v>
      </c>
      <c r="P973" s="663">
        <v>60.88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31</v>
      </c>
      <c r="B974" s="662" t="s">
        <v>570</v>
      </c>
      <c r="C974" s="662" t="s">
        <v>2361</v>
      </c>
      <c r="D974" s="743" t="s">
        <v>3311</v>
      </c>
      <c r="E974" s="744" t="s">
        <v>2381</v>
      </c>
      <c r="F974" s="662" t="s">
        <v>2357</v>
      </c>
      <c r="G974" s="662" t="s">
        <v>2635</v>
      </c>
      <c r="H974" s="662" t="s">
        <v>571</v>
      </c>
      <c r="I974" s="662" t="s">
        <v>2636</v>
      </c>
      <c r="J974" s="662" t="s">
        <v>2637</v>
      </c>
      <c r="K974" s="662" t="s">
        <v>715</v>
      </c>
      <c r="L974" s="663">
        <v>57.64</v>
      </c>
      <c r="M974" s="663">
        <v>57.64</v>
      </c>
      <c r="N974" s="662">
        <v>1</v>
      </c>
      <c r="O974" s="745">
        <v>1</v>
      </c>
      <c r="P974" s="663">
        <v>57.64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31</v>
      </c>
      <c r="B975" s="662" t="s">
        <v>570</v>
      </c>
      <c r="C975" s="662" t="s">
        <v>2361</v>
      </c>
      <c r="D975" s="743" t="s">
        <v>3311</v>
      </c>
      <c r="E975" s="744" t="s">
        <v>2381</v>
      </c>
      <c r="F975" s="662" t="s">
        <v>2357</v>
      </c>
      <c r="G975" s="662" t="s">
        <v>2635</v>
      </c>
      <c r="H975" s="662" t="s">
        <v>571</v>
      </c>
      <c r="I975" s="662" t="s">
        <v>2910</v>
      </c>
      <c r="J975" s="662" t="s">
        <v>714</v>
      </c>
      <c r="K975" s="662" t="s">
        <v>2911</v>
      </c>
      <c r="L975" s="663">
        <v>301.2</v>
      </c>
      <c r="M975" s="663">
        <v>301.2</v>
      </c>
      <c r="N975" s="662">
        <v>1</v>
      </c>
      <c r="O975" s="745">
        <v>1</v>
      </c>
      <c r="P975" s="663">
        <v>301.2</v>
      </c>
      <c r="Q975" s="678">
        <v>1</v>
      </c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31</v>
      </c>
      <c r="B976" s="662" t="s">
        <v>570</v>
      </c>
      <c r="C976" s="662" t="s">
        <v>2361</v>
      </c>
      <c r="D976" s="743" t="s">
        <v>3311</v>
      </c>
      <c r="E976" s="744" t="s">
        <v>2381</v>
      </c>
      <c r="F976" s="662" t="s">
        <v>2357</v>
      </c>
      <c r="G976" s="662" t="s">
        <v>2635</v>
      </c>
      <c r="H976" s="662" t="s">
        <v>571</v>
      </c>
      <c r="I976" s="662" t="s">
        <v>2910</v>
      </c>
      <c r="J976" s="662" t="s">
        <v>714</v>
      </c>
      <c r="K976" s="662" t="s">
        <v>2911</v>
      </c>
      <c r="L976" s="663">
        <v>185.26</v>
      </c>
      <c r="M976" s="663">
        <v>370.52</v>
      </c>
      <c r="N976" s="662">
        <v>2</v>
      </c>
      <c r="O976" s="745">
        <v>1.5</v>
      </c>
      <c r="P976" s="663">
        <v>185.26</v>
      </c>
      <c r="Q976" s="678">
        <v>0.5</v>
      </c>
      <c r="R976" s="662">
        <v>1</v>
      </c>
      <c r="S976" s="678">
        <v>0.5</v>
      </c>
      <c r="T976" s="745">
        <v>1</v>
      </c>
      <c r="U976" s="701">
        <v>0.66666666666666663</v>
      </c>
    </row>
    <row r="977" spans="1:21" ht="14.4" customHeight="1" x14ac:dyDescent="0.3">
      <c r="A977" s="661">
        <v>31</v>
      </c>
      <c r="B977" s="662" t="s">
        <v>570</v>
      </c>
      <c r="C977" s="662" t="s">
        <v>2361</v>
      </c>
      <c r="D977" s="743" t="s">
        <v>3311</v>
      </c>
      <c r="E977" s="744" t="s">
        <v>2381</v>
      </c>
      <c r="F977" s="662" t="s">
        <v>2357</v>
      </c>
      <c r="G977" s="662" t="s">
        <v>3240</v>
      </c>
      <c r="H977" s="662" t="s">
        <v>1282</v>
      </c>
      <c r="I977" s="662" t="s">
        <v>3241</v>
      </c>
      <c r="J977" s="662" t="s">
        <v>3242</v>
      </c>
      <c r="K977" s="662" t="s">
        <v>3243</v>
      </c>
      <c r="L977" s="663">
        <v>102.93</v>
      </c>
      <c r="M977" s="663">
        <v>102.93</v>
      </c>
      <c r="N977" s="662">
        <v>1</v>
      </c>
      <c r="O977" s="745">
        <v>0.5</v>
      </c>
      <c r="P977" s="663">
        <v>102.93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31</v>
      </c>
      <c r="B978" s="662" t="s">
        <v>570</v>
      </c>
      <c r="C978" s="662" t="s">
        <v>2361</v>
      </c>
      <c r="D978" s="743" t="s">
        <v>3311</v>
      </c>
      <c r="E978" s="744" t="s">
        <v>2381</v>
      </c>
      <c r="F978" s="662" t="s">
        <v>2357</v>
      </c>
      <c r="G978" s="662" t="s">
        <v>2612</v>
      </c>
      <c r="H978" s="662" t="s">
        <v>571</v>
      </c>
      <c r="I978" s="662" t="s">
        <v>3001</v>
      </c>
      <c r="J978" s="662" t="s">
        <v>3002</v>
      </c>
      <c r="K978" s="662" t="s">
        <v>1992</v>
      </c>
      <c r="L978" s="663">
        <v>161.66</v>
      </c>
      <c r="M978" s="663">
        <v>323.32</v>
      </c>
      <c r="N978" s="662">
        <v>2</v>
      </c>
      <c r="O978" s="745">
        <v>2</v>
      </c>
      <c r="P978" s="663">
        <v>323.32</v>
      </c>
      <c r="Q978" s="678">
        <v>1</v>
      </c>
      <c r="R978" s="662">
        <v>2</v>
      </c>
      <c r="S978" s="678">
        <v>1</v>
      </c>
      <c r="T978" s="745">
        <v>2</v>
      </c>
      <c r="U978" s="701">
        <v>1</v>
      </c>
    </row>
    <row r="979" spans="1:21" ht="14.4" customHeight="1" x14ac:dyDescent="0.3">
      <c r="A979" s="661">
        <v>31</v>
      </c>
      <c r="B979" s="662" t="s">
        <v>570</v>
      </c>
      <c r="C979" s="662" t="s">
        <v>2361</v>
      </c>
      <c r="D979" s="743" t="s">
        <v>3311</v>
      </c>
      <c r="E979" s="744" t="s">
        <v>2381</v>
      </c>
      <c r="F979" s="662" t="s">
        <v>2357</v>
      </c>
      <c r="G979" s="662" t="s">
        <v>2915</v>
      </c>
      <c r="H979" s="662" t="s">
        <v>571</v>
      </c>
      <c r="I979" s="662" t="s">
        <v>1249</v>
      </c>
      <c r="J979" s="662" t="s">
        <v>1250</v>
      </c>
      <c r="K979" s="662" t="s">
        <v>1251</v>
      </c>
      <c r="L979" s="663">
        <v>108.44</v>
      </c>
      <c r="M979" s="663">
        <v>216.88</v>
      </c>
      <c r="N979" s="662">
        <v>2</v>
      </c>
      <c r="O979" s="745">
        <v>2</v>
      </c>
      <c r="P979" s="663">
        <v>108.44</v>
      </c>
      <c r="Q979" s="678">
        <v>0.5</v>
      </c>
      <c r="R979" s="662">
        <v>1</v>
      </c>
      <c r="S979" s="678">
        <v>0.5</v>
      </c>
      <c r="T979" s="745">
        <v>1</v>
      </c>
      <c r="U979" s="701">
        <v>0.5</v>
      </c>
    </row>
    <row r="980" spans="1:21" ht="14.4" customHeight="1" x14ac:dyDescent="0.3">
      <c r="A980" s="661">
        <v>31</v>
      </c>
      <c r="B980" s="662" t="s">
        <v>570</v>
      </c>
      <c r="C980" s="662" t="s">
        <v>2361</v>
      </c>
      <c r="D980" s="743" t="s">
        <v>3311</v>
      </c>
      <c r="E980" s="744" t="s">
        <v>2381</v>
      </c>
      <c r="F980" s="662" t="s">
        <v>2357</v>
      </c>
      <c r="G980" s="662" t="s">
        <v>2915</v>
      </c>
      <c r="H980" s="662" t="s">
        <v>571</v>
      </c>
      <c r="I980" s="662" t="s">
        <v>2916</v>
      </c>
      <c r="J980" s="662" t="s">
        <v>1250</v>
      </c>
      <c r="K980" s="662" t="s">
        <v>2574</v>
      </c>
      <c r="L980" s="663">
        <v>54.23</v>
      </c>
      <c r="M980" s="663">
        <v>108.46</v>
      </c>
      <c r="N980" s="662">
        <v>2</v>
      </c>
      <c r="O980" s="745">
        <v>1</v>
      </c>
      <c r="P980" s="663">
        <v>108.46</v>
      </c>
      <c r="Q980" s="678">
        <v>1</v>
      </c>
      <c r="R980" s="662">
        <v>2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31</v>
      </c>
      <c r="B981" s="662" t="s">
        <v>570</v>
      </c>
      <c r="C981" s="662" t="s">
        <v>2361</v>
      </c>
      <c r="D981" s="743" t="s">
        <v>3311</v>
      </c>
      <c r="E981" s="744" t="s">
        <v>2381</v>
      </c>
      <c r="F981" s="662" t="s">
        <v>2357</v>
      </c>
      <c r="G981" s="662" t="s">
        <v>3003</v>
      </c>
      <c r="H981" s="662" t="s">
        <v>571</v>
      </c>
      <c r="I981" s="662" t="s">
        <v>3244</v>
      </c>
      <c r="J981" s="662" t="s">
        <v>3005</v>
      </c>
      <c r="K981" s="662" t="s">
        <v>3245</v>
      </c>
      <c r="L981" s="663">
        <v>0</v>
      </c>
      <c r="M981" s="663">
        <v>0</v>
      </c>
      <c r="N981" s="662">
        <v>2</v>
      </c>
      <c r="O981" s="745">
        <v>0.5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31</v>
      </c>
      <c r="B982" s="662" t="s">
        <v>570</v>
      </c>
      <c r="C982" s="662" t="s">
        <v>2361</v>
      </c>
      <c r="D982" s="743" t="s">
        <v>3311</v>
      </c>
      <c r="E982" s="744" t="s">
        <v>2381</v>
      </c>
      <c r="F982" s="662" t="s">
        <v>2357</v>
      </c>
      <c r="G982" s="662" t="s">
        <v>2433</v>
      </c>
      <c r="H982" s="662" t="s">
        <v>571</v>
      </c>
      <c r="I982" s="662" t="s">
        <v>740</v>
      </c>
      <c r="J982" s="662" t="s">
        <v>2434</v>
      </c>
      <c r="K982" s="662" t="s">
        <v>2435</v>
      </c>
      <c r="L982" s="663">
        <v>0</v>
      </c>
      <c r="M982" s="663">
        <v>0</v>
      </c>
      <c r="N982" s="662">
        <v>8</v>
      </c>
      <c r="O982" s="745">
        <v>7</v>
      </c>
      <c r="P982" s="663">
        <v>0</v>
      </c>
      <c r="Q982" s="678"/>
      <c r="R982" s="662">
        <v>8</v>
      </c>
      <c r="S982" s="678">
        <v>1</v>
      </c>
      <c r="T982" s="745">
        <v>7</v>
      </c>
      <c r="U982" s="701">
        <v>1</v>
      </c>
    </row>
    <row r="983" spans="1:21" ht="14.4" customHeight="1" x14ac:dyDescent="0.3">
      <c r="A983" s="661">
        <v>31</v>
      </c>
      <c r="B983" s="662" t="s">
        <v>570</v>
      </c>
      <c r="C983" s="662" t="s">
        <v>2361</v>
      </c>
      <c r="D983" s="743" t="s">
        <v>3311</v>
      </c>
      <c r="E983" s="744" t="s">
        <v>2381</v>
      </c>
      <c r="F983" s="662" t="s">
        <v>2357</v>
      </c>
      <c r="G983" s="662" t="s">
        <v>3246</v>
      </c>
      <c r="H983" s="662" t="s">
        <v>571</v>
      </c>
      <c r="I983" s="662" t="s">
        <v>3247</v>
      </c>
      <c r="J983" s="662" t="s">
        <v>3248</v>
      </c>
      <c r="K983" s="662" t="s">
        <v>3249</v>
      </c>
      <c r="L983" s="663">
        <v>83.74</v>
      </c>
      <c r="M983" s="663">
        <v>167.48</v>
      </c>
      <c r="N983" s="662">
        <v>2</v>
      </c>
      <c r="O983" s="745">
        <v>0.5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31</v>
      </c>
      <c r="B984" s="662" t="s">
        <v>570</v>
      </c>
      <c r="C984" s="662" t="s">
        <v>2361</v>
      </c>
      <c r="D984" s="743" t="s">
        <v>3311</v>
      </c>
      <c r="E984" s="744" t="s">
        <v>2381</v>
      </c>
      <c r="F984" s="662" t="s">
        <v>2357</v>
      </c>
      <c r="G984" s="662" t="s">
        <v>2558</v>
      </c>
      <c r="H984" s="662" t="s">
        <v>571</v>
      </c>
      <c r="I984" s="662" t="s">
        <v>1490</v>
      </c>
      <c r="J984" s="662" t="s">
        <v>1491</v>
      </c>
      <c r="K984" s="662" t="s">
        <v>2560</v>
      </c>
      <c r="L984" s="663">
        <v>22.44</v>
      </c>
      <c r="M984" s="663">
        <v>22.44</v>
      </c>
      <c r="N984" s="662">
        <v>1</v>
      </c>
      <c r="O984" s="745">
        <v>0.5</v>
      </c>
      <c r="P984" s="663">
        <v>22.44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31</v>
      </c>
      <c r="B985" s="662" t="s">
        <v>570</v>
      </c>
      <c r="C985" s="662" t="s">
        <v>2361</v>
      </c>
      <c r="D985" s="743" t="s">
        <v>3311</v>
      </c>
      <c r="E985" s="744" t="s">
        <v>2381</v>
      </c>
      <c r="F985" s="662" t="s">
        <v>2357</v>
      </c>
      <c r="G985" s="662" t="s">
        <v>2436</v>
      </c>
      <c r="H985" s="662" t="s">
        <v>571</v>
      </c>
      <c r="I985" s="662" t="s">
        <v>2437</v>
      </c>
      <c r="J985" s="662" t="s">
        <v>2438</v>
      </c>
      <c r="K985" s="662" t="s">
        <v>2439</v>
      </c>
      <c r="L985" s="663">
        <v>657.67</v>
      </c>
      <c r="M985" s="663">
        <v>2630.68</v>
      </c>
      <c r="N985" s="662">
        <v>4</v>
      </c>
      <c r="O985" s="745">
        <v>1.5</v>
      </c>
      <c r="P985" s="663">
        <v>2630.68</v>
      </c>
      <c r="Q985" s="678">
        <v>1</v>
      </c>
      <c r="R985" s="662">
        <v>4</v>
      </c>
      <c r="S985" s="678">
        <v>1</v>
      </c>
      <c r="T985" s="745">
        <v>1.5</v>
      </c>
      <c r="U985" s="701">
        <v>1</v>
      </c>
    </row>
    <row r="986" spans="1:21" ht="14.4" customHeight="1" x14ac:dyDescent="0.3">
      <c r="A986" s="661">
        <v>31</v>
      </c>
      <c r="B986" s="662" t="s">
        <v>570</v>
      </c>
      <c r="C986" s="662" t="s">
        <v>2361</v>
      </c>
      <c r="D986" s="743" t="s">
        <v>3311</v>
      </c>
      <c r="E986" s="744" t="s">
        <v>2381</v>
      </c>
      <c r="F986" s="662" t="s">
        <v>2357</v>
      </c>
      <c r="G986" s="662" t="s">
        <v>3009</v>
      </c>
      <c r="H986" s="662" t="s">
        <v>571</v>
      </c>
      <c r="I986" s="662" t="s">
        <v>3250</v>
      </c>
      <c r="J986" s="662" t="s">
        <v>3251</v>
      </c>
      <c r="K986" s="662" t="s">
        <v>3252</v>
      </c>
      <c r="L986" s="663">
        <v>0</v>
      </c>
      <c r="M986" s="663">
        <v>0</v>
      </c>
      <c r="N986" s="662">
        <v>1</v>
      </c>
      <c r="O986" s="745">
        <v>0.5</v>
      </c>
      <c r="P986" s="663">
        <v>0</v>
      </c>
      <c r="Q986" s="678"/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31</v>
      </c>
      <c r="B987" s="662" t="s">
        <v>570</v>
      </c>
      <c r="C987" s="662" t="s">
        <v>2361</v>
      </c>
      <c r="D987" s="743" t="s">
        <v>3311</v>
      </c>
      <c r="E987" s="744" t="s">
        <v>2381</v>
      </c>
      <c r="F987" s="662" t="s">
        <v>2357</v>
      </c>
      <c r="G987" s="662" t="s">
        <v>3009</v>
      </c>
      <c r="H987" s="662" t="s">
        <v>571</v>
      </c>
      <c r="I987" s="662" t="s">
        <v>3253</v>
      </c>
      <c r="J987" s="662" t="s">
        <v>3251</v>
      </c>
      <c r="K987" s="662" t="s">
        <v>3254</v>
      </c>
      <c r="L987" s="663">
        <v>90.6</v>
      </c>
      <c r="M987" s="663">
        <v>90.6</v>
      </c>
      <c r="N987" s="662">
        <v>1</v>
      </c>
      <c r="O987" s="745">
        <v>0.5</v>
      </c>
      <c r="P987" s="663">
        <v>90.6</v>
      </c>
      <c r="Q987" s="678">
        <v>1</v>
      </c>
      <c r="R987" s="662">
        <v>1</v>
      </c>
      <c r="S987" s="678">
        <v>1</v>
      </c>
      <c r="T987" s="745">
        <v>0.5</v>
      </c>
      <c r="U987" s="701">
        <v>1</v>
      </c>
    </row>
    <row r="988" spans="1:21" ht="14.4" customHeight="1" x14ac:dyDescent="0.3">
      <c r="A988" s="661">
        <v>31</v>
      </c>
      <c r="B988" s="662" t="s">
        <v>570</v>
      </c>
      <c r="C988" s="662" t="s">
        <v>2361</v>
      </c>
      <c r="D988" s="743" t="s">
        <v>3311</v>
      </c>
      <c r="E988" s="744" t="s">
        <v>2381</v>
      </c>
      <c r="F988" s="662" t="s">
        <v>2357</v>
      </c>
      <c r="G988" s="662" t="s">
        <v>2445</v>
      </c>
      <c r="H988" s="662" t="s">
        <v>1282</v>
      </c>
      <c r="I988" s="662" t="s">
        <v>1307</v>
      </c>
      <c r="J988" s="662" t="s">
        <v>1308</v>
      </c>
      <c r="K988" s="662" t="s">
        <v>1309</v>
      </c>
      <c r="L988" s="663">
        <v>31.32</v>
      </c>
      <c r="M988" s="663">
        <v>62.64</v>
      </c>
      <c r="N988" s="662">
        <v>2</v>
      </c>
      <c r="O988" s="745">
        <v>2</v>
      </c>
      <c r="P988" s="663">
        <v>62.64</v>
      </c>
      <c r="Q988" s="678">
        <v>1</v>
      </c>
      <c r="R988" s="662">
        <v>2</v>
      </c>
      <c r="S988" s="678">
        <v>1</v>
      </c>
      <c r="T988" s="745">
        <v>2</v>
      </c>
      <c r="U988" s="701">
        <v>1</v>
      </c>
    </row>
    <row r="989" spans="1:21" ht="14.4" customHeight="1" x14ac:dyDescent="0.3">
      <c r="A989" s="661">
        <v>31</v>
      </c>
      <c r="B989" s="662" t="s">
        <v>570</v>
      </c>
      <c r="C989" s="662" t="s">
        <v>2361</v>
      </c>
      <c r="D989" s="743" t="s">
        <v>3311</v>
      </c>
      <c r="E989" s="744" t="s">
        <v>2381</v>
      </c>
      <c r="F989" s="662" t="s">
        <v>2357</v>
      </c>
      <c r="G989" s="662" t="s">
        <v>2445</v>
      </c>
      <c r="H989" s="662" t="s">
        <v>1282</v>
      </c>
      <c r="I989" s="662" t="s">
        <v>1346</v>
      </c>
      <c r="J989" s="662" t="s">
        <v>1343</v>
      </c>
      <c r="K989" s="662" t="s">
        <v>2296</v>
      </c>
      <c r="L989" s="663">
        <v>93.96</v>
      </c>
      <c r="M989" s="663">
        <v>93.96</v>
      </c>
      <c r="N989" s="662">
        <v>1</v>
      </c>
      <c r="O989" s="745">
        <v>1</v>
      </c>
      <c r="P989" s="663">
        <v>93.96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31</v>
      </c>
      <c r="B990" s="662" t="s">
        <v>570</v>
      </c>
      <c r="C990" s="662" t="s">
        <v>2361</v>
      </c>
      <c r="D990" s="743" t="s">
        <v>3311</v>
      </c>
      <c r="E990" s="744" t="s">
        <v>2381</v>
      </c>
      <c r="F990" s="662" t="s">
        <v>2357</v>
      </c>
      <c r="G990" s="662" t="s">
        <v>2449</v>
      </c>
      <c r="H990" s="662" t="s">
        <v>571</v>
      </c>
      <c r="I990" s="662" t="s">
        <v>996</v>
      </c>
      <c r="J990" s="662" t="s">
        <v>997</v>
      </c>
      <c r="K990" s="662" t="s">
        <v>2451</v>
      </c>
      <c r="L990" s="663">
        <v>75.22</v>
      </c>
      <c r="M990" s="663">
        <v>75.22</v>
      </c>
      <c r="N990" s="662">
        <v>1</v>
      </c>
      <c r="O990" s="745">
        <v>0.5</v>
      </c>
      <c r="P990" s="663">
        <v>75.22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31</v>
      </c>
      <c r="B991" s="662" t="s">
        <v>570</v>
      </c>
      <c r="C991" s="662" t="s">
        <v>2361</v>
      </c>
      <c r="D991" s="743" t="s">
        <v>3311</v>
      </c>
      <c r="E991" s="744" t="s">
        <v>2381</v>
      </c>
      <c r="F991" s="662" t="s">
        <v>2357</v>
      </c>
      <c r="G991" s="662" t="s">
        <v>2449</v>
      </c>
      <c r="H991" s="662" t="s">
        <v>571</v>
      </c>
      <c r="I991" s="662" t="s">
        <v>3083</v>
      </c>
      <c r="J991" s="662" t="s">
        <v>2650</v>
      </c>
      <c r="K991" s="662" t="s">
        <v>2622</v>
      </c>
      <c r="L991" s="663">
        <v>25.07</v>
      </c>
      <c r="M991" s="663">
        <v>25.07</v>
      </c>
      <c r="N991" s="662">
        <v>1</v>
      </c>
      <c r="O991" s="745">
        <v>0.5</v>
      </c>
      <c r="P991" s="663">
        <v>25.07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31</v>
      </c>
      <c r="B992" s="662" t="s">
        <v>570</v>
      </c>
      <c r="C992" s="662" t="s">
        <v>2361</v>
      </c>
      <c r="D992" s="743" t="s">
        <v>3311</v>
      </c>
      <c r="E992" s="744" t="s">
        <v>2381</v>
      </c>
      <c r="F992" s="662" t="s">
        <v>2357</v>
      </c>
      <c r="G992" s="662" t="s">
        <v>2449</v>
      </c>
      <c r="H992" s="662" t="s">
        <v>571</v>
      </c>
      <c r="I992" s="662" t="s">
        <v>2651</v>
      </c>
      <c r="J992" s="662" t="s">
        <v>2650</v>
      </c>
      <c r="K992" s="662" t="s">
        <v>998</v>
      </c>
      <c r="L992" s="663">
        <v>75.22</v>
      </c>
      <c r="M992" s="663">
        <v>225.66</v>
      </c>
      <c r="N992" s="662">
        <v>3</v>
      </c>
      <c r="O992" s="745">
        <v>2.5</v>
      </c>
      <c r="P992" s="663">
        <v>225.66</v>
      </c>
      <c r="Q992" s="678">
        <v>1</v>
      </c>
      <c r="R992" s="662">
        <v>3</v>
      </c>
      <c r="S992" s="678">
        <v>1</v>
      </c>
      <c r="T992" s="745">
        <v>2.5</v>
      </c>
      <c r="U992" s="701">
        <v>1</v>
      </c>
    </row>
    <row r="993" spans="1:21" ht="14.4" customHeight="1" x14ac:dyDescent="0.3">
      <c r="A993" s="661">
        <v>31</v>
      </c>
      <c r="B993" s="662" t="s">
        <v>570</v>
      </c>
      <c r="C993" s="662" t="s">
        <v>2361</v>
      </c>
      <c r="D993" s="743" t="s">
        <v>3311</v>
      </c>
      <c r="E993" s="744" t="s">
        <v>2381</v>
      </c>
      <c r="F993" s="662" t="s">
        <v>2357</v>
      </c>
      <c r="G993" s="662" t="s">
        <v>2449</v>
      </c>
      <c r="H993" s="662" t="s">
        <v>571</v>
      </c>
      <c r="I993" s="662" t="s">
        <v>3255</v>
      </c>
      <c r="J993" s="662" t="s">
        <v>3016</v>
      </c>
      <c r="K993" s="662" t="s">
        <v>998</v>
      </c>
      <c r="L993" s="663">
        <v>147.63</v>
      </c>
      <c r="M993" s="663">
        <v>147.63</v>
      </c>
      <c r="N993" s="662">
        <v>1</v>
      </c>
      <c r="O993" s="745">
        <v>0.5</v>
      </c>
      <c r="P993" s="663">
        <v>147.63</v>
      </c>
      <c r="Q993" s="678">
        <v>1</v>
      </c>
      <c r="R993" s="662">
        <v>1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31</v>
      </c>
      <c r="B994" s="662" t="s">
        <v>570</v>
      </c>
      <c r="C994" s="662" t="s">
        <v>2361</v>
      </c>
      <c r="D994" s="743" t="s">
        <v>3311</v>
      </c>
      <c r="E994" s="744" t="s">
        <v>2381</v>
      </c>
      <c r="F994" s="662" t="s">
        <v>2357</v>
      </c>
      <c r="G994" s="662" t="s">
        <v>3256</v>
      </c>
      <c r="H994" s="662" t="s">
        <v>571</v>
      </c>
      <c r="I994" s="662" t="s">
        <v>3257</v>
      </c>
      <c r="J994" s="662" t="s">
        <v>3258</v>
      </c>
      <c r="K994" s="662" t="s">
        <v>3259</v>
      </c>
      <c r="L994" s="663">
        <v>503.02</v>
      </c>
      <c r="M994" s="663">
        <v>503.02</v>
      </c>
      <c r="N994" s="662">
        <v>1</v>
      </c>
      <c r="O994" s="745">
        <v>0.5</v>
      </c>
      <c r="P994" s="663">
        <v>503.02</v>
      </c>
      <c r="Q994" s="678">
        <v>1</v>
      </c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31</v>
      </c>
      <c r="B995" s="662" t="s">
        <v>570</v>
      </c>
      <c r="C995" s="662" t="s">
        <v>2361</v>
      </c>
      <c r="D995" s="743" t="s">
        <v>3311</v>
      </c>
      <c r="E995" s="744" t="s">
        <v>2381</v>
      </c>
      <c r="F995" s="662" t="s">
        <v>2357</v>
      </c>
      <c r="G995" s="662" t="s">
        <v>2931</v>
      </c>
      <c r="H995" s="662" t="s">
        <v>571</v>
      </c>
      <c r="I995" s="662" t="s">
        <v>2932</v>
      </c>
      <c r="J995" s="662" t="s">
        <v>2933</v>
      </c>
      <c r="K995" s="662" t="s">
        <v>1261</v>
      </c>
      <c r="L995" s="663">
        <v>0</v>
      </c>
      <c r="M995" s="663">
        <v>0</v>
      </c>
      <c r="N995" s="662">
        <v>3</v>
      </c>
      <c r="O995" s="745">
        <v>1.5</v>
      </c>
      <c r="P995" s="663">
        <v>0</v>
      </c>
      <c r="Q995" s="678"/>
      <c r="R995" s="662">
        <v>3</v>
      </c>
      <c r="S995" s="678">
        <v>1</v>
      </c>
      <c r="T995" s="745">
        <v>1.5</v>
      </c>
      <c r="U995" s="701">
        <v>1</v>
      </c>
    </row>
    <row r="996" spans="1:21" ht="14.4" customHeight="1" x14ac:dyDescent="0.3">
      <c r="A996" s="661">
        <v>31</v>
      </c>
      <c r="B996" s="662" t="s">
        <v>570</v>
      </c>
      <c r="C996" s="662" t="s">
        <v>2361</v>
      </c>
      <c r="D996" s="743" t="s">
        <v>3311</v>
      </c>
      <c r="E996" s="744" t="s">
        <v>2381</v>
      </c>
      <c r="F996" s="662" t="s">
        <v>2357</v>
      </c>
      <c r="G996" s="662" t="s">
        <v>2931</v>
      </c>
      <c r="H996" s="662" t="s">
        <v>571</v>
      </c>
      <c r="I996" s="662" t="s">
        <v>3260</v>
      </c>
      <c r="J996" s="662" t="s">
        <v>3261</v>
      </c>
      <c r="K996" s="662" t="s">
        <v>2234</v>
      </c>
      <c r="L996" s="663">
        <v>0</v>
      </c>
      <c r="M996" s="663">
        <v>0</v>
      </c>
      <c r="N996" s="662">
        <v>2</v>
      </c>
      <c r="O996" s="745">
        <v>2</v>
      </c>
      <c r="P996" s="663">
        <v>0</v>
      </c>
      <c r="Q996" s="678"/>
      <c r="R996" s="662">
        <v>2</v>
      </c>
      <c r="S996" s="678">
        <v>1</v>
      </c>
      <c r="T996" s="745">
        <v>2</v>
      </c>
      <c r="U996" s="701">
        <v>1</v>
      </c>
    </row>
    <row r="997" spans="1:21" ht="14.4" customHeight="1" x14ac:dyDescent="0.3">
      <c r="A997" s="661">
        <v>31</v>
      </c>
      <c r="B997" s="662" t="s">
        <v>570</v>
      </c>
      <c r="C997" s="662" t="s">
        <v>2361</v>
      </c>
      <c r="D997" s="743" t="s">
        <v>3311</v>
      </c>
      <c r="E997" s="744" t="s">
        <v>2381</v>
      </c>
      <c r="F997" s="662" t="s">
        <v>2357</v>
      </c>
      <c r="G997" s="662" t="s">
        <v>2931</v>
      </c>
      <c r="H997" s="662" t="s">
        <v>571</v>
      </c>
      <c r="I997" s="662" t="s">
        <v>3262</v>
      </c>
      <c r="J997" s="662" t="s">
        <v>2933</v>
      </c>
      <c r="K997" s="662" t="s">
        <v>1261</v>
      </c>
      <c r="L997" s="663">
        <v>0</v>
      </c>
      <c r="M997" s="663">
        <v>0</v>
      </c>
      <c r="N997" s="662">
        <v>2</v>
      </c>
      <c r="O997" s="745">
        <v>1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31</v>
      </c>
      <c r="B998" s="662" t="s">
        <v>570</v>
      </c>
      <c r="C998" s="662" t="s">
        <v>2361</v>
      </c>
      <c r="D998" s="743" t="s">
        <v>3311</v>
      </c>
      <c r="E998" s="744" t="s">
        <v>2381</v>
      </c>
      <c r="F998" s="662" t="s">
        <v>2357</v>
      </c>
      <c r="G998" s="662" t="s">
        <v>3017</v>
      </c>
      <c r="H998" s="662" t="s">
        <v>571</v>
      </c>
      <c r="I998" s="662" t="s">
        <v>3263</v>
      </c>
      <c r="J998" s="662" t="s">
        <v>3264</v>
      </c>
      <c r="K998" s="662" t="s">
        <v>3265</v>
      </c>
      <c r="L998" s="663">
        <v>0</v>
      </c>
      <c r="M998" s="663">
        <v>0</v>
      </c>
      <c r="N998" s="662">
        <v>1</v>
      </c>
      <c r="O998" s="745">
        <v>1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31</v>
      </c>
      <c r="B999" s="662" t="s">
        <v>570</v>
      </c>
      <c r="C999" s="662" t="s">
        <v>2361</v>
      </c>
      <c r="D999" s="743" t="s">
        <v>3311</v>
      </c>
      <c r="E999" s="744" t="s">
        <v>2381</v>
      </c>
      <c r="F999" s="662" t="s">
        <v>2358</v>
      </c>
      <c r="G999" s="662" t="s">
        <v>2455</v>
      </c>
      <c r="H999" s="662" t="s">
        <v>571</v>
      </c>
      <c r="I999" s="662" t="s">
        <v>2729</v>
      </c>
      <c r="J999" s="662" t="s">
        <v>2457</v>
      </c>
      <c r="K999" s="662" t="s">
        <v>2790</v>
      </c>
      <c r="L999" s="663">
        <v>47.57</v>
      </c>
      <c r="M999" s="663">
        <v>95.14</v>
      </c>
      <c r="N999" s="662">
        <v>2</v>
      </c>
      <c r="O999" s="745">
        <v>1</v>
      </c>
      <c r="P999" s="663">
        <v>95.14</v>
      </c>
      <c r="Q999" s="678">
        <v>1</v>
      </c>
      <c r="R999" s="662">
        <v>2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31</v>
      </c>
      <c r="B1000" s="662" t="s">
        <v>570</v>
      </c>
      <c r="C1000" s="662" t="s">
        <v>2361</v>
      </c>
      <c r="D1000" s="743" t="s">
        <v>3311</v>
      </c>
      <c r="E1000" s="744" t="s">
        <v>2381</v>
      </c>
      <c r="F1000" s="662" t="s">
        <v>2358</v>
      </c>
      <c r="G1000" s="662" t="s">
        <v>2455</v>
      </c>
      <c r="H1000" s="662" t="s">
        <v>571</v>
      </c>
      <c r="I1000" s="662" t="s">
        <v>2791</v>
      </c>
      <c r="J1000" s="662" t="s">
        <v>2594</v>
      </c>
      <c r="K1000" s="662" t="s">
        <v>2792</v>
      </c>
      <c r="L1000" s="663">
        <v>30.99</v>
      </c>
      <c r="M1000" s="663">
        <v>61.98</v>
      </c>
      <c r="N1000" s="662">
        <v>2</v>
      </c>
      <c r="O1000" s="745">
        <v>2</v>
      </c>
      <c r="P1000" s="663">
        <v>61.98</v>
      </c>
      <c r="Q1000" s="678">
        <v>1</v>
      </c>
      <c r="R1000" s="662">
        <v>2</v>
      </c>
      <c r="S1000" s="678">
        <v>1</v>
      </c>
      <c r="T1000" s="745">
        <v>2</v>
      </c>
      <c r="U1000" s="701">
        <v>1</v>
      </c>
    </row>
    <row r="1001" spans="1:21" ht="14.4" customHeight="1" x14ac:dyDescent="0.3">
      <c r="A1001" s="661">
        <v>31</v>
      </c>
      <c r="B1001" s="662" t="s">
        <v>570</v>
      </c>
      <c r="C1001" s="662" t="s">
        <v>2361</v>
      </c>
      <c r="D1001" s="743" t="s">
        <v>3311</v>
      </c>
      <c r="E1001" s="744" t="s">
        <v>2381</v>
      </c>
      <c r="F1001" s="662" t="s">
        <v>2358</v>
      </c>
      <c r="G1001" s="662" t="s">
        <v>2455</v>
      </c>
      <c r="H1001" s="662" t="s">
        <v>571</v>
      </c>
      <c r="I1001" s="662" t="s">
        <v>2793</v>
      </c>
      <c r="J1001" s="662" t="s">
        <v>2594</v>
      </c>
      <c r="K1001" s="662" t="s">
        <v>2794</v>
      </c>
      <c r="L1001" s="663">
        <v>24.77</v>
      </c>
      <c r="M1001" s="663">
        <v>24.77</v>
      </c>
      <c r="N1001" s="662">
        <v>1</v>
      </c>
      <c r="O1001" s="745">
        <v>1</v>
      </c>
      <c r="P1001" s="663">
        <v>24.77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31</v>
      </c>
      <c r="B1002" s="662" t="s">
        <v>570</v>
      </c>
      <c r="C1002" s="662" t="s">
        <v>2361</v>
      </c>
      <c r="D1002" s="743" t="s">
        <v>3311</v>
      </c>
      <c r="E1002" s="744" t="s">
        <v>2381</v>
      </c>
      <c r="F1002" s="662" t="s">
        <v>2358</v>
      </c>
      <c r="G1002" s="662" t="s">
        <v>2463</v>
      </c>
      <c r="H1002" s="662" t="s">
        <v>571</v>
      </c>
      <c r="I1002" s="662" t="s">
        <v>2467</v>
      </c>
      <c r="J1002" s="662" t="s">
        <v>2468</v>
      </c>
      <c r="K1002" s="662" t="s">
        <v>2469</v>
      </c>
      <c r="L1002" s="663">
        <v>199.5</v>
      </c>
      <c r="M1002" s="663">
        <v>598.5</v>
      </c>
      <c r="N1002" s="662">
        <v>3</v>
      </c>
      <c r="O1002" s="745">
        <v>3</v>
      </c>
      <c r="P1002" s="663">
        <v>598.5</v>
      </c>
      <c r="Q1002" s="678">
        <v>1</v>
      </c>
      <c r="R1002" s="662">
        <v>3</v>
      </c>
      <c r="S1002" s="678">
        <v>1</v>
      </c>
      <c r="T1002" s="745">
        <v>3</v>
      </c>
      <c r="U1002" s="701">
        <v>1</v>
      </c>
    </row>
    <row r="1003" spans="1:21" ht="14.4" customHeight="1" x14ac:dyDescent="0.3">
      <c r="A1003" s="661">
        <v>31</v>
      </c>
      <c r="B1003" s="662" t="s">
        <v>570</v>
      </c>
      <c r="C1003" s="662" t="s">
        <v>2361</v>
      </c>
      <c r="D1003" s="743" t="s">
        <v>3311</v>
      </c>
      <c r="E1003" s="744" t="s">
        <v>2381</v>
      </c>
      <c r="F1003" s="662" t="s">
        <v>2358</v>
      </c>
      <c r="G1003" s="662" t="s">
        <v>2463</v>
      </c>
      <c r="H1003" s="662" t="s">
        <v>571</v>
      </c>
      <c r="I1003" s="662" t="s">
        <v>2470</v>
      </c>
      <c r="J1003" s="662" t="s">
        <v>2471</v>
      </c>
      <c r="K1003" s="662" t="s">
        <v>2472</v>
      </c>
      <c r="L1003" s="663">
        <v>492.18</v>
      </c>
      <c r="M1003" s="663">
        <v>11320.140000000003</v>
      </c>
      <c r="N1003" s="662">
        <v>23</v>
      </c>
      <c r="O1003" s="745">
        <v>23</v>
      </c>
      <c r="P1003" s="663">
        <v>10827.960000000003</v>
      </c>
      <c r="Q1003" s="678">
        <v>0.95652173913043481</v>
      </c>
      <c r="R1003" s="662">
        <v>22</v>
      </c>
      <c r="S1003" s="678">
        <v>0.95652173913043481</v>
      </c>
      <c r="T1003" s="745">
        <v>22</v>
      </c>
      <c r="U1003" s="701">
        <v>0.95652173913043481</v>
      </c>
    </row>
    <row r="1004" spans="1:21" ht="14.4" customHeight="1" x14ac:dyDescent="0.3">
      <c r="A1004" s="661">
        <v>31</v>
      </c>
      <c r="B1004" s="662" t="s">
        <v>570</v>
      </c>
      <c r="C1004" s="662" t="s">
        <v>2361</v>
      </c>
      <c r="D1004" s="743" t="s">
        <v>3311</v>
      </c>
      <c r="E1004" s="744" t="s">
        <v>2381</v>
      </c>
      <c r="F1004" s="662" t="s">
        <v>2358</v>
      </c>
      <c r="G1004" s="662" t="s">
        <v>2463</v>
      </c>
      <c r="H1004" s="662" t="s">
        <v>571</v>
      </c>
      <c r="I1004" s="662" t="s">
        <v>2531</v>
      </c>
      <c r="J1004" s="662" t="s">
        <v>2532</v>
      </c>
      <c r="K1004" s="662" t="s">
        <v>2533</v>
      </c>
      <c r="L1004" s="663">
        <v>347.81</v>
      </c>
      <c r="M1004" s="663">
        <v>695.62</v>
      </c>
      <c r="N1004" s="662">
        <v>2</v>
      </c>
      <c r="O1004" s="745">
        <v>2</v>
      </c>
      <c r="P1004" s="663">
        <v>347.81</v>
      </c>
      <c r="Q1004" s="678">
        <v>0.5</v>
      </c>
      <c r="R1004" s="662">
        <v>1</v>
      </c>
      <c r="S1004" s="678">
        <v>0.5</v>
      </c>
      <c r="T1004" s="745">
        <v>1</v>
      </c>
      <c r="U1004" s="701">
        <v>0.5</v>
      </c>
    </row>
    <row r="1005" spans="1:21" ht="14.4" customHeight="1" x14ac:dyDescent="0.3">
      <c r="A1005" s="661">
        <v>31</v>
      </c>
      <c r="B1005" s="662" t="s">
        <v>570</v>
      </c>
      <c r="C1005" s="662" t="s">
        <v>2361</v>
      </c>
      <c r="D1005" s="743" t="s">
        <v>3311</v>
      </c>
      <c r="E1005" s="744" t="s">
        <v>2381</v>
      </c>
      <c r="F1005" s="662" t="s">
        <v>2358</v>
      </c>
      <c r="G1005" s="662" t="s">
        <v>2463</v>
      </c>
      <c r="H1005" s="662" t="s">
        <v>571</v>
      </c>
      <c r="I1005" s="662" t="s">
        <v>2654</v>
      </c>
      <c r="J1005" s="662" t="s">
        <v>2655</v>
      </c>
      <c r="K1005" s="662" t="s">
        <v>2656</v>
      </c>
      <c r="L1005" s="663">
        <v>320.25</v>
      </c>
      <c r="M1005" s="663">
        <v>320.25</v>
      </c>
      <c r="N1005" s="662">
        <v>1</v>
      </c>
      <c r="O1005" s="745">
        <v>1</v>
      </c>
      <c r="P1005" s="663">
        <v>320.25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31</v>
      </c>
      <c r="B1006" s="662" t="s">
        <v>570</v>
      </c>
      <c r="C1006" s="662" t="s">
        <v>2361</v>
      </c>
      <c r="D1006" s="743" t="s">
        <v>3311</v>
      </c>
      <c r="E1006" s="744" t="s">
        <v>2381</v>
      </c>
      <c r="F1006" s="662" t="s">
        <v>2358</v>
      </c>
      <c r="G1006" s="662" t="s">
        <v>2463</v>
      </c>
      <c r="H1006" s="662" t="s">
        <v>571</v>
      </c>
      <c r="I1006" s="662" t="s">
        <v>2797</v>
      </c>
      <c r="J1006" s="662" t="s">
        <v>2798</v>
      </c>
      <c r="K1006" s="662" t="s">
        <v>2799</v>
      </c>
      <c r="L1006" s="663">
        <v>1575</v>
      </c>
      <c r="M1006" s="663">
        <v>3150</v>
      </c>
      <c r="N1006" s="662">
        <v>2</v>
      </c>
      <c r="O1006" s="745">
        <v>2</v>
      </c>
      <c r="P1006" s="663">
        <v>3150</v>
      </c>
      <c r="Q1006" s="678">
        <v>1</v>
      </c>
      <c r="R1006" s="662">
        <v>2</v>
      </c>
      <c r="S1006" s="678">
        <v>1</v>
      </c>
      <c r="T1006" s="745">
        <v>2</v>
      </c>
      <c r="U1006" s="701">
        <v>1</v>
      </c>
    </row>
    <row r="1007" spans="1:21" ht="14.4" customHeight="1" x14ac:dyDescent="0.3">
      <c r="A1007" s="661">
        <v>31</v>
      </c>
      <c r="B1007" s="662" t="s">
        <v>570</v>
      </c>
      <c r="C1007" s="662" t="s">
        <v>2361</v>
      </c>
      <c r="D1007" s="743" t="s">
        <v>3311</v>
      </c>
      <c r="E1007" s="744" t="s">
        <v>2381</v>
      </c>
      <c r="F1007" s="662" t="s">
        <v>2358</v>
      </c>
      <c r="G1007" s="662" t="s">
        <v>2463</v>
      </c>
      <c r="H1007" s="662" t="s">
        <v>571</v>
      </c>
      <c r="I1007" s="662" t="s">
        <v>2537</v>
      </c>
      <c r="J1007" s="662" t="s">
        <v>2538</v>
      </c>
      <c r="K1007" s="662" t="s">
        <v>2539</v>
      </c>
      <c r="L1007" s="663">
        <v>750</v>
      </c>
      <c r="M1007" s="663">
        <v>3750</v>
      </c>
      <c r="N1007" s="662">
        <v>5</v>
      </c>
      <c r="O1007" s="745">
        <v>5</v>
      </c>
      <c r="P1007" s="663">
        <v>3750</v>
      </c>
      <c r="Q1007" s="678">
        <v>1</v>
      </c>
      <c r="R1007" s="662">
        <v>5</v>
      </c>
      <c r="S1007" s="678">
        <v>1</v>
      </c>
      <c r="T1007" s="745">
        <v>5</v>
      </c>
      <c r="U1007" s="701">
        <v>1</v>
      </c>
    </row>
    <row r="1008" spans="1:21" ht="14.4" customHeight="1" x14ac:dyDescent="0.3">
      <c r="A1008" s="661">
        <v>31</v>
      </c>
      <c r="B1008" s="662" t="s">
        <v>570</v>
      </c>
      <c r="C1008" s="662" t="s">
        <v>2361</v>
      </c>
      <c r="D1008" s="743" t="s">
        <v>3311</v>
      </c>
      <c r="E1008" s="744" t="s">
        <v>2381</v>
      </c>
      <c r="F1008" s="662" t="s">
        <v>2358</v>
      </c>
      <c r="G1008" s="662" t="s">
        <v>2463</v>
      </c>
      <c r="H1008" s="662" t="s">
        <v>571</v>
      </c>
      <c r="I1008" s="662" t="s">
        <v>2800</v>
      </c>
      <c r="J1008" s="662" t="s">
        <v>2543</v>
      </c>
      <c r="K1008" s="662" t="s">
        <v>2801</v>
      </c>
      <c r="L1008" s="663">
        <v>50.5</v>
      </c>
      <c r="M1008" s="663">
        <v>50.5</v>
      </c>
      <c r="N1008" s="662">
        <v>1</v>
      </c>
      <c r="O1008" s="745">
        <v>1</v>
      </c>
      <c r="P1008" s="663">
        <v>50.5</v>
      </c>
      <c r="Q1008" s="678">
        <v>1</v>
      </c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31</v>
      </c>
      <c r="B1009" s="662" t="s">
        <v>570</v>
      </c>
      <c r="C1009" s="662" t="s">
        <v>2361</v>
      </c>
      <c r="D1009" s="743" t="s">
        <v>3311</v>
      </c>
      <c r="E1009" s="744" t="s">
        <v>2381</v>
      </c>
      <c r="F1009" s="662" t="s">
        <v>2358</v>
      </c>
      <c r="G1009" s="662" t="s">
        <v>2463</v>
      </c>
      <c r="H1009" s="662" t="s">
        <v>571</v>
      </c>
      <c r="I1009" s="662" t="s">
        <v>2473</v>
      </c>
      <c r="J1009" s="662" t="s">
        <v>2474</v>
      </c>
      <c r="K1009" s="662" t="s">
        <v>2475</v>
      </c>
      <c r="L1009" s="663">
        <v>971.25</v>
      </c>
      <c r="M1009" s="663">
        <v>4856.25</v>
      </c>
      <c r="N1009" s="662">
        <v>5</v>
      </c>
      <c r="O1009" s="745">
        <v>5</v>
      </c>
      <c r="P1009" s="663">
        <v>4856.25</v>
      </c>
      <c r="Q1009" s="678">
        <v>1</v>
      </c>
      <c r="R1009" s="662">
        <v>5</v>
      </c>
      <c r="S1009" s="678">
        <v>1</v>
      </c>
      <c r="T1009" s="745">
        <v>5</v>
      </c>
      <c r="U1009" s="701">
        <v>1</v>
      </c>
    </row>
    <row r="1010" spans="1:21" ht="14.4" customHeight="1" x14ac:dyDescent="0.3">
      <c r="A1010" s="661">
        <v>31</v>
      </c>
      <c r="B1010" s="662" t="s">
        <v>570</v>
      </c>
      <c r="C1010" s="662" t="s">
        <v>2361</v>
      </c>
      <c r="D1010" s="743" t="s">
        <v>3311</v>
      </c>
      <c r="E1010" s="744" t="s">
        <v>2381</v>
      </c>
      <c r="F1010" s="662" t="s">
        <v>2358</v>
      </c>
      <c r="G1010" s="662" t="s">
        <v>2463</v>
      </c>
      <c r="H1010" s="662" t="s">
        <v>571</v>
      </c>
      <c r="I1010" s="662" t="s">
        <v>2802</v>
      </c>
      <c r="J1010" s="662" t="s">
        <v>2803</v>
      </c>
      <c r="K1010" s="662"/>
      <c r="L1010" s="663">
        <v>1000</v>
      </c>
      <c r="M1010" s="663">
        <v>1000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31</v>
      </c>
      <c r="B1011" s="662" t="s">
        <v>570</v>
      </c>
      <c r="C1011" s="662" t="s">
        <v>2361</v>
      </c>
      <c r="D1011" s="743" t="s">
        <v>3311</v>
      </c>
      <c r="E1011" s="744" t="s">
        <v>2381</v>
      </c>
      <c r="F1011" s="662" t="s">
        <v>2358</v>
      </c>
      <c r="G1011" s="662" t="s">
        <v>2463</v>
      </c>
      <c r="H1011" s="662" t="s">
        <v>571</v>
      </c>
      <c r="I1011" s="662" t="s">
        <v>2624</v>
      </c>
      <c r="J1011" s="662" t="s">
        <v>2625</v>
      </c>
      <c r="K1011" s="662" t="s">
        <v>2626</v>
      </c>
      <c r="L1011" s="663">
        <v>1000</v>
      </c>
      <c r="M1011" s="663">
        <v>1000</v>
      </c>
      <c r="N1011" s="662">
        <v>1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31</v>
      </c>
      <c r="B1012" s="662" t="s">
        <v>570</v>
      </c>
      <c r="C1012" s="662" t="s">
        <v>2361</v>
      </c>
      <c r="D1012" s="743" t="s">
        <v>3311</v>
      </c>
      <c r="E1012" s="744" t="s">
        <v>2381</v>
      </c>
      <c r="F1012" s="662" t="s">
        <v>2358</v>
      </c>
      <c r="G1012" s="662" t="s">
        <v>2463</v>
      </c>
      <c r="H1012" s="662" t="s">
        <v>571</v>
      </c>
      <c r="I1012" s="662" t="s">
        <v>2627</v>
      </c>
      <c r="J1012" s="662" t="s">
        <v>2628</v>
      </c>
      <c r="K1012" s="662" t="s">
        <v>2629</v>
      </c>
      <c r="L1012" s="663">
        <v>250</v>
      </c>
      <c r="M1012" s="663">
        <v>250</v>
      </c>
      <c r="N1012" s="662">
        <v>1</v>
      </c>
      <c r="O1012" s="745">
        <v>1</v>
      </c>
      <c r="P1012" s="663">
        <v>250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31</v>
      </c>
      <c r="B1013" s="662" t="s">
        <v>570</v>
      </c>
      <c r="C1013" s="662" t="s">
        <v>2361</v>
      </c>
      <c r="D1013" s="743" t="s">
        <v>3311</v>
      </c>
      <c r="E1013" s="744" t="s">
        <v>2381</v>
      </c>
      <c r="F1013" s="662" t="s">
        <v>2358</v>
      </c>
      <c r="G1013" s="662" t="s">
        <v>2463</v>
      </c>
      <c r="H1013" s="662" t="s">
        <v>571</v>
      </c>
      <c r="I1013" s="662" t="s">
        <v>2804</v>
      </c>
      <c r="J1013" s="662" t="s">
        <v>2805</v>
      </c>
      <c r="K1013" s="662" t="s">
        <v>2806</v>
      </c>
      <c r="L1013" s="663">
        <v>600</v>
      </c>
      <c r="M1013" s="663">
        <v>600</v>
      </c>
      <c r="N1013" s="662">
        <v>1</v>
      </c>
      <c r="O1013" s="745">
        <v>1</v>
      </c>
      <c r="P1013" s="663">
        <v>600</v>
      </c>
      <c r="Q1013" s="678">
        <v>1</v>
      </c>
      <c r="R1013" s="662">
        <v>1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31</v>
      </c>
      <c r="B1014" s="662" t="s">
        <v>570</v>
      </c>
      <c r="C1014" s="662" t="s">
        <v>2361</v>
      </c>
      <c r="D1014" s="743" t="s">
        <v>3311</v>
      </c>
      <c r="E1014" s="744" t="s">
        <v>2381</v>
      </c>
      <c r="F1014" s="662" t="s">
        <v>2358</v>
      </c>
      <c r="G1014" s="662" t="s">
        <v>2463</v>
      </c>
      <c r="H1014" s="662" t="s">
        <v>571</v>
      </c>
      <c r="I1014" s="662" t="s">
        <v>2659</v>
      </c>
      <c r="J1014" s="662" t="s">
        <v>2660</v>
      </c>
      <c r="K1014" s="662" t="s">
        <v>2661</v>
      </c>
      <c r="L1014" s="663">
        <v>600</v>
      </c>
      <c r="M1014" s="663">
        <v>600</v>
      </c>
      <c r="N1014" s="662">
        <v>1</v>
      </c>
      <c r="O1014" s="745">
        <v>1</v>
      </c>
      <c r="P1014" s="663">
        <v>600</v>
      </c>
      <c r="Q1014" s="678">
        <v>1</v>
      </c>
      <c r="R1014" s="662">
        <v>1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31</v>
      </c>
      <c r="B1015" s="662" t="s">
        <v>570</v>
      </c>
      <c r="C1015" s="662" t="s">
        <v>2361</v>
      </c>
      <c r="D1015" s="743" t="s">
        <v>3311</v>
      </c>
      <c r="E1015" s="744" t="s">
        <v>2381</v>
      </c>
      <c r="F1015" s="662" t="s">
        <v>2358</v>
      </c>
      <c r="G1015" s="662" t="s">
        <v>2463</v>
      </c>
      <c r="H1015" s="662" t="s">
        <v>571</v>
      </c>
      <c r="I1015" s="662" t="s">
        <v>2476</v>
      </c>
      <c r="J1015" s="662" t="s">
        <v>2477</v>
      </c>
      <c r="K1015" s="662" t="s">
        <v>2478</v>
      </c>
      <c r="L1015" s="663">
        <v>349.12</v>
      </c>
      <c r="M1015" s="663">
        <v>349.12</v>
      </c>
      <c r="N1015" s="662">
        <v>1</v>
      </c>
      <c r="O1015" s="745">
        <v>1</v>
      </c>
      <c r="P1015" s="663">
        <v>349.12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31</v>
      </c>
      <c r="B1016" s="662" t="s">
        <v>570</v>
      </c>
      <c r="C1016" s="662" t="s">
        <v>2361</v>
      </c>
      <c r="D1016" s="743" t="s">
        <v>3311</v>
      </c>
      <c r="E1016" s="744" t="s">
        <v>2381</v>
      </c>
      <c r="F1016" s="662" t="s">
        <v>2358</v>
      </c>
      <c r="G1016" s="662" t="s">
        <v>2463</v>
      </c>
      <c r="H1016" s="662" t="s">
        <v>571</v>
      </c>
      <c r="I1016" s="662" t="s">
        <v>2482</v>
      </c>
      <c r="J1016" s="662" t="s">
        <v>2483</v>
      </c>
      <c r="K1016" s="662" t="s">
        <v>2484</v>
      </c>
      <c r="L1016" s="663">
        <v>350</v>
      </c>
      <c r="M1016" s="663">
        <v>3150</v>
      </c>
      <c r="N1016" s="662">
        <v>9</v>
      </c>
      <c r="O1016" s="745">
        <v>9</v>
      </c>
      <c r="P1016" s="663">
        <v>3150</v>
      </c>
      <c r="Q1016" s="678">
        <v>1</v>
      </c>
      <c r="R1016" s="662">
        <v>9</v>
      </c>
      <c r="S1016" s="678">
        <v>1</v>
      </c>
      <c r="T1016" s="745">
        <v>9</v>
      </c>
      <c r="U1016" s="701">
        <v>1</v>
      </c>
    </row>
    <row r="1017" spans="1:21" ht="14.4" customHeight="1" x14ac:dyDescent="0.3">
      <c r="A1017" s="661">
        <v>31</v>
      </c>
      <c r="B1017" s="662" t="s">
        <v>570</v>
      </c>
      <c r="C1017" s="662" t="s">
        <v>2361</v>
      </c>
      <c r="D1017" s="743" t="s">
        <v>3311</v>
      </c>
      <c r="E1017" s="744" t="s">
        <v>2381</v>
      </c>
      <c r="F1017" s="662" t="s">
        <v>2358</v>
      </c>
      <c r="G1017" s="662" t="s">
        <v>2463</v>
      </c>
      <c r="H1017" s="662" t="s">
        <v>571</v>
      </c>
      <c r="I1017" s="662" t="s">
        <v>2485</v>
      </c>
      <c r="J1017" s="662" t="s">
        <v>2486</v>
      </c>
      <c r="K1017" s="662" t="s">
        <v>2487</v>
      </c>
      <c r="L1017" s="663">
        <v>855</v>
      </c>
      <c r="M1017" s="663">
        <v>855</v>
      </c>
      <c r="N1017" s="662">
        <v>1</v>
      </c>
      <c r="O1017" s="745">
        <v>1</v>
      </c>
      <c r="P1017" s="663">
        <v>855</v>
      </c>
      <c r="Q1017" s="678">
        <v>1</v>
      </c>
      <c r="R1017" s="662">
        <v>1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31</v>
      </c>
      <c r="B1018" s="662" t="s">
        <v>570</v>
      </c>
      <c r="C1018" s="662" t="s">
        <v>2361</v>
      </c>
      <c r="D1018" s="743" t="s">
        <v>3311</v>
      </c>
      <c r="E1018" s="744" t="s">
        <v>2381</v>
      </c>
      <c r="F1018" s="662" t="s">
        <v>2358</v>
      </c>
      <c r="G1018" s="662" t="s">
        <v>2463</v>
      </c>
      <c r="H1018" s="662" t="s">
        <v>571</v>
      </c>
      <c r="I1018" s="662" t="s">
        <v>2542</v>
      </c>
      <c r="J1018" s="662" t="s">
        <v>2543</v>
      </c>
      <c r="K1018" s="662" t="s">
        <v>2544</v>
      </c>
      <c r="L1018" s="663">
        <v>58.5</v>
      </c>
      <c r="M1018" s="663">
        <v>117</v>
      </c>
      <c r="N1018" s="662">
        <v>2</v>
      </c>
      <c r="O1018" s="745">
        <v>2</v>
      </c>
      <c r="P1018" s="663">
        <v>117</v>
      </c>
      <c r="Q1018" s="678">
        <v>1</v>
      </c>
      <c r="R1018" s="662">
        <v>2</v>
      </c>
      <c r="S1018" s="678">
        <v>1</v>
      </c>
      <c r="T1018" s="745">
        <v>2</v>
      </c>
      <c r="U1018" s="701">
        <v>1</v>
      </c>
    </row>
    <row r="1019" spans="1:21" ht="14.4" customHeight="1" x14ac:dyDescent="0.3">
      <c r="A1019" s="661">
        <v>31</v>
      </c>
      <c r="B1019" s="662" t="s">
        <v>570</v>
      </c>
      <c r="C1019" s="662" t="s">
        <v>2361</v>
      </c>
      <c r="D1019" s="743" t="s">
        <v>3311</v>
      </c>
      <c r="E1019" s="744" t="s">
        <v>2381</v>
      </c>
      <c r="F1019" s="662" t="s">
        <v>2358</v>
      </c>
      <c r="G1019" s="662" t="s">
        <v>2463</v>
      </c>
      <c r="H1019" s="662" t="s">
        <v>571</v>
      </c>
      <c r="I1019" s="662" t="s">
        <v>3266</v>
      </c>
      <c r="J1019" s="662" t="s">
        <v>3267</v>
      </c>
      <c r="K1019" s="662" t="s">
        <v>3268</v>
      </c>
      <c r="L1019" s="663">
        <v>599.80999999999995</v>
      </c>
      <c r="M1019" s="663">
        <v>599.80999999999995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31</v>
      </c>
      <c r="B1020" s="662" t="s">
        <v>570</v>
      </c>
      <c r="C1020" s="662" t="s">
        <v>2361</v>
      </c>
      <c r="D1020" s="743" t="s">
        <v>3311</v>
      </c>
      <c r="E1020" s="744" t="s">
        <v>2381</v>
      </c>
      <c r="F1020" s="662" t="s">
        <v>2358</v>
      </c>
      <c r="G1020" s="662" t="s">
        <v>2463</v>
      </c>
      <c r="H1020" s="662" t="s">
        <v>571</v>
      </c>
      <c r="I1020" s="662" t="s">
        <v>3269</v>
      </c>
      <c r="J1020" s="662" t="s">
        <v>3270</v>
      </c>
      <c r="K1020" s="662" t="s">
        <v>3271</v>
      </c>
      <c r="L1020" s="663">
        <v>1600</v>
      </c>
      <c r="M1020" s="663">
        <v>3200</v>
      </c>
      <c r="N1020" s="662">
        <v>2</v>
      </c>
      <c r="O1020" s="745">
        <v>2</v>
      </c>
      <c r="P1020" s="663">
        <v>3200</v>
      </c>
      <c r="Q1020" s="678">
        <v>1</v>
      </c>
      <c r="R1020" s="662">
        <v>2</v>
      </c>
      <c r="S1020" s="678">
        <v>1</v>
      </c>
      <c r="T1020" s="745">
        <v>2</v>
      </c>
      <c r="U1020" s="701">
        <v>1</v>
      </c>
    </row>
    <row r="1021" spans="1:21" ht="14.4" customHeight="1" x14ac:dyDescent="0.3">
      <c r="A1021" s="661">
        <v>31</v>
      </c>
      <c r="B1021" s="662" t="s">
        <v>570</v>
      </c>
      <c r="C1021" s="662" t="s">
        <v>2361</v>
      </c>
      <c r="D1021" s="743" t="s">
        <v>3311</v>
      </c>
      <c r="E1021" s="744" t="s">
        <v>2381</v>
      </c>
      <c r="F1021" s="662" t="s">
        <v>2358</v>
      </c>
      <c r="G1021" s="662" t="s">
        <v>2463</v>
      </c>
      <c r="H1021" s="662" t="s">
        <v>571</v>
      </c>
      <c r="I1021" s="662" t="s">
        <v>2564</v>
      </c>
      <c r="J1021" s="662" t="s">
        <v>2565</v>
      </c>
      <c r="K1021" s="662" t="s">
        <v>2566</v>
      </c>
      <c r="L1021" s="663">
        <v>1000</v>
      </c>
      <c r="M1021" s="663">
        <v>2000</v>
      </c>
      <c r="N1021" s="662">
        <v>2</v>
      </c>
      <c r="O1021" s="745">
        <v>2</v>
      </c>
      <c r="P1021" s="663">
        <v>2000</v>
      </c>
      <c r="Q1021" s="678">
        <v>1</v>
      </c>
      <c r="R1021" s="662">
        <v>2</v>
      </c>
      <c r="S1021" s="678">
        <v>1</v>
      </c>
      <c r="T1021" s="745">
        <v>2</v>
      </c>
      <c r="U1021" s="701">
        <v>1</v>
      </c>
    </row>
    <row r="1022" spans="1:21" ht="14.4" customHeight="1" x14ac:dyDescent="0.3">
      <c r="A1022" s="661">
        <v>31</v>
      </c>
      <c r="B1022" s="662" t="s">
        <v>570</v>
      </c>
      <c r="C1022" s="662" t="s">
        <v>2361</v>
      </c>
      <c r="D1022" s="743" t="s">
        <v>3311</v>
      </c>
      <c r="E1022" s="744" t="s">
        <v>2381</v>
      </c>
      <c r="F1022" s="662" t="s">
        <v>2358</v>
      </c>
      <c r="G1022" s="662" t="s">
        <v>2463</v>
      </c>
      <c r="H1022" s="662" t="s">
        <v>571</v>
      </c>
      <c r="I1022" s="662" t="s">
        <v>3272</v>
      </c>
      <c r="J1022" s="662" t="s">
        <v>3273</v>
      </c>
      <c r="K1022" s="662" t="s">
        <v>3274</v>
      </c>
      <c r="L1022" s="663">
        <v>1000</v>
      </c>
      <c r="M1022" s="663">
        <v>1000</v>
      </c>
      <c r="N1022" s="662">
        <v>1</v>
      </c>
      <c r="O1022" s="745">
        <v>1</v>
      </c>
      <c r="P1022" s="663">
        <v>1000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31</v>
      </c>
      <c r="B1023" s="662" t="s">
        <v>570</v>
      </c>
      <c r="C1023" s="662" t="s">
        <v>2361</v>
      </c>
      <c r="D1023" s="743" t="s">
        <v>3311</v>
      </c>
      <c r="E1023" s="744" t="s">
        <v>2381</v>
      </c>
      <c r="F1023" s="662" t="s">
        <v>2358</v>
      </c>
      <c r="G1023" s="662" t="s">
        <v>2488</v>
      </c>
      <c r="H1023" s="662" t="s">
        <v>571</v>
      </c>
      <c r="I1023" s="662" t="s">
        <v>2489</v>
      </c>
      <c r="J1023" s="662" t="s">
        <v>2490</v>
      </c>
      <c r="K1023" s="662" t="s">
        <v>2491</v>
      </c>
      <c r="L1023" s="663">
        <v>260</v>
      </c>
      <c r="M1023" s="663">
        <v>1300</v>
      </c>
      <c r="N1023" s="662">
        <v>5</v>
      </c>
      <c r="O1023" s="745">
        <v>3</v>
      </c>
      <c r="P1023" s="663">
        <v>780</v>
      </c>
      <c r="Q1023" s="678">
        <v>0.6</v>
      </c>
      <c r="R1023" s="662">
        <v>3</v>
      </c>
      <c r="S1023" s="678">
        <v>0.6</v>
      </c>
      <c r="T1023" s="745">
        <v>2</v>
      </c>
      <c r="U1023" s="701">
        <v>0.66666666666666663</v>
      </c>
    </row>
    <row r="1024" spans="1:21" ht="14.4" customHeight="1" x14ac:dyDescent="0.3">
      <c r="A1024" s="661">
        <v>31</v>
      </c>
      <c r="B1024" s="662" t="s">
        <v>570</v>
      </c>
      <c r="C1024" s="662" t="s">
        <v>2361</v>
      </c>
      <c r="D1024" s="743" t="s">
        <v>3311</v>
      </c>
      <c r="E1024" s="744" t="s">
        <v>2381</v>
      </c>
      <c r="F1024" s="662" t="s">
        <v>2358</v>
      </c>
      <c r="G1024" s="662" t="s">
        <v>2488</v>
      </c>
      <c r="H1024" s="662" t="s">
        <v>571</v>
      </c>
      <c r="I1024" s="662" t="s">
        <v>2492</v>
      </c>
      <c r="J1024" s="662" t="s">
        <v>2493</v>
      </c>
      <c r="K1024" s="662" t="s">
        <v>2494</v>
      </c>
      <c r="L1024" s="663">
        <v>200</v>
      </c>
      <c r="M1024" s="663">
        <v>2000</v>
      </c>
      <c r="N1024" s="662">
        <v>10</v>
      </c>
      <c r="O1024" s="745">
        <v>5</v>
      </c>
      <c r="P1024" s="663">
        <v>2000</v>
      </c>
      <c r="Q1024" s="678">
        <v>1</v>
      </c>
      <c r="R1024" s="662">
        <v>10</v>
      </c>
      <c r="S1024" s="678">
        <v>1</v>
      </c>
      <c r="T1024" s="745">
        <v>5</v>
      </c>
      <c r="U1024" s="701">
        <v>1</v>
      </c>
    </row>
    <row r="1025" spans="1:21" ht="14.4" customHeight="1" x14ac:dyDescent="0.3">
      <c r="A1025" s="661">
        <v>31</v>
      </c>
      <c r="B1025" s="662" t="s">
        <v>570</v>
      </c>
      <c r="C1025" s="662" t="s">
        <v>2361</v>
      </c>
      <c r="D1025" s="743" t="s">
        <v>3311</v>
      </c>
      <c r="E1025" s="744" t="s">
        <v>2381</v>
      </c>
      <c r="F1025" s="662" t="s">
        <v>2358</v>
      </c>
      <c r="G1025" s="662" t="s">
        <v>2488</v>
      </c>
      <c r="H1025" s="662" t="s">
        <v>571</v>
      </c>
      <c r="I1025" s="662" t="s">
        <v>3275</v>
      </c>
      <c r="J1025" s="662" t="s">
        <v>3276</v>
      </c>
      <c r="K1025" s="662" t="s">
        <v>3277</v>
      </c>
      <c r="L1025" s="663">
        <v>277.88</v>
      </c>
      <c r="M1025" s="663">
        <v>555.76</v>
      </c>
      <c r="N1025" s="662">
        <v>2</v>
      </c>
      <c r="O1025" s="745">
        <v>1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31</v>
      </c>
      <c r="B1026" s="662" t="s">
        <v>570</v>
      </c>
      <c r="C1026" s="662" t="s">
        <v>2361</v>
      </c>
      <c r="D1026" s="743" t="s">
        <v>3311</v>
      </c>
      <c r="E1026" s="744" t="s">
        <v>2382</v>
      </c>
      <c r="F1026" s="662" t="s">
        <v>2357</v>
      </c>
      <c r="G1026" s="662" t="s">
        <v>2393</v>
      </c>
      <c r="H1026" s="662" t="s">
        <v>1282</v>
      </c>
      <c r="I1026" s="662" t="s">
        <v>1569</v>
      </c>
      <c r="J1026" s="662" t="s">
        <v>2256</v>
      </c>
      <c r="K1026" s="662" t="s">
        <v>2252</v>
      </c>
      <c r="L1026" s="663">
        <v>149.52000000000001</v>
      </c>
      <c r="M1026" s="663">
        <v>149.52000000000001</v>
      </c>
      <c r="N1026" s="662">
        <v>1</v>
      </c>
      <c r="O1026" s="745">
        <v>0.5</v>
      </c>
      <c r="P1026" s="663">
        <v>149.52000000000001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31</v>
      </c>
      <c r="B1027" s="662" t="s">
        <v>570</v>
      </c>
      <c r="C1027" s="662" t="s">
        <v>2361</v>
      </c>
      <c r="D1027" s="743" t="s">
        <v>3311</v>
      </c>
      <c r="E1027" s="744" t="s">
        <v>2382</v>
      </c>
      <c r="F1027" s="662" t="s">
        <v>2357</v>
      </c>
      <c r="G1027" s="662" t="s">
        <v>2393</v>
      </c>
      <c r="H1027" s="662" t="s">
        <v>571</v>
      </c>
      <c r="I1027" s="662" t="s">
        <v>2394</v>
      </c>
      <c r="J1027" s="662" t="s">
        <v>1145</v>
      </c>
      <c r="K1027" s="662" t="s">
        <v>2395</v>
      </c>
      <c r="L1027" s="663">
        <v>145.02000000000001</v>
      </c>
      <c r="M1027" s="663">
        <v>145.02000000000001</v>
      </c>
      <c r="N1027" s="662">
        <v>1</v>
      </c>
      <c r="O1027" s="745">
        <v>1</v>
      </c>
      <c r="P1027" s="663">
        <v>145.02000000000001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31</v>
      </c>
      <c r="B1028" s="662" t="s">
        <v>570</v>
      </c>
      <c r="C1028" s="662" t="s">
        <v>2361</v>
      </c>
      <c r="D1028" s="743" t="s">
        <v>3311</v>
      </c>
      <c r="E1028" s="744" t="s">
        <v>2382</v>
      </c>
      <c r="F1028" s="662" t="s">
        <v>2357</v>
      </c>
      <c r="G1028" s="662" t="s">
        <v>2384</v>
      </c>
      <c r="H1028" s="662" t="s">
        <v>571</v>
      </c>
      <c r="I1028" s="662" t="s">
        <v>1502</v>
      </c>
      <c r="J1028" s="662" t="s">
        <v>1503</v>
      </c>
      <c r="K1028" s="662" t="s">
        <v>2260</v>
      </c>
      <c r="L1028" s="663">
        <v>66.819999999999993</v>
      </c>
      <c r="M1028" s="663">
        <v>66.819999999999993</v>
      </c>
      <c r="N1028" s="662">
        <v>1</v>
      </c>
      <c r="O1028" s="745">
        <v>1</v>
      </c>
      <c r="P1028" s="663">
        <v>66.819999999999993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31</v>
      </c>
      <c r="B1029" s="662" t="s">
        <v>570</v>
      </c>
      <c r="C1029" s="662" t="s">
        <v>2361</v>
      </c>
      <c r="D1029" s="743" t="s">
        <v>3311</v>
      </c>
      <c r="E1029" s="744" t="s">
        <v>2382</v>
      </c>
      <c r="F1029" s="662" t="s">
        <v>2357</v>
      </c>
      <c r="G1029" s="662" t="s">
        <v>2384</v>
      </c>
      <c r="H1029" s="662" t="s">
        <v>571</v>
      </c>
      <c r="I1029" s="662" t="s">
        <v>1502</v>
      </c>
      <c r="J1029" s="662" t="s">
        <v>1503</v>
      </c>
      <c r="K1029" s="662" t="s">
        <v>2260</v>
      </c>
      <c r="L1029" s="663">
        <v>78.33</v>
      </c>
      <c r="M1029" s="663">
        <v>156.66</v>
      </c>
      <c r="N1029" s="662">
        <v>2</v>
      </c>
      <c r="O1029" s="745">
        <v>1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31</v>
      </c>
      <c r="B1030" s="662" t="s">
        <v>570</v>
      </c>
      <c r="C1030" s="662" t="s">
        <v>2361</v>
      </c>
      <c r="D1030" s="743" t="s">
        <v>3311</v>
      </c>
      <c r="E1030" s="744" t="s">
        <v>2382</v>
      </c>
      <c r="F1030" s="662" t="s">
        <v>2357</v>
      </c>
      <c r="G1030" s="662" t="s">
        <v>2553</v>
      </c>
      <c r="H1030" s="662" t="s">
        <v>571</v>
      </c>
      <c r="I1030" s="662" t="s">
        <v>3278</v>
      </c>
      <c r="J1030" s="662" t="s">
        <v>3279</v>
      </c>
      <c r="K1030" s="662" t="s">
        <v>3280</v>
      </c>
      <c r="L1030" s="663">
        <v>0</v>
      </c>
      <c r="M1030" s="663">
        <v>0</v>
      </c>
      <c r="N1030" s="662">
        <v>1</v>
      </c>
      <c r="O1030" s="745">
        <v>1</v>
      </c>
      <c r="P1030" s="663">
        <v>0</v>
      </c>
      <c r="Q1030" s="678"/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31</v>
      </c>
      <c r="B1031" s="662" t="s">
        <v>570</v>
      </c>
      <c r="C1031" s="662" t="s">
        <v>2361</v>
      </c>
      <c r="D1031" s="743" t="s">
        <v>3311</v>
      </c>
      <c r="E1031" s="744" t="s">
        <v>2382</v>
      </c>
      <c r="F1031" s="662" t="s">
        <v>2357</v>
      </c>
      <c r="G1031" s="662" t="s">
        <v>2553</v>
      </c>
      <c r="H1031" s="662" t="s">
        <v>571</v>
      </c>
      <c r="I1031" s="662" t="s">
        <v>2554</v>
      </c>
      <c r="J1031" s="662" t="s">
        <v>2555</v>
      </c>
      <c r="K1031" s="662" t="s">
        <v>1380</v>
      </c>
      <c r="L1031" s="663">
        <v>48.42</v>
      </c>
      <c r="M1031" s="663">
        <v>145.26</v>
      </c>
      <c r="N1031" s="662">
        <v>3</v>
      </c>
      <c r="O1031" s="745">
        <v>2</v>
      </c>
      <c r="P1031" s="663">
        <v>145.26</v>
      </c>
      <c r="Q1031" s="678">
        <v>1</v>
      </c>
      <c r="R1031" s="662">
        <v>3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31</v>
      </c>
      <c r="B1032" s="662" t="s">
        <v>570</v>
      </c>
      <c r="C1032" s="662" t="s">
        <v>2361</v>
      </c>
      <c r="D1032" s="743" t="s">
        <v>3311</v>
      </c>
      <c r="E1032" s="744" t="s">
        <v>2382</v>
      </c>
      <c r="F1032" s="662" t="s">
        <v>2357</v>
      </c>
      <c r="G1032" s="662" t="s">
        <v>2553</v>
      </c>
      <c r="H1032" s="662" t="s">
        <v>571</v>
      </c>
      <c r="I1032" s="662" t="s">
        <v>3281</v>
      </c>
      <c r="J1032" s="662" t="s">
        <v>2835</v>
      </c>
      <c r="K1032" s="662" t="s">
        <v>3282</v>
      </c>
      <c r="L1032" s="663">
        <v>32.28</v>
      </c>
      <c r="M1032" s="663">
        <v>32.28</v>
      </c>
      <c r="N1032" s="662">
        <v>1</v>
      </c>
      <c r="O1032" s="745">
        <v>1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31</v>
      </c>
      <c r="B1033" s="662" t="s">
        <v>570</v>
      </c>
      <c r="C1033" s="662" t="s">
        <v>2361</v>
      </c>
      <c r="D1033" s="743" t="s">
        <v>3311</v>
      </c>
      <c r="E1033" s="744" t="s">
        <v>2382</v>
      </c>
      <c r="F1033" s="662" t="s">
        <v>2357</v>
      </c>
      <c r="G1033" s="662" t="s">
        <v>2553</v>
      </c>
      <c r="H1033" s="662" t="s">
        <v>571</v>
      </c>
      <c r="I1033" s="662" t="s">
        <v>3283</v>
      </c>
      <c r="J1033" s="662" t="s">
        <v>3279</v>
      </c>
      <c r="K1033" s="662" t="s">
        <v>3284</v>
      </c>
      <c r="L1033" s="663">
        <v>0</v>
      </c>
      <c r="M1033" s="663">
        <v>0</v>
      </c>
      <c r="N1033" s="662">
        <v>2</v>
      </c>
      <c r="O1033" s="745">
        <v>2</v>
      </c>
      <c r="P1033" s="663">
        <v>0</v>
      </c>
      <c r="Q1033" s="678"/>
      <c r="R1033" s="662">
        <v>2</v>
      </c>
      <c r="S1033" s="678">
        <v>1</v>
      </c>
      <c r="T1033" s="745">
        <v>2</v>
      </c>
      <c r="U1033" s="701">
        <v>1</v>
      </c>
    </row>
    <row r="1034" spans="1:21" ht="14.4" customHeight="1" x14ac:dyDescent="0.3">
      <c r="A1034" s="661">
        <v>31</v>
      </c>
      <c r="B1034" s="662" t="s">
        <v>570</v>
      </c>
      <c r="C1034" s="662" t="s">
        <v>2361</v>
      </c>
      <c r="D1034" s="743" t="s">
        <v>3311</v>
      </c>
      <c r="E1034" s="744" t="s">
        <v>2382</v>
      </c>
      <c r="F1034" s="662" t="s">
        <v>2357</v>
      </c>
      <c r="G1034" s="662" t="s">
        <v>2700</v>
      </c>
      <c r="H1034" s="662" t="s">
        <v>571</v>
      </c>
      <c r="I1034" s="662" t="s">
        <v>3153</v>
      </c>
      <c r="J1034" s="662" t="s">
        <v>3154</v>
      </c>
      <c r="K1034" s="662" t="s">
        <v>3155</v>
      </c>
      <c r="L1034" s="663">
        <v>0</v>
      </c>
      <c r="M1034" s="663">
        <v>0</v>
      </c>
      <c r="N1034" s="662">
        <v>1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31</v>
      </c>
      <c r="B1035" s="662" t="s">
        <v>570</v>
      </c>
      <c r="C1035" s="662" t="s">
        <v>2361</v>
      </c>
      <c r="D1035" s="743" t="s">
        <v>3311</v>
      </c>
      <c r="E1035" s="744" t="s">
        <v>2382</v>
      </c>
      <c r="F1035" s="662" t="s">
        <v>2357</v>
      </c>
      <c r="G1035" s="662" t="s">
        <v>2412</v>
      </c>
      <c r="H1035" s="662" t="s">
        <v>571</v>
      </c>
      <c r="I1035" s="662" t="s">
        <v>2767</v>
      </c>
      <c r="J1035" s="662" t="s">
        <v>859</v>
      </c>
      <c r="K1035" s="662" t="s">
        <v>2768</v>
      </c>
      <c r="L1035" s="663">
        <v>0</v>
      </c>
      <c r="M1035" s="663">
        <v>0</v>
      </c>
      <c r="N1035" s="662">
        <v>1</v>
      </c>
      <c r="O1035" s="745">
        <v>0.5</v>
      </c>
      <c r="P1035" s="663">
        <v>0</v>
      </c>
      <c r="Q1035" s="678"/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31</v>
      </c>
      <c r="B1036" s="662" t="s">
        <v>570</v>
      </c>
      <c r="C1036" s="662" t="s">
        <v>2361</v>
      </c>
      <c r="D1036" s="743" t="s">
        <v>3311</v>
      </c>
      <c r="E1036" s="744" t="s">
        <v>2382</v>
      </c>
      <c r="F1036" s="662" t="s">
        <v>2357</v>
      </c>
      <c r="G1036" s="662" t="s">
        <v>2875</v>
      </c>
      <c r="H1036" s="662" t="s">
        <v>571</v>
      </c>
      <c r="I1036" s="662" t="s">
        <v>2960</v>
      </c>
      <c r="J1036" s="662" t="s">
        <v>1212</v>
      </c>
      <c r="K1036" s="662" t="s">
        <v>2957</v>
      </c>
      <c r="L1036" s="663">
        <v>76.180000000000007</v>
      </c>
      <c r="M1036" s="663">
        <v>76.180000000000007</v>
      </c>
      <c r="N1036" s="662">
        <v>1</v>
      </c>
      <c r="O1036" s="745">
        <v>0.5</v>
      </c>
      <c r="P1036" s="663">
        <v>76.180000000000007</v>
      </c>
      <c r="Q1036" s="678">
        <v>1</v>
      </c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31</v>
      </c>
      <c r="B1037" s="662" t="s">
        <v>570</v>
      </c>
      <c r="C1037" s="662" t="s">
        <v>2361</v>
      </c>
      <c r="D1037" s="743" t="s">
        <v>3311</v>
      </c>
      <c r="E1037" s="744" t="s">
        <v>2382</v>
      </c>
      <c r="F1037" s="662" t="s">
        <v>2357</v>
      </c>
      <c r="G1037" s="662" t="s">
        <v>2389</v>
      </c>
      <c r="H1037" s="662" t="s">
        <v>571</v>
      </c>
      <c r="I1037" s="662" t="s">
        <v>1513</v>
      </c>
      <c r="J1037" s="662" t="s">
        <v>1514</v>
      </c>
      <c r="K1037" s="662" t="s">
        <v>1515</v>
      </c>
      <c r="L1037" s="663">
        <v>147.31</v>
      </c>
      <c r="M1037" s="663">
        <v>736.55</v>
      </c>
      <c r="N1037" s="662">
        <v>5</v>
      </c>
      <c r="O1037" s="745">
        <v>2.5</v>
      </c>
      <c r="P1037" s="663">
        <v>736.55</v>
      </c>
      <c r="Q1037" s="678">
        <v>1</v>
      </c>
      <c r="R1037" s="662">
        <v>5</v>
      </c>
      <c r="S1037" s="678">
        <v>1</v>
      </c>
      <c r="T1037" s="745">
        <v>2.5</v>
      </c>
      <c r="U1037" s="701">
        <v>1</v>
      </c>
    </row>
    <row r="1038" spans="1:21" ht="14.4" customHeight="1" x14ac:dyDescent="0.3">
      <c r="A1038" s="661">
        <v>31</v>
      </c>
      <c r="B1038" s="662" t="s">
        <v>570</v>
      </c>
      <c r="C1038" s="662" t="s">
        <v>2361</v>
      </c>
      <c r="D1038" s="743" t="s">
        <v>3311</v>
      </c>
      <c r="E1038" s="744" t="s">
        <v>2382</v>
      </c>
      <c r="F1038" s="662" t="s">
        <v>2357</v>
      </c>
      <c r="G1038" s="662" t="s">
        <v>2389</v>
      </c>
      <c r="H1038" s="662" t="s">
        <v>571</v>
      </c>
      <c r="I1038" s="662" t="s">
        <v>2512</v>
      </c>
      <c r="J1038" s="662" t="s">
        <v>1514</v>
      </c>
      <c r="K1038" s="662" t="s">
        <v>2513</v>
      </c>
      <c r="L1038" s="663">
        <v>0</v>
      </c>
      <c r="M1038" s="663">
        <v>0</v>
      </c>
      <c r="N1038" s="662">
        <v>1</v>
      </c>
      <c r="O1038" s="745">
        <v>1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31</v>
      </c>
      <c r="B1039" s="662" t="s">
        <v>570</v>
      </c>
      <c r="C1039" s="662" t="s">
        <v>2361</v>
      </c>
      <c r="D1039" s="743" t="s">
        <v>3311</v>
      </c>
      <c r="E1039" s="744" t="s">
        <v>2382</v>
      </c>
      <c r="F1039" s="662" t="s">
        <v>2357</v>
      </c>
      <c r="G1039" s="662" t="s">
        <v>2389</v>
      </c>
      <c r="H1039" s="662" t="s">
        <v>571</v>
      </c>
      <c r="I1039" s="662" t="s">
        <v>2584</v>
      </c>
      <c r="J1039" s="662" t="s">
        <v>1514</v>
      </c>
      <c r="K1039" s="662" t="s">
        <v>1515</v>
      </c>
      <c r="L1039" s="663">
        <v>147.31</v>
      </c>
      <c r="M1039" s="663">
        <v>736.55</v>
      </c>
      <c r="N1039" s="662">
        <v>5</v>
      </c>
      <c r="O1039" s="745">
        <v>2</v>
      </c>
      <c r="P1039" s="663">
        <v>736.55</v>
      </c>
      <c r="Q1039" s="678">
        <v>1</v>
      </c>
      <c r="R1039" s="662">
        <v>5</v>
      </c>
      <c r="S1039" s="678">
        <v>1</v>
      </c>
      <c r="T1039" s="745">
        <v>2</v>
      </c>
      <c r="U1039" s="701">
        <v>1</v>
      </c>
    </row>
    <row r="1040" spans="1:21" ht="14.4" customHeight="1" x14ac:dyDescent="0.3">
      <c r="A1040" s="661">
        <v>31</v>
      </c>
      <c r="B1040" s="662" t="s">
        <v>570</v>
      </c>
      <c r="C1040" s="662" t="s">
        <v>2361</v>
      </c>
      <c r="D1040" s="743" t="s">
        <v>3311</v>
      </c>
      <c r="E1040" s="744" t="s">
        <v>2382</v>
      </c>
      <c r="F1040" s="662" t="s">
        <v>2357</v>
      </c>
      <c r="G1040" s="662" t="s">
        <v>2422</v>
      </c>
      <c r="H1040" s="662" t="s">
        <v>1282</v>
      </c>
      <c r="I1040" s="662" t="s">
        <v>2423</v>
      </c>
      <c r="J1040" s="662" t="s">
        <v>2424</v>
      </c>
      <c r="K1040" s="662" t="s">
        <v>2425</v>
      </c>
      <c r="L1040" s="663">
        <v>543.39</v>
      </c>
      <c r="M1040" s="663">
        <v>4347.12</v>
      </c>
      <c r="N1040" s="662">
        <v>8</v>
      </c>
      <c r="O1040" s="745">
        <v>3</v>
      </c>
      <c r="P1040" s="663">
        <v>4347.12</v>
      </c>
      <c r="Q1040" s="678">
        <v>1</v>
      </c>
      <c r="R1040" s="662">
        <v>8</v>
      </c>
      <c r="S1040" s="678">
        <v>1</v>
      </c>
      <c r="T1040" s="745">
        <v>3</v>
      </c>
      <c r="U1040" s="701">
        <v>1</v>
      </c>
    </row>
    <row r="1041" spans="1:21" ht="14.4" customHeight="1" x14ac:dyDescent="0.3">
      <c r="A1041" s="661">
        <v>31</v>
      </c>
      <c r="B1041" s="662" t="s">
        <v>570</v>
      </c>
      <c r="C1041" s="662" t="s">
        <v>2361</v>
      </c>
      <c r="D1041" s="743" t="s">
        <v>3311</v>
      </c>
      <c r="E1041" s="744" t="s">
        <v>2382</v>
      </c>
      <c r="F1041" s="662" t="s">
        <v>2357</v>
      </c>
      <c r="G1041" s="662" t="s">
        <v>2422</v>
      </c>
      <c r="H1041" s="662" t="s">
        <v>1282</v>
      </c>
      <c r="I1041" s="662" t="s">
        <v>2426</v>
      </c>
      <c r="J1041" s="662" t="s">
        <v>2424</v>
      </c>
      <c r="K1041" s="662" t="s">
        <v>2427</v>
      </c>
      <c r="L1041" s="663">
        <v>815.1</v>
      </c>
      <c r="M1041" s="663">
        <v>4890.6000000000004</v>
      </c>
      <c r="N1041" s="662">
        <v>6</v>
      </c>
      <c r="O1041" s="745">
        <v>1.5</v>
      </c>
      <c r="P1041" s="663">
        <v>4890.6000000000004</v>
      </c>
      <c r="Q1041" s="678">
        <v>1</v>
      </c>
      <c r="R1041" s="662">
        <v>6</v>
      </c>
      <c r="S1041" s="678">
        <v>1</v>
      </c>
      <c r="T1041" s="745">
        <v>1.5</v>
      </c>
      <c r="U1041" s="701">
        <v>1</v>
      </c>
    </row>
    <row r="1042" spans="1:21" ht="14.4" customHeight="1" x14ac:dyDescent="0.3">
      <c r="A1042" s="661">
        <v>31</v>
      </c>
      <c r="B1042" s="662" t="s">
        <v>570</v>
      </c>
      <c r="C1042" s="662" t="s">
        <v>2361</v>
      </c>
      <c r="D1042" s="743" t="s">
        <v>3311</v>
      </c>
      <c r="E1042" s="744" t="s">
        <v>2382</v>
      </c>
      <c r="F1042" s="662" t="s">
        <v>2357</v>
      </c>
      <c r="G1042" s="662" t="s">
        <v>2432</v>
      </c>
      <c r="H1042" s="662" t="s">
        <v>1282</v>
      </c>
      <c r="I1042" s="662" t="s">
        <v>1292</v>
      </c>
      <c r="J1042" s="662" t="s">
        <v>1293</v>
      </c>
      <c r="K1042" s="662" t="s">
        <v>2290</v>
      </c>
      <c r="L1042" s="663">
        <v>48.42</v>
      </c>
      <c r="M1042" s="663">
        <v>96.84</v>
      </c>
      <c r="N1042" s="662">
        <v>2</v>
      </c>
      <c r="O1042" s="745">
        <v>1.5</v>
      </c>
      <c r="P1042" s="663">
        <v>48.42</v>
      </c>
      <c r="Q1042" s="678">
        <v>0.5</v>
      </c>
      <c r="R1042" s="662">
        <v>1</v>
      </c>
      <c r="S1042" s="678">
        <v>0.5</v>
      </c>
      <c r="T1042" s="745">
        <v>0.5</v>
      </c>
      <c r="U1042" s="701">
        <v>0.33333333333333331</v>
      </c>
    </row>
    <row r="1043" spans="1:21" ht="14.4" customHeight="1" x14ac:dyDescent="0.3">
      <c r="A1043" s="661">
        <v>31</v>
      </c>
      <c r="B1043" s="662" t="s">
        <v>570</v>
      </c>
      <c r="C1043" s="662" t="s">
        <v>2361</v>
      </c>
      <c r="D1043" s="743" t="s">
        <v>3311</v>
      </c>
      <c r="E1043" s="744" t="s">
        <v>2382</v>
      </c>
      <c r="F1043" s="662" t="s">
        <v>2357</v>
      </c>
      <c r="G1043" s="662" t="s">
        <v>2432</v>
      </c>
      <c r="H1043" s="662" t="s">
        <v>1282</v>
      </c>
      <c r="I1043" s="662" t="s">
        <v>2673</v>
      </c>
      <c r="J1043" s="662" t="s">
        <v>1293</v>
      </c>
      <c r="K1043" s="662" t="s">
        <v>2674</v>
      </c>
      <c r="L1043" s="663">
        <v>0</v>
      </c>
      <c r="M1043" s="663">
        <v>0</v>
      </c>
      <c r="N1043" s="662">
        <v>1</v>
      </c>
      <c r="O1043" s="745">
        <v>1</v>
      </c>
      <c r="P1043" s="663">
        <v>0</v>
      </c>
      <c r="Q1043" s="678"/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31</v>
      </c>
      <c r="B1044" s="662" t="s">
        <v>570</v>
      </c>
      <c r="C1044" s="662" t="s">
        <v>2361</v>
      </c>
      <c r="D1044" s="743" t="s">
        <v>3311</v>
      </c>
      <c r="E1044" s="744" t="s">
        <v>2382</v>
      </c>
      <c r="F1044" s="662" t="s">
        <v>2357</v>
      </c>
      <c r="G1044" s="662" t="s">
        <v>2433</v>
      </c>
      <c r="H1044" s="662" t="s">
        <v>571</v>
      </c>
      <c r="I1044" s="662" t="s">
        <v>740</v>
      </c>
      <c r="J1044" s="662" t="s">
        <v>2434</v>
      </c>
      <c r="K1044" s="662" t="s">
        <v>2435</v>
      </c>
      <c r="L1044" s="663">
        <v>0</v>
      </c>
      <c r="M1044" s="663">
        <v>0</v>
      </c>
      <c r="N1044" s="662">
        <v>10</v>
      </c>
      <c r="O1044" s="745">
        <v>5</v>
      </c>
      <c r="P1044" s="663">
        <v>0</v>
      </c>
      <c r="Q1044" s="678"/>
      <c r="R1044" s="662">
        <v>10</v>
      </c>
      <c r="S1044" s="678">
        <v>1</v>
      </c>
      <c r="T1044" s="745">
        <v>5</v>
      </c>
      <c r="U1044" s="701">
        <v>1</v>
      </c>
    </row>
    <row r="1045" spans="1:21" ht="14.4" customHeight="1" x14ac:dyDescent="0.3">
      <c r="A1045" s="661">
        <v>31</v>
      </c>
      <c r="B1045" s="662" t="s">
        <v>570</v>
      </c>
      <c r="C1045" s="662" t="s">
        <v>2361</v>
      </c>
      <c r="D1045" s="743" t="s">
        <v>3311</v>
      </c>
      <c r="E1045" s="744" t="s">
        <v>2382</v>
      </c>
      <c r="F1045" s="662" t="s">
        <v>2357</v>
      </c>
      <c r="G1045" s="662" t="s">
        <v>2558</v>
      </c>
      <c r="H1045" s="662" t="s">
        <v>571</v>
      </c>
      <c r="I1045" s="662" t="s">
        <v>1490</v>
      </c>
      <c r="J1045" s="662" t="s">
        <v>1491</v>
      </c>
      <c r="K1045" s="662" t="s">
        <v>2560</v>
      </c>
      <c r="L1045" s="663">
        <v>22.44</v>
      </c>
      <c r="M1045" s="663">
        <v>44.88</v>
      </c>
      <c r="N1045" s="662">
        <v>2</v>
      </c>
      <c r="O1045" s="745">
        <v>1</v>
      </c>
      <c r="P1045" s="663">
        <v>44.88</v>
      </c>
      <c r="Q1045" s="678">
        <v>1</v>
      </c>
      <c r="R1045" s="662">
        <v>2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31</v>
      </c>
      <c r="B1046" s="662" t="s">
        <v>570</v>
      </c>
      <c r="C1046" s="662" t="s">
        <v>2361</v>
      </c>
      <c r="D1046" s="743" t="s">
        <v>3311</v>
      </c>
      <c r="E1046" s="744" t="s">
        <v>2382</v>
      </c>
      <c r="F1046" s="662" t="s">
        <v>2357</v>
      </c>
      <c r="G1046" s="662" t="s">
        <v>2440</v>
      </c>
      <c r="H1046" s="662" t="s">
        <v>571</v>
      </c>
      <c r="I1046" s="662" t="s">
        <v>1494</v>
      </c>
      <c r="J1046" s="662" t="s">
        <v>1495</v>
      </c>
      <c r="K1046" s="662" t="s">
        <v>2441</v>
      </c>
      <c r="L1046" s="663">
        <v>186.27</v>
      </c>
      <c r="M1046" s="663">
        <v>372.54</v>
      </c>
      <c r="N1046" s="662">
        <v>2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31</v>
      </c>
      <c r="B1047" s="662" t="s">
        <v>570</v>
      </c>
      <c r="C1047" s="662" t="s">
        <v>2361</v>
      </c>
      <c r="D1047" s="743" t="s">
        <v>3311</v>
      </c>
      <c r="E1047" s="744" t="s">
        <v>2382</v>
      </c>
      <c r="F1047" s="662" t="s">
        <v>2358</v>
      </c>
      <c r="G1047" s="662" t="s">
        <v>2455</v>
      </c>
      <c r="H1047" s="662" t="s">
        <v>571</v>
      </c>
      <c r="I1047" s="662" t="s">
        <v>2726</v>
      </c>
      <c r="J1047" s="662" t="s">
        <v>2727</v>
      </c>
      <c r="K1047" s="662" t="s">
        <v>2728</v>
      </c>
      <c r="L1047" s="663">
        <v>800</v>
      </c>
      <c r="M1047" s="663">
        <v>800</v>
      </c>
      <c r="N1047" s="662">
        <v>1</v>
      </c>
      <c r="O1047" s="745">
        <v>1</v>
      </c>
      <c r="P1047" s="663">
        <v>800</v>
      </c>
      <c r="Q1047" s="678">
        <v>1</v>
      </c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31</v>
      </c>
      <c r="B1048" s="662" t="s">
        <v>570</v>
      </c>
      <c r="C1048" s="662" t="s">
        <v>2361</v>
      </c>
      <c r="D1048" s="743" t="s">
        <v>3311</v>
      </c>
      <c r="E1048" s="744" t="s">
        <v>2382</v>
      </c>
      <c r="F1048" s="662" t="s">
        <v>2358</v>
      </c>
      <c r="G1048" s="662" t="s">
        <v>2455</v>
      </c>
      <c r="H1048" s="662" t="s">
        <v>571</v>
      </c>
      <c r="I1048" s="662" t="s">
        <v>2456</v>
      </c>
      <c r="J1048" s="662" t="s">
        <v>2457</v>
      </c>
      <c r="K1048" s="662" t="s">
        <v>2458</v>
      </c>
      <c r="L1048" s="663">
        <v>35.75</v>
      </c>
      <c r="M1048" s="663">
        <v>71.5</v>
      </c>
      <c r="N1048" s="662">
        <v>2</v>
      </c>
      <c r="O1048" s="745">
        <v>2</v>
      </c>
      <c r="P1048" s="663">
        <v>71.5</v>
      </c>
      <c r="Q1048" s="678">
        <v>1</v>
      </c>
      <c r="R1048" s="662">
        <v>2</v>
      </c>
      <c r="S1048" s="678">
        <v>1</v>
      </c>
      <c r="T1048" s="745">
        <v>2</v>
      </c>
      <c r="U1048" s="701">
        <v>1</v>
      </c>
    </row>
    <row r="1049" spans="1:21" ht="14.4" customHeight="1" x14ac:dyDescent="0.3">
      <c r="A1049" s="661">
        <v>31</v>
      </c>
      <c r="B1049" s="662" t="s">
        <v>570</v>
      </c>
      <c r="C1049" s="662" t="s">
        <v>2361</v>
      </c>
      <c r="D1049" s="743" t="s">
        <v>3311</v>
      </c>
      <c r="E1049" s="744" t="s">
        <v>2382</v>
      </c>
      <c r="F1049" s="662" t="s">
        <v>2358</v>
      </c>
      <c r="G1049" s="662" t="s">
        <v>2455</v>
      </c>
      <c r="H1049" s="662" t="s">
        <v>571</v>
      </c>
      <c r="I1049" s="662" t="s">
        <v>2793</v>
      </c>
      <c r="J1049" s="662" t="s">
        <v>2594</v>
      </c>
      <c r="K1049" s="662" t="s">
        <v>2794</v>
      </c>
      <c r="L1049" s="663">
        <v>24.77</v>
      </c>
      <c r="M1049" s="663">
        <v>941.25999999999954</v>
      </c>
      <c r="N1049" s="662">
        <v>38</v>
      </c>
      <c r="O1049" s="745">
        <v>38</v>
      </c>
      <c r="P1049" s="663">
        <v>941.25999999999954</v>
      </c>
      <c r="Q1049" s="678">
        <v>1</v>
      </c>
      <c r="R1049" s="662">
        <v>38</v>
      </c>
      <c r="S1049" s="678">
        <v>1</v>
      </c>
      <c r="T1049" s="745">
        <v>38</v>
      </c>
      <c r="U1049" s="701">
        <v>1</v>
      </c>
    </row>
    <row r="1050" spans="1:21" ht="14.4" customHeight="1" x14ac:dyDescent="0.3">
      <c r="A1050" s="661">
        <v>31</v>
      </c>
      <c r="B1050" s="662" t="s">
        <v>570</v>
      </c>
      <c r="C1050" s="662" t="s">
        <v>2361</v>
      </c>
      <c r="D1050" s="743" t="s">
        <v>3311</v>
      </c>
      <c r="E1050" s="744" t="s">
        <v>2382</v>
      </c>
      <c r="F1050" s="662" t="s">
        <v>2358</v>
      </c>
      <c r="G1050" s="662" t="s">
        <v>2455</v>
      </c>
      <c r="H1050" s="662" t="s">
        <v>571</v>
      </c>
      <c r="I1050" s="662" t="s">
        <v>3285</v>
      </c>
      <c r="J1050" s="662" t="s">
        <v>3286</v>
      </c>
      <c r="K1050" s="662" t="s">
        <v>3287</v>
      </c>
      <c r="L1050" s="663">
        <v>20.399999999999999</v>
      </c>
      <c r="M1050" s="663">
        <v>20.399999999999999</v>
      </c>
      <c r="N1050" s="662">
        <v>1</v>
      </c>
      <c r="O1050" s="745">
        <v>1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31</v>
      </c>
      <c r="B1051" s="662" t="s">
        <v>570</v>
      </c>
      <c r="C1051" s="662" t="s">
        <v>2361</v>
      </c>
      <c r="D1051" s="743" t="s">
        <v>3311</v>
      </c>
      <c r="E1051" s="744" t="s">
        <v>2382</v>
      </c>
      <c r="F1051" s="662" t="s">
        <v>2358</v>
      </c>
      <c r="G1051" s="662" t="s">
        <v>2463</v>
      </c>
      <c r="H1051" s="662" t="s">
        <v>571</v>
      </c>
      <c r="I1051" s="662" t="s">
        <v>2470</v>
      </c>
      <c r="J1051" s="662" t="s">
        <v>2471</v>
      </c>
      <c r="K1051" s="662" t="s">
        <v>2472</v>
      </c>
      <c r="L1051" s="663">
        <v>492.18</v>
      </c>
      <c r="M1051" s="663">
        <v>984.36</v>
      </c>
      <c r="N1051" s="662">
        <v>2</v>
      </c>
      <c r="O1051" s="745">
        <v>2</v>
      </c>
      <c r="P1051" s="663">
        <v>984.36</v>
      </c>
      <c r="Q1051" s="678">
        <v>1</v>
      </c>
      <c r="R1051" s="662">
        <v>2</v>
      </c>
      <c r="S1051" s="678">
        <v>1</v>
      </c>
      <c r="T1051" s="745">
        <v>2</v>
      </c>
      <c r="U1051" s="701">
        <v>1</v>
      </c>
    </row>
    <row r="1052" spans="1:21" ht="14.4" customHeight="1" x14ac:dyDescent="0.3">
      <c r="A1052" s="661">
        <v>31</v>
      </c>
      <c r="B1052" s="662" t="s">
        <v>570</v>
      </c>
      <c r="C1052" s="662" t="s">
        <v>2361</v>
      </c>
      <c r="D1052" s="743" t="s">
        <v>3311</v>
      </c>
      <c r="E1052" s="744" t="s">
        <v>2382</v>
      </c>
      <c r="F1052" s="662" t="s">
        <v>2358</v>
      </c>
      <c r="G1052" s="662" t="s">
        <v>2463</v>
      </c>
      <c r="H1052" s="662" t="s">
        <v>571</v>
      </c>
      <c r="I1052" s="662" t="s">
        <v>2534</v>
      </c>
      <c r="J1052" s="662" t="s">
        <v>2535</v>
      </c>
      <c r="K1052" s="662" t="s">
        <v>2536</v>
      </c>
      <c r="L1052" s="663">
        <v>2296.87</v>
      </c>
      <c r="M1052" s="663">
        <v>2296.87</v>
      </c>
      <c r="N1052" s="662">
        <v>1</v>
      </c>
      <c r="O1052" s="745">
        <v>1</v>
      </c>
      <c r="P1052" s="663">
        <v>2296.87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31</v>
      </c>
      <c r="B1053" s="662" t="s">
        <v>570</v>
      </c>
      <c r="C1053" s="662" t="s">
        <v>2361</v>
      </c>
      <c r="D1053" s="743" t="s">
        <v>3311</v>
      </c>
      <c r="E1053" s="744" t="s">
        <v>2382</v>
      </c>
      <c r="F1053" s="662" t="s">
        <v>2358</v>
      </c>
      <c r="G1053" s="662" t="s">
        <v>2463</v>
      </c>
      <c r="H1053" s="662" t="s">
        <v>571</v>
      </c>
      <c r="I1053" s="662" t="s">
        <v>2596</v>
      </c>
      <c r="J1053" s="662" t="s">
        <v>2597</v>
      </c>
      <c r="K1053" s="662" t="s">
        <v>2598</v>
      </c>
      <c r="L1053" s="663">
        <v>245.43</v>
      </c>
      <c r="M1053" s="663">
        <v>245.43</v>
      </c>
      <c r="N1053" s="662">
        <v>1</v>
      </c>
      <c r="O1053" s="745">
        <v>1</v>
      </c>
      <c r="P1053" s="663">
        <v>245.43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31</v>
      </c>
      <c r="B1054" s="662" t="s">
        <v>570</v>
      </c>
      <c r="C1054" s="662" t="s">
        <v>2361</v>
      </c>
      <c r="D1054" s="743" t="s">
        <v>3311</v>
      </c>
      <c r="E1054" s="744" t="s">
        <v>2382</v>
      </c>
      <c r="F1054" s="662" t="s">
        <v>2358</v>
      </c>
      <c r="G1054" s="662" t="s">
        <v>2463</v>
      </c>
      <c r="H1054" s="662" t="s">
        <v>571</v>
      </c>
      <c r="I1054" s="662" t="s">
        <v>2797</v>
      </c>
      <c r="J1054" s="662" t="s">
        <v>2798</v>
      </c>
      <c r="K1054" s="662" t="s">
        <v>2799</v>
      </c>
      <c r="L1054" s="663">
        <v>1575</v>
      </c>
      <c r="M1054" s="663">
        <v>7875</v>
      </c>
      <c r="N1054" s="662">
        <v>5</v>
      </c>
      <c r="O1054" s="745">
        <v>5</v>
      </c>
      <c r="P1054" s="663">
        <v>7875</v>
      </c>
      <c r="Q1054" s="678">
        <v>1</v>
      </c>
      <c r="R1054" s="662">
        <v>5</v>
      </c>
      <c r="S1054" s="678">
        <v>1</v>
      </c>
      <c r="T1054" s="745">
        <v>5</v>
      </c>
      <c r="U1054" s="701">
        <v>1</v>
      </c>
    </row>
    <row r="1055" spans="1:21" ht="14.4" customHeight="1" x14ac:dyDescent="0.3">
      <c r="A1055" s="661">
        <v>31</v>
      </c>
      <c r="B1055" s="662" t="s">
        <v>570</v>
      </c>
      <c r="C1055" s="662" t="s">
        <v>2361</v>
      </c>
      <c r="D1055" s="743" t="s">
        <v>3311</v>
      </c>
      <c r="E1055" s="744" t="s">
        <v>2382</v>
      </c>
      <c r="F1055" s="662" t="s">
        <v>2358</v>
      </c>
      <c r="G1055" s="662" t="s">
        <v>2463</v>
      </c>
      <c r="H1055" s="662" t="s">
        <v>571</v>
      </c>
      <c r="I1055" s="662" t="s">
        <v>2599</v>
      </c>
      <c r="J1055" s="662" t="s">
        <v>2600</v>
      </c>
      <c r="K1055" s="662" t="s">
        <v>2601</v>
      </c>
      <c r="L1055" s="663">
        <v>250</v>
      </c>
      <c r="M1055" s="663">
        <v>250</v>
      </c>
      <c r="N1055" s="662">
        <v>1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31</v>
      </c>
      <c r="B1056" s="662" t="s">
        <v>570</v>
      </c>
      <c r="C1056" s="662" t="s">
        <v>2361</v>
      </c>
      <c r="D1056" s="743" t="s">
        <v>3311</v>
      </c>
      <c r="E1056" s="744" t="s">
        <v>2382</v>
      </c>
      <c r="F1056" s="662" t="s">
        <v>2358</v>
      </c>
      <c r="G1056" s="662" t="s">
        <v>2463</v>
      </c>
      <c r="H1056" s="662" t="s">
        <v>571</v>
      </c>
      <c r="I1056" s="662" t="s">
        <v>3288</v>
      </c>
      <c r="J1056" s="662" t="s">
        <v>3289</v>
      </c>
      <c r="K1056" s="662" t="s">
        <v>3290</v>
      </c>
      <c r="L1056" s="663">
        <v>750</v>
      </c>
      <c r="M1056" s="663">
        <v>750</v>
      </c>
      <c r="N1056" s="662">
        <v>1</v>
      </c>
      <c r="O1056" s="745">
        <v>1</v>
      </c>
      <c r="P1056" s="663">
        <v>750</v>
      </c>
      <c r="Q1056" s="678">
        <v>1</v>
      </c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31</v>
      </c>
      <c r="B1057" s="662" t="s">
        <v>570</v>
      </c>
      <c r="C1057" s="662" t="s">
        <v>2361</v>
      </c>
      <c r="D1057" s="743" t="s">
        <v>3311</v>
      </c>
      <c r="E1057" s="744" t="s">
        <v>2382</v>
      </c>
      <c r="F1057" s="662" t="s">
        <v>2358</v>
      </c>
      <c r="G1057" s="662" t="s">
        <v>2463</v>
      </c>
      <c r="H1057" s="662" t="s">
        <v>571</v>
      </c>
      <c r="I1057" s="662" t="s">
        <v>2537</v>
      </c>
      <c r="J1057" s="662" t="s">
        <v>2538</v>
      </c>
      <c r="K1057" s="662" t="s">
        <v>2539</v>
      </c>
      <c r="L1057" s="663">
        <v>750</v>
      </c>
      <c r="M1057" s="663">
        <v>1500</v>
      </c>
      <c r="N1057" s="662">
        <v>2</v>
      </c>
      <c r="O1057" s="745">
        <v>2</v>
      </c>
      <c r="P1057" s="663">
        <v>1500</v>
      </c>
      <c r="Q1057" s="678">
        <v>1</v>
      </c>
      <c r="R1057" s="662">
        <v>2</v>
      </c>
      <c r="S1057" s="678">
        <v>1</v>
      </c>
      <c r="T1057" s="745">
        <v>2</v>
      </c>
      <c r="U1057" s="701">
        <v>1</v>
      </c>
    </row>
    <row r="1058" spans="1:21" ht="14.4" customHeight="1" x14ac:dyDescent="0.3">
      <c r="A1058" s="661">
        <v>31</v>
      </c>
      <c r="B1058" s="662" t="s">
        <v>570</v>
      </c>
      <c r="C1058" s="662" t="s">
        <v>2361</v>
      </c>
      <c r="D1058" s="743" t="s">
        <v>3311</v>
      </c>
      <c r="E1058" s="744" t="s">
        <v>2382</v>
      </c>
      <c r="F1058" s="662" t="s">
        <v>2358</v>
      </c>
      <c r="G1058" s="662" t="s">
        <v>2463</v>
      </c>
      <c r="H1058" s="662" t="s">
        <v>571</v>
      </c>
      <c r="I1058" s="662" t="s">
        <v>2800</v>
      </c>
      <c r="J1058" s="662" t="s">
        <v>2543</v>
      </c>
      <c r="K1058" s="662" t="s">
        <v>2801</v>
      </c>
      <c r="L1058" s="663">
        <v>50.5</v>
      </c>
      <c r="M1058" s="663">
        <v>50.5</v>
      </c>
      <c r="N1058" s="662">
        <v>1</v>
      </c>
      <c r="O1058" s="745">
        <v>1</v>
      </c>
      <c r="P1058" s="663">
        <v>50.5</v>
      </c>
      <c r="Q1058" s="678">
        <v>1</v>
      </c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31</v>
      </c>
      <c r="B1059" s="662" t="s">
        <v>570</v>
      </c>
      <c r="C1059" s="662" t="s">
        <v>2361</v>
      </c>
      <c r="D1059" s="743" t="s">
        <v>3311</v>
      </c>
      <c r="E1059" s="744" t="s">
        <v>2382</v>
      </c>
      <c r="F1059" s="662" t="s">
        <v>2358</v>
      </c>
      <c r="G1059" s="662" t="s">
        <v>2463</v>
      </c>
      <c r="H1059" s="662" t="s">
        <v>571</v>
      </c>
      <c r="I1059" s="662" t="s">
        <v>2473</v>
      </c>
      <c r="J1059" s="662" t="s">
        <v>2474</v>
      </c>
      <c r="K1059" s="662" t="s">
        <v>2475</v>
      </c>
      <c r="L1059" s="663">
        <v>971.25</v>
      </c>
      <c r="M1059" s="663">
        <v>971.25</v>
      </c>
      <c r="N1059" s="662">
        <v>1</v>
      </c>
      <c r="O1059" s="745">
        <v>1</v>
      </c>
      <c r="P1059" s="663">
        <v>971.25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31</v>
      </c>
      <c r="B1060" s="662" t="s">
        <v>570</v>
      </c>
      <c r="C1060" s="662" t="s">
        <v>2361</v>
      </c>
      <c r="D1060" s="743" t="s">
        <v>3311</v>
      </c>
      <c r="E1060" s="744" t="s">
        <v>2382</v>
      </c>
      <c r="F1060" s="662" t="s">
        <v>2358</v>
      </c>
      <c r="G1060" s="662" t="s">
        <v>2463</v>
      </c>
      <c r="H1060" s="662" t="s">
        <v>571</v>
      </c>
      <c r="I1060" s="662" t="s">
        <v>2624</v>
      </c>
      <c r="J1060" s="662" t="s">
        <v>2625</v>
      </c>
      <c r="K1060" s="662" t="s">
        <v>2626</v>
      </c>
      <c r="L1060" s="663">
        <v>1000</v>
      </c>
      <c r="M1060" s="663">
        <v>1000</v>
      </c>
      <c r="N1060" s="662">
        <v>1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31</v>
      </c>
      <c r="B1061" s="662" t="s">
        <v>570</v>
      </c>
      <c r="C1061" s="662" t="s">
        <v>2361</v>
      </c>
      <c r="D1061" s="743" t="s">
        <v>3311</v>
      </c>
      <c r="E1061" s="744" t="s">
        <v>2382</v>
      </c>
      <c r="F1061" s="662" t="s">
        <v>2358</v>
      </c>
      <c r="G1061" s="662" t="s">
        <v>2463</v>
      </c>
      <c r="H1061" s="662" t="s">
        <v>571</v>
      </c>
      <c r="I1061" s="662" t="s">
        <v>2804</v>
      </c>
      <c r="J1061" s="662" t="s">
        <v>2805</v>
      </c>
      <c r="K1061" s="662" t="s">
        <v>2806</v>
      </c>
      <c r="L1061" s="663">
        <v>600</v>
      </c>
      <c r="M1061" s="663">
        <v>1200</v>
      </c>
      <c r="N1061" s="662">
        <v>2</v>
      </c>
      <c r="O1061" s="745">
        <v>2</v>
      </c>
      <c r="P1061" s="663">
        <v>1200</v>
      </c>
      <c r="Q1061" s="678">
        <v>1</v>
      </c>
      <c r="R1061" s="662">
        <v>2</v>
      </c>
      <c r="S1061" s="678">
        <v>1</v>
      </c>
      <c r="T1061" s="745">
        <v>2</v>
      </c>
      <c r="U1061" s="701">
        <v>1</v>
      </c>
    </row>
    <row r="1062" spans="1:21" ht="14.4" customHeight="1" x14ac:dyDescent="0.3">
      <c r="A1062" s="661">
        <v>31</v>
      </c>
      <c r="B1062" s="662" t="s">
        <v>570</v>
      </c>
      <c r="C1062" s="662" t="s">
        <v>2361</v>
      </c>
      <c r="D1062" s="743" t="s">
        <v>3311</v>
      </c>
      <c r="E1062" s="744" t="s">
        <v>2382</v>
      </c>
      <c r="F1062" s="662" t="s">
        <v>2358</v>
      </c>
      <c r="G1062" s="662" t="s">
        <v>2463</v>
      </c>
      <c r="H1062" s="662" t="s">
        <v>571</v>
      </c>
      <c r="I1062" s="662" t="s">
        <v>2968</v>
      </c>
      <c r="J1062" s="662" t="s">
        <v>2969</v>
      </c>
      <c r="K1062" s="662"/>
      <c r="L1062" s="663">
        <v>80.349999999999994</v>
      </c>
      <c r="M1062" s="663">
        <v>80.349999999999994</v>
      </c>
      <c r="N1062" s="662">
        <v>1</v>
      </c>
      <c r="O1062" s="745">
        <v>1</v>
      </c>
      <c r="P1062" s="663">
        <v>80.349999999999994</v>
      </c>
      <c r="Q1062" s="678">
        <v>1</v>
      </c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31</v>
      </c>
      <c r="B1063" s="662" t="s">
        <v>570</v>
      </c>
      <c r="C1063" s="662" t="s">
        <v>2361</v>
      </c>
      <c r="D1063" s="743" t="s">
        <v>3311</v>
      </c>
      <c r="E1063" s="744" t="s">
        <v>2382</v>
      </c>
      <c r="F1063" s="662" t="s">
        <v>2358</v>
      </c>
      <c r="G1063" s="662" t="s">
        <v>2463</v>
      </c>
      <c r="H1063" s="662" t="s">
        <v>571</v>
      </c>
      <c r="I1063" s="662" t="s">
        <v>2659</v>
      </c>
      <c r="J1063" s="662" t="s">
        <v>2660</v>
      </c>
      <c r="K1063" s="662" t="s">
        <v>2661</v>
      </c>
      <c r="L1063" s="663">
        <v>600</v>
      </c>
      <c r="M1063" s="663">
        <v>4200</v>
      </c>
      <c r="N1063" s="662">
        <v>7</v>
      </c>
      <c r="O1063" s="745">
        <v>7</v>
      </c>
      <c r="P1063" s="663">
        <v>2400</v>
      </c>
      <c r="Q1063" s="678">
        <v>0.5714285714285714</v>
      </c>
      <c r="R1063" s="662">
        <v>4</v>
      </c>
      <c r="S1063" s="678">
        <v>0.5714285714285714</v>
      </c>
      <c r="T1063" s="745">
        <v>4</v>
      </c>
      <c r="U1063" s="701">
        <v>0.5714285714285714</v>
      </c>
    </row>
    <row r="1064" spans="1:21" ht="14.4" customHeight="1" x14ac:dyDescent="0.3">
      <c r="A1064" s="661">
        <v>31</v>
      </c>
      <c r="B1064" s="662" t="s">
        <v>570</v>
      </c>
      <c r="C1064" s="662" t="s">
        <v>2361</v>
      </c>
      <c r="D1064" s="743" t="s">
        <v>3311</v>
      </c>
      <c r="E1064" s="744" t="s">
        <v>2382</v>
      </c>
      <c r="F1064" s="662" t="s">
        <v>2358</v>
      </c>
      <c r="G1064" s="662" t="s">
        <v>2463</v>
      </c>
      <c r="H1064" s="662" t="s">
        <v>571</v>
      </c>
      <c r="I1064" s="662" t="s">
        <v>2476</v>
      </c>
      <c r="J1064" s="662" t="s">
        <v>2477</v>
      </c>
      <c r="K1064" s="662" t="s">
        <v>2478</v>
      </c>
      <c r="L1064" s="663">
        <v>349.12</v>
      </c>
      <c r="M1064" s="663">
        <v>349.12</v>
      </c>
      <c r="N1064" s="662">
        <v>1</v>
      </c>
      <c r="O1064" s="745">
        <v>1</v>
      </c>
      <c r="P1064" s="663">
        <v>349.12</v>
      </c>
      <c r="Q1064" s="678">
        <v>1</v>
      </c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31</v>
      </c>
      <c r="B1065" s="662" t="s">
        <v>570</v>
      </c>
      <c r="C1065" s="662" t="s">
        <v>2361</v>
      </c>
      <c r="D1065" s="743" t="s">
        <v>3311</v>
      </c>
      <c r="E1065" s="744" t="s">
        <v>2382</v>
      </c>
      <c r="F1065" s="662" t="s">
        <v>2358</v>
      </c>
      <c r="G1065" s="662" t="s">
        <v>2463</v>
      </c>
      <c r="H1065" s="662" t="s">
        <v>571</v>
      </c>
      <c r="I1065" s="662" t="s">
        <v>2482</v>
      </c>
      <c r="J1065" s="662" t="s">
        <v>2483</v>
      </c>
      <c r="K1065" s="662" t="s">
        <v>2484</v>
      </c>
      <c r="L1065" s="663">
        <v>350</v>
      </c>
      <c r="M1065" s="663">
        <v>700</v>
      </c>
      <c r="N1065" s="662">
        <v>2</v>
      </c>
      <c r="O1065" s="745">
        <v>2</v>
      </c>
      <c r="P1065" s="663">
        <v>700</v>
      </c>
      <c r="Q1065" s="678">
        <v>1</v>
      </c>
      <c r="R1065" s="662">
        <v>2</v>
      </c>
      <c r="S1065" s="678">
        <v>1</v>
      </c>
      <c r="T1065" s="745">
        <v>2</v>
      </c>
      <c r="U1065" s="701">
        <v>1</v>
      </c>
    </row>
    <row r="1066" spans="1:21" ht="14.4" customHeight="1" x14ac:dyDescent="0.3">
      <c r="A1066" s="661">
        <v>31</v>
      </c>
      <c r="B1066" s="662" t="s">
        <v>570</v>
      </c>
      <c r="C1066" s="662" t="s">
        <v>2361</v>
      </c>
      <c r="D1066" s="743" t="s">
        <v>3311</v>
      </c>
      <c r="E1066" s="744" t="s">
        <v>2382</v>
      </c>
      <c r="F1066" s="662" t="s">
        <v>2358</v>
      </c>
      <c r="G1066" s="662" t="s">
        <v>2463</v>
      </c>
      <c r="H1066" s="662" t="s">
        <v>571</v>
      </c>
      <c r="I1066" s="662" t="s">
        <v>3291</v>
      </c>
      <c r="J1066" s="662" t="s">
        <v>3292</v>
      </c>
      <c r="K1066" s="662"/>
      <c r="L1066" s="663">
        <v>400</v>
      </c>
      <c r="M1066" s="663">
        <v>400</v>
      </c>
      <c r="N1066" s="662">
        <v>1</v>
      </c>
      <c r="O1066" s="745">
        <v>1</v>
      </c>
      <c r="P1066" s="663">
        <v>400</v>
      </c>
      <c r="Q1066" s="678">
        <v>1</v>
      </c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31</v>
      </c>
      <c r="B1067" s="662" t="s">
        <v>570</v>
      </c>
      <c r="C1067" s="662" t="s">
        <v>2361</v>
      </c>
      <c r="D1067" s="743" t="s">
        <v>3311</v>
      </c>
      <c r="E1067" s="744" t="s">
        <v>2382</v>
      </c>
      <c r="F1067" s="662" t="s">
        <v>2358</v>
      </c>
      <c r="G1067" s="662" t="s">
        <v>2463</v>
      </c>
      <c r="H1067" s="662" t="s">
        <v>571</v>
      </c>
      <c r="I1067" s="662" t="s">
        <v>2564</v>
      </c>
      <c r="J1067" s="662" t="s">
        <v>2565</v>
      </c>
      <c r="K1067" s="662" t="s">
        <v>2566</v>
      </c>
      <c r="L1067" s="663">
        <v>1000</v>
      </c>
      <c r="M1067" s="663">
        <v>1000</v>
      </c>
      <c r="N1067" s="662">
        <v>1</v>
      </c>
      <c r="O1067" s="745">
        <v>1</v>
      </c>
      <c r="P1067" s="663">
        <v>1000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31</v>
      </c>
      <c r="B1068" s="662" t="s">
        <v>570</v>
      </c>
      <c r="C1068" s="662" t="s">
        <v>2361</v>
      </c>
      <c r="D1068" s="743" t="s">
        <v>3311</v>
      </c>
      <c r="E1068" s="744" t="s">
        <v>2382</v>
      </c>
      <c r="F1068" s="662" t="s">
        <v>2358</v>
      </c>
      <c r="G1068" s="662" t="s">
        <v>2488</v>
      </c>
      <c r="H1068" s="662" t="s">
        <v>571</v>
      </c>
      <c r="I1068" s="662" t="s">
        <v>2489</v>
      </c>
      <c r="J1068" s="662" t="s">
        <v>2490</v>
      </c>
      <c r="K1068" s="662" t="s">
        <v>2491</v>
      </c>
      <c r="L1068" s="663">
        <v>260</v>
      </c>
      <c r="M1068" s="663">
        <v>3120</v>
      </c>
      <c r="N1068" s="662">
        <v>12</v>
      </c>
      <c r="O1068" s="745">
        <v>6</v>
      </c>
      <c r="P1068" s="663">
        <v>3120</v>
      </c>
      <c r="Q1068" s="678">
        <v>1</v>
      </c>
      <c r="R1068" s="662">
        <v>12</v>
      </c>
      <c r="S1068" s="678">
        <v>1</v>
      </c>
      <c r="T1068" s="745">
        <v>6</v>
      </c>
      <c r="U1068" s="701">
        <v>1</v>
      </c>
    </row>
    <row r="1069" spans="1:21" ht="14.4" customHeight="1" x14ac:dyDescent="0.3">
      <c r="A1069" s="661">
        <v>31</v>
      </c>
      <c r="B1069" s="662" t="s">
        <v>570</v>
      </c>
      <c r="C1069" s="662" t="s">
        <v>2361</v>
      </c>
      <c r="D1069" s="743" t="s">
        <v>3311</v>
      </c>
      <c r="E1069" s="744" t="s">
        <v>2382</v>
      </c>
      <c r="F1069" s="662" t="s">
        <v>2358</v>
      </c>
      <c r="G1069" s="662" t="s">
        <v>2488</v>
      </c>
      <c r="H1069" s="662" t="s">
        <v>571</v>
      </c>
      <c r="I1069" s="662" t="s">
        <v>2492</v>
      </c>
      <c r="J1069" s="662" t="s">
        <v>2493</v>
      </c>
      <c r="K1069" s="662" t="s">
        <v>2494</v>
      </c>
      <c r="L1069" s="663">
        <v>200</v>
      </c>
      <c r="M1069" s="663">
        <v>1200</v>
      </c>
      <c r="N1069" s="662">
        <v>6</v>
      </c>
      <c r="O1069" s="745">
        <v>3</v>
      </c>
      <c r="P1069" s="663">
        <v>1200</v>
      </c>
      <c r="Q1069" s="678">
        <v>1</v>
      </c>
      <c r="R1069" s="662">
        <v>6</v>
      </c>
      <c r="S1069" s="678">
        <v>1</v>
      </c>
      <c r="T1069" s="745">
        <v>3</v>
      </c>
      <c r="U1069" s="701">
        <v>1</v>
      </c>
    </row>
    <row r="1070" spans="1:21" ht="14.4" customHeight="1" x14ac:dyDescent="0.3">
      <c r="A1070" s="661">
        <v>31</v>
      </c>
      <c r="B1070" s="662" t="s">
        <v>570</v>
      </c>
      <c r="C1070" s="662" t="s">
        <v>2361</v>
      </c>
      <c r="D1070" s="743" t="s">
        <v>3311</v>
      </c>
      <c r="E1070" s="744" t="s">
        <v>2382</v>
      </c>
      <c r="F1070" s="662" t="s">
        <v>2358</v>
      </c>
      <c r="G1070" s="662" t="s">
        <v>2678</v>
      </c>
      <c r="H1070" s="662" t="s">
        <v>571</v>
      </c>
      <c r="I1070" s="662" t="s">
        <v>2679</v>
      </c>
      <c r="J1070" s="662" t="s">
        <v>2680</v>
      </c>
      <c r="K1070" s="662" t="s">
        <v>2681</v>
      </c>
      <c r="L1070" s="663">
        <v>0</v>
      </c>
      <c r="M1070" s="663">
        <v>0</v>
      </c>
      <c r="N1070" s="662">
        <v>1</v>
      </c>
      <c r="O1070" s="745">
        <v>1</v>
      </c>
      <c r="P1070" s="663"/>
      <c r="Q1070" s="678"/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31</v>
      </c>
      <c r="B1071" s="662" t="s">
        <v>570</v>
      </c>
      <c r="C1071" s="662" t="s">
        <v>2361</v>
      </c>
      <c r="D1071" s="743" t="s">
        <v>3311</v>
      </c>
      <c r="E1071" s="744" t="s">
        <v>2382</v>
      </c>
      <c r="F1071" s="662" t="s">
        <v>2358</v>
      </c>
      <c r="G1071" s="662" t="s">
        <v>2826</v>
      </c>
      <c r="H1071" s="662" t="s">
        <v>571</v>
      </c>
      <c r="I1071" s="662" t="s">
        <v>2827</v>
      </c>
      <c r="J1071" s="662" t="s">
        <v>2828</v>
      </c>
      <c r="K1071" s="662" t="s">
        <v>2829</v>
      </c>
      <c r="L1071" s="663">
        <v>553.15</v>
      </c>
      <c r="M1071" s="663">
        <v>2765.75</v>
      </c>
      <c r="N1071" s="662">
        <v>5</v>
      </c>
      <c r="O1071" s="745">
        <v>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31</v>
      </c>
      <c r="B1072" s="662" t="s">
        <v>570</v>
      </c>
      <c r="C1072" s="662" t="s">
        <v>2361</v>
      </c>
      <c r="D1072" s="743" t="s">
        <v>3311</v>
      </c>
      <c r="E1072" s="744" t="s">
        <v>2383</v>
      </c>
      <c r="F1072" s="662" t="s">
        <v>2357</v>
      </c>
      <c r="G1072" s="662" t="s">
        <v>2393</v>
      </c>
      <c r="H1072" s="662" t="s">
        <v>1282</v>
      </c>
      <c r="I1072" s="662" t="s">
        <v>1547</v>
      </c>
      <c r="J1072" s="662" t="s">
        <v>1441</v>
      </c>
      <c r="K1072" s="662" t="s">
        <v>2253</v>
      </c>
      <c r="L1072" s="663">
        <v>154.36000000000001</v>
      </c>
      <c r="M1072" s="663">
        <v>154.36000000000001</v>
      </c>
      <c r="N1072" s="662">
        <v>1</v>
      </c>
      <c r="O1072" s="745">
        <v>1</v>
      </c>
      <c r="P1072" s="663">
        <v>154.36000000000001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31</v>
      </c>
      <c r="B1073" s="662" t="s">
        <v>570</v>
      </c>
      <c r="C1073" s="662" t="s">
        <v>2361</v>
      </c>
      <c r="D1073" s="743" t="s">
        <v>3311</v>
      </c>
      <c r="E1073" s="744" t="s">
        <v>2383</v>
      </c>
      <c r="F1073" s="662" t="s">
        <v>2357</v>
      </c>
      <c r="G1073" s="662" t="s">
        <v>2393</v>
      </c>
      <c r="H1073" s="662" t="s">
        <v>1282</v>
      </c>
      <c r="I1073" s="662" t="s">
        <v>1569</v>
      </c>
      <c r="J1073" s="662" t="s">
        <v>2256</v>
      </c>
      <c r="K1073" s="662" t="s">
        <v>2252</v>
      </c>
      <c r="L1073" s="663">
        <v>149.52000000000001</v>
      </c>
      <c r="M1073" s="663">
        <v>299.04000000000002</v>
      </c>
      <c r="N1073" s="662">
        <v>2</v>
      </c>
      <c r="O1073" s="745">
        <v>2</v>
      </c>
      <c r="P1073" s="663">
        <v>149.52000000000001</v>
      </c>
      <c r="Q1073" s="678">
        <v>0.5</v>
      </c>
      <c r="R1073" s="662">
        <v>1</v>
      </c>
      <c r="S1073" s="678">
        <v>0.5</v>
      </c>
      <c r="T1073" s="745">
        <v>1</v>
      </c>
      <c r="U1073" s="701">
        <v>0.5</v>
      </c>
    </row>
    <row r="1074" spans="1:21" ht="14.4" customHeight="1" x14ac:dyDescent="0.3">
      <c r="A1074" s="661">
        <v>31</v>
      </c>
      <c r="B1074" s="662" t="s">
        <v>570</v>
      </c>
      <c r="C1074" s="662" t="s">
        <v>2361</v>
      </c>
      <c r="D1074" s="743" t="s">
        <v>3311</v>
      </c>
      <c r="E1074" s="744" t="s">
        <v>2383</v>
      </c>
      <c r="F1074" s="662" t="s">
        <v>2357</v>
      </c>
      <c r="G1074" s="662" t="s">
        <v>2384</v>
      </c>
      <c r="H1074" s="662" t="s">
        <v>571</v>
      </c>
      <c r="I1074" s="662" t="s">
        <v>1502</v>
      </c>
      <c r="J1074" s="662" t="s">
        <v>1503</v>
      </c>
      <c r="K1074" s="662" t="s">
        <v>2260</v>
      </c>
      <c r="L1074" s="663">
        <v>78.33</v>
      </c>
      <c r="M1074" s="663">
        <v>156.66</v>
      </c>
      <c r="N1074" s="662">
        <v>2</v>
      </c>
      <c r="O1074" s="745">
        <v>2</v>
      </c>
      <c r="P1074" s="663">
        <v>78.33</v>
      </c>
      <c r="Q1074" s="678">
        <v>0.5</v>
      </c>
      <c r="R1074" s="662">
        <v>1</v>
      </c>
      <c r="S1074" s="678">
        <v>0.5</v>
      </c>
      <c r="T1074" s="745">
        <v>1</v>
      </c>
      <c r="U1074" s="701">
        <v>0.5</v>
      </c>
    </row>
    <row r="1075" spans="1:21" ht="14.4" customHeight="1" x14ac:dyDescent="0.3">
      <c r="A1075" s="661">
        <v>31</v>
      </c>
      <c r="B1075" s="662" t="s">
        <v>570</v>
      </c>
      <c r="C1075" s="662" t="s">
        <v>2361</v>
      </c>
      <c r="D1075" s="743" t="s">
        <v>3311</v>
      </c>
      <c r="E1075" s="744" t="s">
        <v>2383</v>
      </c>
      <c r="F1075" s="662" t="s">
        <v>2357</v>
      </c>
      <c r="G1075" s="662" t="s">
        <v>2982</v>
      </c>
      <c r="H1075" s="662" t="s">
        <v>571</v>
      </c>
      <c r="I1075" s="662" t="s">
        <v>3293</v>
      </c>
      <c r="J1075" s="662" t="s">
        <v>3294</v>
      </c>
      <c r="K1075" s="662" t="s">
        <v>2753</v>
      </c>
      <c r="L1075" s="663">
        <v>340.97</v>
      </c>
      <c r="M1075" s="663">
        <v>340.97</v>
      </c>
      <c r="N1075" s="662">
        <v>1</v>
      </c>
      <c r="O1075" s="745">
        <v>1</v>
      </c>
      <c r="P1075" s="663">
        <v>340.97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31</v>
      </c>
      <c r="B1076" s="662" t="s">
        <v>570</v>
      </c>
      <c r="C1076" s="662" t="s">
        <v>2361</v>
      </c>
      <c r="D1076" s="743" t="s">
        <v>3311</v>
      </c>
      <c r="E1076" s="744" t="s">
        <v>2383</v>
      </c>
      <c r="F1076" s="662" t="s">
        <v>2357</v>
      </c>
      <c r="G1076" s="662" t="s">
        <v>2553</v>
      </c>
      <c r="H1076" s="662" t="s">
        <v>571</v>
      </c>
      <c r="I1076" s="662" t="s">
        <v>3295</v>
      </c>
      <c r="J1076" s="662" t="s">
        <v>1228</v>
      </c>
      <c r="K1076" s="662" t="s">
        <v>1675</v>
      </c>
      <c r="L1076" s="663">
        <v>0</v>
      </c>
      <c r="M1076" s="663">
        <v>0</v>
      </c>
      <c r="N1076" s="662">
        <v>1</v>
      </c>
      <c r="O1076" s="745">
        <v>1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31</v>
      </c>
      <c r="B1077" s="662" t="s">
        <v>570</v>
      </c>
      <c r="C1077" s="662" t="s">
        <v>2361</v>
      </c>
      <c r="D1077" s="743" t="s">
        <v>3311</v>
      </c>
      <c r="E1077" s="744" t="s">
        <v>2383</v>
      </c>
      <c r="F1077" s="662" t="s">
        <v>2357</v>
      </c>
      <c r="G1077" s="662" t="s">
        <v>2572</v>
      </c>
      <c r="H1077" s="662" t="s">
        <v>571</v>
      </c>
      <c r="I1077" s="662" t="s">
        <v>1116</v>
      </c>
      <c r="J1077" s="662" t="s">
        <v>2573</v>
      </c>
      <c r="K1077" s="662" t="s">
        <v>2574</v>
      </c>
      <c r="L1077" s="663">
        <v>0</v>
      </c>
      <c r="M1077" s="663">
        <v>0</v>
      </c>
      <c r="N1077" s="662">
        <v>1</v>
      </c>
      <c r="O1077" s="745">
        <v>0.5</v>
      </c>
      <c r="P1077" s="663">
        <v>0</v>
      </c>
      <c r="Q1077" s="678"/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31</v>
      </c>
      <c r="B1078" s="662" t="s">
        <v>570</v>
      </c>
      <c r="C1078" s="662" t="s">
        <v>2361</v>
      </c>
      <c r="D1078" s="743" t="s">
        <v>3311</v>
      </c>
      <c r="E1078" s="744" t="s">
        <v>2383</v>
      </c>
      <c r="F1078" s="662" t="s">
        <v>2357</v>
      </c>
      <c r="G1078" s="662" t="s">
        <v>3163</v>
      </c>
      <c r="H1078" s="662" t="s">
        <v>571</v>
      </c>
      <c r="I1078" s="662" t="s">
        <v>1505</v>
      </c>
      <c r="J1078" s="662" t="s">
        <v>1506</v>
      </c>
      <c r="K1078" s="662" t="s">
        <v>1542</v>
      </c>
      <c r="L1078" s="663">
        <v>111.72</v>
      </c>
      <c r="M1078" s="663">
        <v>111.72</v>
      </c>
      <c r="N1078" s="662">
        <v>1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31</v>
      </c>
      <c r="B1079" s="662" t="s">
        <v>570</v>
      </c>
      <c r="C1079" s="662" t="s">
        <v>2361</v>
      </c>
      <c r="D1079" s="743" t="s">
        <v>3311</v>
      </c>
      <c r="E1079" s="744" t="s">
        <v>2383</v>
      </c>
      <c r="F1079" s="662" t="s">
        <v>2357</v>
      </c>
      <c r="G1079" s="662" t="s">
        <v>2389</v>
      </c>
      <c r="H1079" s="662" t="s">
        <v>571</v>
      </c>
      <c r="I1079" s="662" t="s">
        <v>1513</v>
      </c>
      <c r="J1079" s="662" t="s">
        <v>1514</v>
      </c>
      <c r="K1079" s="662" t="s">
        <v>1515</v>
      </c>
      <c r="L1079" s="663">
        <v>147.31</v>
      </c>
      <c r="M1079" s="663">
        <v>147.31</v>
      </c>
      <c r="N1079" s="662">
        <v>1</v>
      </c>
      <c r="O1079" s="745">
        <v>1</v>
      </c>
      <c r="P1079" s="663">
        <v>147.31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31</v>
      </c>
      <c r="B1080" s="662" t="s">
        <v>570</v>
      </c>
      <c r="C1080" s="662" t="s">
        <v>2361</v>
      </c>
      <c r="D1080" s="743" t="s">
        <v>3311</v>
      </c>
      <c r="E1080" s="744" t="s">
        <v>2383</v>
      </c>
      <c r="F1080" s="662" t="s">
        <v>2357</v>
      </c>
      <c r="G1080" s="662" t="s">
        <v>2389</v>
      </c>
      <c r="H1080" s="662" t="s">
        <v>571</v>
      </c>
      <c r="I1080" s="662" t="s">
        <v>2584</v>
      </c>
      <c r="J1080" s="662" t="s">
        <v>1514</v>
      </c>
      <c r="K1080" s="662" t="s">
        <v>1515</v>
      </c>
      <c r="L1080" s="663">
        <v>147.31</v>
      </c>
      <c r="M1080" s="663">
        <v>589.24</v>
      </c>
      <c r="N1080" s="662">
        <v>4</v>
      </c>
      <c r="O1080" s="745">
        <v>1</v>
      </c>
      <c r="P1080" s="663">
        <v>589.24</v>
      </c>
      <c r="Q1080" s="678">
        <v>1</v>
      </c>
      <c r="R1080" s="662">
        <v>4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31</v>
      </c>
      <c r="B1081" s="662" t="s">
        <v>570</v>
      </c>
      <c r="C1081" s="662" t="s">
        <v>2361</v>
      </c>
      <c r="D1081" s="743" t="s">
        <v>3311</v>
      </c>
      <c r="E1081" s="744" t="s">
        <v>2383</v>
      </c>
      <c r="F1081" s="662" t="s">
        <v>2357</v>
      </c>
      <c r="G1081" s="662" t="s">
        <v>2422</v>
      </c>
      <c r="H1081" s="662" t="s">
        <v>1282</v>
      </c>
      <c r="I1081" s="662" t="s">
        <v>2579</v>
      </c>
      <c r="J1081" s="662" t="s">
        <v>2424</v>
      </c>
      <c r="K1081" s="662" t="s">
        <v>2580</v>
      </c>
      <c r="L1081" s="663">
        <v>407.55</v>
      </c>
      <c r="M1081" s="663">
        <v>1222.6500000000001</v>
      </c>
      <c r="N1081" s="662">
        <v>3</v>
      </c>
      <c r="O1081" s="745">
        <v>1</v>
      </c>
      <c r="P1081" s="663">
        <v>1222.6500000000001</v>
      </c>
      <c r="Q1081" s="678">
        <v>1</v>
      </c>
      <c r="R1081" s="662">
        <v>3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31</v>
      </c>
      <c r="B1082" s="662" t="s">
        <v>570</v>
      </c>
      <c r="C1082" s="662" t="s">
        <v>2361</v>
      </c>
      <c r="D1082" s="743" t="s">
        <v>3311</v>
      </c>
      <c r="E1082" s="744" t="s">
        <v>2383</v>
      </c>
      <c r="F1082" s="662" t="s">
        <v>2357</v>
      </c>
      <c r="G1082" s="662" t="s">
        <v>2422</v>
      </c>
      <c r="H1082" s="662" t="s">
        <v>1282</v>
      </c>
      <c r="I1082" s="662" t="s">
        <v>2423</v>
      </c>
      <c r="J1082" s="662" t="s">
        <v>2424</v>
      </c>
      <c r="K1082" s="662" t="s">
        <v>2425</v>
      </c>
      <c r="L1082" s="663">
        <v>543.39</v>
      </c>
      <c r="M1082" s="663">
        <v>19562.039999999994</v>
      </c>
      <c r="N1082" s="662">
        <v>36</v>
      </c>
      <c r="O1082" s="745">
        <v>29</v>
      </c>
      <c r="P1082" s="663">
        <v>18475.259999999995</v>
      </c>
      <c r="Q1082" s="678">
        <v>0.94444444444444453</v>
      </c>
      <c r="R1082" s="662">
        <v>34</v>
      </c>
      <c r="S1082" s="678">
        <v>0.94444444444444442</v>
      </c>
      <c r="T1082" s="745">
        <v>27</v>
      </c>
      <c r="U1082" s="701">
        <v>0.93103448275862066</v>
      </c>
    </row>
    <row r="1083" spans="1:21" ht="14.4" customHeight="1" x14ac:dyDescent="0.3">
      <c r="A1083" s="661">
        <v>31</v>
      </c>
      <c r="B1083" s="662" t="s">
        <v>570</v>
      </c>
      <c r="C1083" s="662" t="s">
        <v>2361</v>
      </c>
      <c r="D1083" s="743" t="s">
        <v>3311</v>
      </c>
      <c r="E1083" s="744" t="s">
        <v>2383</v>
      </c>
      <c r="F1083" s="662" t="s">
        <v>2357</v>
      </c>
      <c r="G1083" s="662" t="s">
        <v>2422</v>
      </c>
      <c r="H1083" s="662" t="s">
        <v>1282</v>
      </c>
      <c r="I1083" s="662" t="s">
        <v>2426</v>
      </c>
      <c r="J1083" s="662" t="s">
        <v>2424</v>
      </c>
      <c r="K1083" s="662" t="s">
        <v>2427</v>
      </c>
      <c r="L1083" s="663">
        <v>815.1</v>
      </c>
      <c r="M1083" s="663">
        <v>13856.700000000003</v>
      </c>
      <c r="N1083" s="662">
        <v>17</v>
      </c>
      <c r="O1083" s="745">
        <v>10.5</v>
      </c>
      <c r="P1083" s="663">
        <v>13856.700000000003</v>
      </c>
      <c r="Q1083" s="678">
        <v>1</v>
      </c>
      <c r="R1083" s="662">
        <v>17</v>
      </c>
      <c r="S1083" s="678">
        <v>1</v>
      </c>
      <c r="T1083" s="745">
        <v>10.5</v>
      </c>
      <c r="U1083" s="701">
        <v>1</v>
      </c>
    </row>
    <row r="1084" spans="1:21" ht="14.4" customHeight="1" x14ac:dyDescent="0.3">
      <c r="A1084" s="661">
        <v>31</v>
      </c>
      <c r="B1084" s="662" t="s">
        <v>570</v>
      </c>
      <c r="C1084" s="662" t="s">
        <v>2361</v>
      </c>
      <c r="D1084" s="743" t="s">
        <v>3311</v>
      </c>
      <c r="E1084" s="744" t="s">
        <v>2383</v>
      </c>
      <c r="F1084" s="662" t="s">
        <v>2357</v>
      </c>
      <c r="G1084" s="662" t="s">
        <v>2422</v>
      </c>
      <c r="H1084" s="662" t="s">
        <v>1282</v>
      </c>
      <c r="I1084" s="662" t="s">
        <v>2428</v>
      </c>
      <c r="J1084" s="662" t="s">
        <v>2424</v>
      </c>
      <c r="K1084" s="662" t="s">
        <v>2429</v>
      </c>
      <c r="L1084" s="663">
        <v>923.74</v>
      </c>
      <c r="M1084" s="663">
        <v>4618.7000000000007</v>
      </c>
      <c r="N1084" s="662">
        <v>5</v>
      </c>
      <c r="O1084" s="745">
        <v>3</v>
      </c>
      <c r="P1084" s="663">
        <v>4618.7000000000007</v>
      </c>
      <c r="Q1084" s="678">
        <v>1</v>
      </c>
      <c r="R1084" s="662">
        <v>5</v>
      </c>
      <c r="S1084" s="678">
        <v>1</v>
      </c>
      <c r="T1084" s="745">
        <v>3</v>
      </c>
      <c r="U1084" s="701">
        <v>1</v>
      </c>
    </row>
    <row r="1085" spans="1:21" ht="14.4" customHeight="1" x14ac:dyDescent="0.3">
      <c r="A1085" s="661">
        <v>31</v>
      </c>
      <c r="B1085" s="662" t="s">
        <v>570</v>
      </c>
      <c r="C1085" s="662" t="s">
        <v>2361</v>
      </c>
      <c r="D1085" s="743" t="s">
        <v>3311</v>
      </c>
      <c r="E1085" s="744" t="s">
        <v>2383</v>
      </c>
      <c r="F1085" s="662" t="s">
        <v>2357</v>
      </c>
      <c r="G1085" s="662" t="s">
        <v>2422</v>
      </c>
      <c r="H1085" s="662" t="s">
        <v>1282</v>
      </c>
      <c r="I1085" s="662" t="s">
        <v>2430</v>
      </c>
      <c r="J1085" s="662" t="s">
        <v>2424</v>
      </c>
      <c r="K1085" s="662" t="s">
        <v>2431</v>
      </c>
      <c r="L1085" s="663">
        <v>1154.68</v>
      </c>
      <c r="M1085" s="663">
        <v>2309.36</v>
      </c>
      <c r="N1085" s="662">
        <v>2</v>
      </c>
      <c r="O1085" s="745">
        <v>2</v>
      </c>
      <c r="P1085" s="663">
        <v>2309.36</v>
      </c>
      <c r="Q1085" s="678">
        <v>1</v>
      </c>
      <c r="R1085" s="662">
        <v>2</v>
      </c>
      <c r="S1085" s="678">
        <v>1</v>
      </c>
      <c r="T1085" s="745">
        <v>2</v>
      </c>
      <c r="U1085" s="701">
        <v>1</v>
      </c>
    </row>
    <row r="1086" spans="1:21" ht="14.4" customHeight="1" x14ac:dyDescent="0.3">
      <c r="A1086" s="661">
        <v>31</v>
      </c>
      <c r="B1086" s="662" t="s">
        <v>570</v>
      </c>
      <c r="C1086" s="662" t="s">
        <v>2361</v>
      </c>
      <c r="D1086" s="743" t="s">
        <v>3311</v>
      </c>
      <c r="E1086" s="744" t="s">
        <v>2383</v>
      </c>
      <c r="F1086" s="662" t="s">
        <v>2357</v>
      </c>
      <c r="G1086" s="662" t="s">
        <v>2432</v>
      </c>
      <c r="H1086" s="662" t="s">
        <v>1282</v>
      </c>
      <c r="I1086" s="662" t="s">
        <v>1292</v>
      </c>
      <c r="J1086" s="662" t="s">
        <v>1293</v>
      </c>
      <c r="K1086" s="662" t="s">
        <v>2290</v>
      </c>
      <c r="L1086" s="663">
        <v>48.42</v>
      </c>
      <c r="M1086" s="663">
        <v>193.68</v>
      </c>
      <c r="N1086" s="662">
        <v>4</v>
      </c>
      <c r="O1086" s="745">
        <v>3.5</v>
      </c>
      <c r="P1086" s="663">
        <v>145.26</v>
      </c>
      <c r="Q1086" s="678">
        <v>0.74999999999999989</v>
      </c>
      <c r="R1086" s="662">
        <v>3</v>
      </c>
      <c r="S1086" s="678">
        <v>0.75</v>
      </c>
      <c r="T1086" s="745">
        <v>2.5</v>
      </c>
      <c r="U1086" s="701">
        <v>0.7142857142857143</v>
      </c>
    </row>
    <row r="1087" spans="1:21" ht="14.4" customHeight="1" x14ac:dyDescent="0.3">
      <c r="A1087" s="661">
        <v>31</v>
      </c>
      <c r="B1087" s="662" t="s">
        <v>570</v>
      </c>
      <c r="C1087" s="662" t="s">
        <v>2361</v>
      </c>
      <c r="D1087" s="743" t="s">
        <v>3311</v>
      </c>
      <c r="E1087" s="744" t="s">
        <v>2383</v>
      </c>
      <c r="F1087" s="662" t="s">
        <v>2357</v>
      </c>
      <c r="G1087" s="662" t="s">
        <v>2635</v>
      </c>
      <c r="H1087" s="662" t="s">
        <v>571</v>
      </c>
      <c r="I1087" s="662" t="s">
        <v>2636</v>
      </c>
      <c r="J1087" s="662" t="s">
        <v>2637</v>
      </c>
      <c r="K1087" s="662" t="s">
        <v>715</v>
      </c>
      <c r="L1087" s="663">
        <v>93.71</v>
      </c>
      <c r="M1087" s="663">
        <v>93.71</v>
      </c>
      <c r="N1087" s="662">
        <v>1</v>
      </c>
      <c r="O1087" s="745">
        <v>0.5</v>
      </c>
      <c r="P1087" s="663">
        <v>93.71</v>
      </c>
      <c r="Q1087" s="678">
        <v>1</v>
      </c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31</v>
      </c>
      <c r="B1088" s="662" t="s">
        <v>570</v>
      </c>
      <c r="C1088" s="662" t="s">
        <v>2361</v>
      </c>
      <c r="D1088" s="743" t="s">
        <v>3311</v>
      </c>
      <c r="E1088" s="744" t="s">
        <v>2383</v>
      </c>
      <c r="F1088" s="662" t="s">
        <v>2357</v>
      </c>
      <c r="G1088" s="662" t="s">
        <v>2433</v>
      </c>
      <c r="H1088" s="662" t="s">
        <v>571</v>
      </c>
      <c r="I1088" s="662" t="s">
        <v>740</v>
      </c>
      <c r="J1088" s="662" t="s">
        <v>2434</v>
      </c>
      <c r="K1088" s="662" t="s">
        <v>2435</v>
      </c>
      <c r="L1088" s="663">
        <v>0</v>
      </c>
      <c r="M1088" s="663">
        <v>0</v>
      </c>
      <c r="N1088" s="662">
        <v>5</v>
      </c>
      <c r="O1088" s="745">
        <v>4.5</v>
      </c>
      <c r="P1088" s="663">
        <v>0</v>
      </c>
      <c r="Q1088" s="678"/>
      <c r="R1088" s="662">
        <v>5</v>
      </c>
      <c r="S1088" s="678">
        <v>1</v>
      </c>
      <c r="T1088" s="745">
        <v>4.5</v>
      </c>
      <c r="U1088" s="701">
        <v>1</v>
      </c>
    </row>
    <row r="1089" spans="1:21" ht="14.4" customHeight="1" x14ac:dyDescent="0.3">
      <c r="A1089" s="661">
        <v>31</v>
      </c>
      <c r="B1089" s="662" t="s">
        <v>570</v>
      </c>
      <c r="C1089" s="662" t="s">
        <v>2361</v>
      </c>
      <c r="D1089" s="743" t="s">
        <v>3311</v>
      </c>
      <c r="E1089" s="744" t="s">
        <v>2383</v>
      </c>
      <c r="F1089" s="662" t="s">
        <v>2357</v>
      </c>
      <c r="G1089" s="662" t="s">
        <v>2440</v>
      </c>
      <c r="H1089" s="662" t="s">
        <v>571</v>
      </c>
      <c r="I1089" s="662" t="s">
        <v>1494</v>
      </c>
      <c r="J1089" s="662" t="s">
        <v>1495</v>
      </c>
      <c r="K1089" s="662" t="s">
        <v>2441</v>
      </c>
      <c r="L1089" s="663">
        <v>186.27</v>
      </c>
      <c r="M1089" s="663">
        <v>186.27</v>
      </c>
      <c r="N1089" s="662">
        <v>1</v>
      </c>
      <c r="O1089" s="745">
        <v>1</v>
      </c>
      <c r="P1089" s="663">
        <v>186.27</v>
      </c>
      <c r="Q1089" s="678">
        <v>1</v>
      </c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31</v>
      </c>
      <c r="B1090" s="662" t="s">
        <v>570</v>
      </c>
      <c r="C1090" s="662" t="s">
        <v>2361</v>
      </c>
      <c r="D1090" s="743" t="s">
        <v>3311</v>
      </c>
      <c r="E1090" s="744" t="s">
        <v>2383</v>
      </c>
      <c r="F1090" s="662" t="s">
        <v>2357</v>
      </c>
      <c r="G1090" s="662" t="s">
        <v>2445</v>
      </c>
      <c r="H1090" s="662" t="s">
        <v>1282</v>
      </c>
      <c r="I1090" s="662" t="s">
        <v>3135</v>
      </c>
      <c r="J1090" s="662" t="s">
        <v>3136</v>
      </c>
      <c r="K1090" s="662" t="s">
        <v>2990</v>
      </c>
      <c r="L1090" s="663">
        <v>31.32</v>
      </c>
      <c r="M1090" s="663">
        <v>31.32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31</v>
      </c>
      <c r="B1091" s="662" t="s">
        <v>570</v>
      </c>
      <c r="C1091" s="662" t="s">
        <v>2361</v>
      </c>
      <c r="D1091" s="743" t="s">
        <v>3311</v>
      </c>
      <c r="E1091" s="744" t="s">
        <v>2383</v>
      </c>
      <c r="F1091" s="662" t="s">
        <v>2357</v>
      </c>
      <c r="G1091" s="662" t="s">
        <v>2445</v>
      </c>
      <c r="H1091" s="662" t="s">
        <v>1282</v>
      </c>
      <c r="I1091" s="662" t="s">
        <v>1307</v>
      </c>
      <c r="J1091" s="662" t="s">
        <v>1308</v>
      </c>
      <c r="K1091" s="662" t="s">
        <v>1309</v>
      </c>
      <c r="L1091" s="663">
        <v>31.32</v>
      </c>
      <c r="M1091" s="663">
        <v>93.960000000000008</v>
      </c>
      <c r="N1091" s="662">
        <v>3</v>
      </c>
      <c r="O1091" s="745">
        <v>3</v>
      </c>
      <c r="P1091" s="663">
        <v>93.960000000000008</v>
      </c>
      <c r="Q1091" s="678">
        <v>1</v>
      </c>
      <c r="R1091" s="662">
        <v>3</v>
      </c>
      <c r="S1091" s="678">
        <v>1</v>
      </c>
      <c r="T1091" s="745">
        <v>3</v>
      </c>
      <c r="U1091" s="701">
        <v>1</v>
      </c>
    </row>
    <row r="1092" spans="1:21" ht="14.4" customHeight="1" x14ac:dyDescent="0.3">
      <c r="A1092" s="661">
        <v>31</v>
      </c>
      <c r="B1092" s="662" t="s">
        <v>570</v>
      </c>
      <c r="C1092" s="662" t="s">
        <v>2361</v>
      </c>
      <c r="D1092" s="743" t="s">
        <v>3311</v>
      </c>
      <c r="E1092" s="744" t="s">
        <v>2383</v>
      </c>
      <c r="F1092" s="662" t="s">
        <v>2357</v>
      </c>
      <c r="G1092" s="662" t="s">
        <v>2445</v>
      </c>
      <c r="H1092" s="662" t="s">
        <v>1282</v>
      </c>
      <c r="I1092" s="662" t="s">
        <v>1342</v>
      </c>
      <c r="J1092" s="662" t="s">
        <v>1343</v>
      </c>
      <c r="K1092" s="662" t="s">
        <v>2295</v>
      </c>
      <c r="L1092" s="663">
        <v>31.32</v>
      </c>
      <c r="M1092" s="663">
        <v>31.32</v>
      </c>
      <c r="N1092" s="662">
        <v>1</v>
      </c>
      <c r="O1092" s="745">
        <v>1</v>
      </c>
      <c r="P1092" s="663">
        <v>31.32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31</v>
      </c>
      <c r="B1093" s="662" t="s">
        <v>570</v>
      </c>
      <c r="C1093" s="662" t="s">
        <v>2361</v>
      </c>
      <c r="D1093" s="743" t="s">
        <v>3311</v>
      </c>
      <c r="E1093" s="744" t="s">
        <v>2383</v>
      </c>
      <c r="F1093" s="662" t="s">
        <v>2357</v>
      </c>
      <c r="G1093" s="662" t="s">
        <v>2449</v>
      </c>
      <c r="H1093" s="662" t="s">
        <v>571</v>
      </c>
      <c r="I1093" s="662" t="s">
        <v>2649</v>
      </c>
      <c r="J1093" s="662" t="s">
        <v>2650</v>
      </c>
      <c r="K1093" s="662" t="s">
        <v>1005</v>
      </c>
      <c r="L1093" s="663">
        <v>50.14</v>
      </c>
      <c r="M1093" s="663">
        <v>300.83999999999997</v>
      </c>
      <c r="N1093" s="662">
        <v>6</v>
      </c>
      <c r="O1093" s="745">
        <v>5.5</v>
      </c>
      <c r="P1093" s="663">
        <v>300.83999999999997</v>
      </c>
      <c r="Q1093" s="678">
        <v>1</v>
      </c>
      <c r="R1093" s="662">
        <v>6</v>
      </c>
      <c r="S1093" s="678">
        <v>1</v>
      </c>
      <c r="T1093" s="745">
        <v>5.5</v>
      </c>
      <c r="U1093" s="701">
        <v>1</v>
      </c>
    </row>
    <row r="1094" spans="1:21" ht="14.4" customHeight="1" x14ac:dyDescent="0.3">
      <c r="A1094" s="661">
        <v>31</v>
      </c>
      <c r="B1094" s="662" t="s">
        <v>570</v>
      </c>
      <c r="C1094" s="662" t="s">
        <v>2361</v>
      </c>
      <c r="D1094" s="743" t="s">
        <v>3311</v>
      </c>
      <c r="E1094" s="744" t="s">
        <v>2383</v>
      </c>
      <c r="F1094" s="662" t="s">
        <v>2357</v>
      </c>
      <c r="G1094" s="662" t="s">
        <v>2449</v>
      </c>
      <c r="H1094" s="662" t="s">
        <v>571</v>
      </c>
      <c r="I1094" s="662" t="s">
        <v>2651</v>
      </c>
      <c r="J1094" s="662" t="s">
        <v>2650</v>
      </c>
      <c r="K1094" s="662" t="s">
        <v>998</v>
      </c>
      <c r="L1094" s="663">
        <v>75.22</v>
      </c>
      <c r="M1094" s="663">
        <v>150.44</v>
      </c>
      <c r="N1094" s="662">
        <v>2</v>
      </c>
      <c r="O1094" s="745">
        <v>1.5</v>
      </c>
      <c r="P1094" s="663">
        <v>150.44</v>
      </c>
      <c r="Q1094" s="678">
        <v>1</v>
      </c>
      <c r="R1094" s="662">
        <v>2</v>
      </c>
      <c r="S1094" s="678">
        <v>1</v>
      </c>
      <c r="T1094" s="745">
        <v>1.5</v>
      </c>
      <c r="U1094" s="701">
        <v>1</v>
      </c>
    </row>
    <row r="1095" spans="1:21" ht="14.4" customHeight="1" x14ac:dyDescent="0.3">
      <c r="A1095" s="661">
        <v>31</v>
      </c>
      <c r="B1095" s="662" t="s">
        <v>570</v>
      </c>
      <c r="C1095" s="662" t="s">
        <v>2361</v>
      </c>
      <c r="D1095" s="743" t="s">
        <v>3311</v>
      </c>
      <c r="E1095" s="744" t="s">
        <v>2383</v>
      </c>
      <c r="F1095" s="662" t="s">
        <v>2357</v>
      </c>
      <c r="G1095" s="662" t="s">
        <v>2449</v>
      </c>
      <c r="H1095" s="662" t="s">
        <v>571</v>
      </c>
      <c r="I1095" s="662" t="s">
        <v>3296</v>
      </c>
      <c r="J1095" s="662" t="s">
        <v>2621</v>
      </c>
      <c r="K1095" s="662" t="s">
        <v>998</v>
      </c>
      <c r="L1095" s="663">
        <v>136.93</v>
      </c>
      <c r="M1095" s="663">
        <v>136.93</v>
      </c>
      <c r="N1095" s="662">
        <v>1</v>
      </c>
      <c r="O1095" s="745">
        <v>0.5</v>
      </c>
      <c r="P1095" s="663">
        <v>136.93</v>
      </c>
      <c r="Q1095" s="678">
        <v>1</v>
      </c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31</v>
      </c>
      <c r="B1096" s="662" t="s">
        <v>570</v>
      </c>
      <c r="C1096" s="662" t="s">
        <v>2361</v>
      </c>
      <c r="D1096" s="743" t="s">
        <v>3311</v>
      </c>
      <c r="E1096" s="744" t="s">
        <v>2383</v>
      </c>
      <c r="F1096" s="662" t="s">
        <v>2358</v>
      </c>
      <c r="G1096" s="662" t="s">
        <v>2455</v>
      </c>
      <c r="H1096" s="662" t="s">
        <v>571</v>
      </c>
      <c r="I1096" s="662" t="s">
        <v>3297</v>
      </c>
      <c r="J1096" s="662" t="s">
        <v>2457</v>
      </c>
      <c r="K1096" s="662" t="s">
        <v>3298</v>
      </c>
      <c r="L1096" s="663">
        <v>28.91</v>
      </c>
      <c r="M1096" s="663">
        <v>28.91</v>
      </c>
      <c r="N1096" s="662">
        <v>1</v>
      </c>
      <c r="O1096" s="745">
        <v>1</v>
      </c>
      <c r="P1096" s="663">
        <v>28.91</v>
      </c>
      <c r="Q1096" s="678">
        <v>1</v>
      </c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31</v>
      </c>
      <c r="B1097" s="662" t="s">
        <v>570</v>
      </c>
      <c r="C1097" s="662" t="s">
        <v>2361</v>
      </c>
      <c r="D1097" s="743" t="s">
        <v>3311</v>
      </c>
      <c r="E1097" s="744" t="s">
        <v>2383</v>
      </c>
      <c r="F1097" s="662" t="s">
        <v>2358</v>
      </c>
      <c r="G1097" s="662" t="s">
        <v>2455</v>
      </c>
      <c r="H1097" s="662" t="s">
        <v>571</v>
      </c>
      <c r="I1097" s="662" t="s">
        <v>2456</v>
      </c>
      <c r="J1097" s="662" t="s">
        <v>2457</v>
      </c>
      <c r="K1097" s="662" t="s">
        <v>2458</v>
      </c>
      <c r="L1097" s="663">
        <v>35.75</v>
      </c>
      <c r="M1097" s="663">
        <v>143</v>
      </c>
      <c r="N1097" s="662">
        <v>4</v>
      </c>
      <c r="O1097" s="745">
        <v>4</v>
      </c>
      <c r="P1097" s="663">
        <v>143</v>
      </c>
      <c r="Q1097" s="678">
        <v>1</v>
      </c>
      <c r="R1097" s="662">
        <v>4</v>
      </c>
      <c r="S1097" s="678">
        <v>1</v>
      </c>
      <c r="T1097" s="745">
        <v>4</v>
      </c>
      <c r="U1097" s="701">
        <v>1</v>
      </c>
    </row>
    <row r="1098" spans="1:21" ht="14.4" customHeight="1" x14ac:dyDescent="0.3">
      <c r="A1098" s="661">
        <v>31</v>
      </c>
      <c r="B1098" s="662" t="s">
        <v>570</v>
      </c>
      <c r="C1098" s="662" t="s">
        <v>2361</v>
      </c>
      <c r="D1098" s="743" t="s">
        <v>3311</v>
      </c>
      <c r="E1098" s="744" t="s">
        <v>2383</v>
      </c>
      <c r="F1098" s="662" t="s">
        <v>2358</v>
      </c>
      <c r="G1098" s="662" t="s">
        <v>2455</v>
      </c>
      <c r="H1098" s="662" t="s">
        <v>571</v>
      </c>
      <c r="I1098" s="662" t="s">
        <v>2729</v>
      </c>
      <c r="J1098" s="662" t="s">
        <v>2457</v>
      </c>
      <c r="K1098" s="662" t="s">
        <v>2730</v>
      </c>
      <c r="L1098" s="663">
        <v>47.57</v>
      </c>
      <c r="M1098" s="663">
        <v>95.14</v>
      </c>
      <c r="N1098" s="662">
        <v>2</v>
      </c>
      <c r="O1098" s="745">
        <v>2</v>
      </c>
      <c r="P1098" s="663">
        <v>95.14</v>
      </c>
      <c r="Q1098" s="678">
        <v>1</v>
      </c>
      <c r="R1098" s="662">
        <v>2</v>
      </c>
      <c r="S1098" s="678">
        <v>1</v>
      </c>
      <c r="T1098" s="745">
        <v>2</v>
      </c>
      <c r="U1098" s="701">
        <v>1</v>
      </c>
    </row>
    <row r="1099" spans="1:21" ht="14.4" customHeight="1" x14ac:dyDescent="0.3">
      <c r="A1099" s="661">
        <v>31</v>
      </c>
      <c r="B1099" s="662" t="s">
        <v>570</v>
      </c>
      <c r="C1099" s="662" t="s">
        <v>2361</v>
      </c>
      <c r="D1099" s="743" t="s">
        <v>3311</v>
      </c>
      <c r="E1099" s="744" t="s">
        <v>2383</v>
      </c>
      <c r="F1099" s="662" t="s">
        <v>2358</v>
      </c>
      <c r="G1099" s="662" t="s">
        <v>2455</v>
      </c>
      <c r="H1099" s="662" t="s">
        <v>571</v>
      </c>
      <c r="I1099" s="662" t="s">
        <v>2791</v>
      </c>
      <c r="J1099" s="662" t="s">
        <v>2594</v>
      </c>
      <c r="K1099" s="662" t="s">
        <v>2792</v>
      </c>
      <c r="L1099" s="663">
        <v>30.99</v>
      </c>
      <c r="M1099" s="663">
        <v>123.96</v>
      </c>
      <c r="N1099" s="662">
        <v>4</v>
      </c>
      <c r="O1099" s="745">
        <v>4</v>
      </c>
      <c r="P1099" s="663">
        <v>123.96</v>
      </c>
      <c r="Q1099" s="678">
        <v>1</v>
      </c>
      <c r="R1099" s="662">
        <v>4</v>
      </c>
      <c r="S1099" s="678">
        <v>1</v>
      </c>
      <c r="T1099" s="745">
        <v>4</v>
      </c>
      <c r="U1099" s="701">
        <v>1</v>
      </c>
    </row>
    <row r="1100" spans="1:21" ht="14.4" customHeight="1" x14ac:dyDescent="0.3">
      <c r="A1100" s="661">
        <v>31</v>
      </c>
      <c r="B1100" s="662" t="s">
        <v>570</v>
      </c>
      <c r="C1100" s="662" t="s">
        <v>2361</v>
      </c>
      <c r="D1100" s="743" t="s">
        <v>3311</v>
      </c>
      <c r="E1100" s="744" t="s">
        <v>2383</v>
      </c>
      <c r="F1100" s="662" t="s">
        <v>2358</v>
      </c>
      <c r="G1100" s="662" t="s">
        <v>2455</v>
      </c>
      <c r="H1100" s="662" t="s">
        <v>571</v>
      </c>
      <c r="I1100" s="662" t="s">
        <v>2793</v>
      </c>
      <c r="J1100" s="662" t="s">
        <v>2594</v>
      </c>
      <c r="K1100" s="662" t="s">
        <v>2794</v>
      </c>
      <c r="L1100" s="663">
        <v>24.77</v>
      </c>
      <c r="M1100" s="663">
        <v>173.39000000000001</v>
      </c>
      <c r="N1100" s="662">
        <v>7</v>
      </c>
      <c r="O1100" s="745">
        <v>7</v>
      </c>
      <c r="P1100" s="663">
        <v>173.39000000000001</v>
      </c>
      <c r="Q1100" s="678">
        <v>1</v>
      </c>
      <c r="R1100" s="662">
        <v>7</v>
      </c>
      <c r="S1100" s="678">
        <v>1</v>
      </c>
      <c r="T1100" s="745">
        <v>7</v>
      </c>
      <c r="U1100" s="701">
        <v>1</v>
      </c>
    </row>
    <row r="1101" spans="1:21" ht="14.4" customHeight="1" x14ac:dyDescent="0.3">
      <c r="A1101" s="661">
        <v>31</v>
      </c>
      <c r="B1101" s="662" t="s">
        <v>570</v>
      </c>
      <c r="C1101" s="662" t="s">
        <v>2361</v>
      </c>
      <c r="D1101" s="743" t="s">
        <v>3311</v>
      </c>
      <c r="E1101" s="744" t="s">
        <v>2383</v>
      </c>
      <c r="F1101" s="662" t="s">
        <v>2358</v>
      </c>
      <c r="G1101" s="662" t="s">
        <v>2459</v>
      </c>
      <c r="H1101" s="662" t="s">
        <v>571</v>
      </c>
      <c r="I1101" s="662" t="s">
        <v>2460</v>
      </c>
      <c r="J1101" s="662" t="s">
        <v>2461</v>
      </c>
      <c r="K1101" s="662" t="s">
        <v>2462</v>
      </c>
      <c r="L1101" s="663">
        <v>410</v>
      </c>
      <c r="M1101" s="663">
        <v>820</v>
      </c>
      <c r="N1101" s="662">
        <v>2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31</v>
      </c>
      <c r="B1102" s="662" t="s">
        <v>570</v>
      </c>
      <c r="C1102" s="662" t="s">
        <v>2361</v>
      </c>
      <c r="D1102" s="743" t="s">
        <v>3311</v>
      </c>
      <c r="E1102" s="744" t="s">
        <v>2383</v>
      </c>
      <c r="F1102" s="662" t="s">
        <v>2358</v>
      </c>
      <c r="G1102" s="662" t="s">
        <v>2459</v>
      </c>
      <c r="H1102" s="662" t="s">
        <v>571</v>
      </c>
      <c r="I1102" s="662" t="s">
        <v>3090</v>
      </c>
      <c r="J1102" s="662" t="s">
        <v>2843</v>
      </c>
      <c r="K1102" s="662" t="s">
        <v>3091</v>
      </c>
      <c r="L1102" s="663">
        <v>566</v>
      </c>
      <c r="M1102" s="663">
        <v>1132</v>
      </c>
      <c r="N1102" s="662">
        <v>2</v>
      </c>
      <c r="O1102" s="745">
        <v>1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31</v>
      </c>
      <c r="B1103" s="662" t="s">
        <v>570</v>
      </c>
      <c r="C1103" s="662" t="s">
        <v>2361</v>
      </c>
      <c r="D1103" s="743" t="s">
        <v>3311</v>
      </c>
      <c r="E1103" s="744" t="s">
        <v>2383</v>
      </c>
      <c r="F1103" s="662" t="s">
        <v>2358</v>
      </c>
      <c r="G1103" s="662" t="s">
        <v>2459</v>
      </c>
      <c r="H1103" s="662" t="s">
        <v>571</v>
      </c>
      <c r="I1103" s="662" t="s">
        <v>3299</v>
      </c>
      <c r="J1103" s="662" t="s">
        <v>2461</v>
      </c>
      <c r="K1103" s="662" t="s">
        <v>3300</v>
      </c>
      <c r="L1103" s="663">
        <v>410</v>
      </c>
      <c r="M1103" s="663">
        <v>410</v>
      </c>
      <c r="N1103" s="662">
        <v>1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31</v>
      </c>
      <c r="B1104" s="662" t="s">
        <v>570</v>
      </c>
      <c r="C1104" s="662" t="s">
        <v>2361</v>
      </c>
      <c r="D1104" s="743" t="s">
        <v>3311</v>
      </c>
      <c r="E1104" s="744" t="s">
        <v>2383</v>
      </c>
      <c r="F1104" s="662" t="s">
        <v>2358</v>
      </c>
      <c r="G1104" s="662" t="s">
        <v>2463</v>
      </c>
      <c r="H1104" s="662" t="s">
        <v>571</v>
      </c>
      <c r="I1104" s="662" t="s">
        <v>2464</v>
      </c>
      <c r="J1104" s="662" t="s">
        <v>2465</v>
      </c>
      <c r="K1104" s="662" t="s">
        <v>2466</v>
      </c>
      <c r="L1104" s="663">
        <v>3000</v>
      </c>
      <c r="M1104" s="663">
        <v>6000</v>
      </c>
      <c r="N1104" s="662">
        <v>2</v>
      </c>
      <c r="O1104" s="745">
        <v>2</v>
      </c>
      <c r="P1104" s="663">
        <v>6000</v>
      </c>
      <c r="Q1104" s="678">
        <v>1</v>
      </c>
      <c r="R1104" s="662">
        <v>2</v>
      </c>
      <c r="S1104" s="678">
        <v>1</v>
      </c>
      <c r="T1104" s="745">
        <v>2</v>
      </c>
      <c r="U1104" s="701">
        <v>1</v>
      </c>
    </row>
    <row r="1105" spans="1:21" ht="14.4" customHeight="1" x14ac:dyDescent="0.3">
      <c r="A1105" s="661">
        <v>31</v>
      </c>
      <c r="B1105" s="662" t="s">
        <v>570</v>
      </c>
      <c r="C1105" s="662" t="s">
        <v>2361</v>
      </c>
      <c r="D1105" s="743" t="s">
        <v>3311</v>
      </c>
      <c r="E1105" s="744" t="s">
        <v>2383</v>
      </c>
      <c r="F1105" s="662" t="s">
        <v>2358</v>
      </c>
      <c r="G1105" s="662" t="s">
        <v>2463</v>
      </c>
      <c r="H1105" s="662" t="s">
        <v>571</v>
      </c>
      <c r="I1105" s="662" t="s">
        <v>2531</v>
      </c>
      <c r="J1105" s="662" t="s">
        <v>2532</v>
      </c>
      <c r="K1105" s="662" t="s">
        <v>2533</v>
      </c>
      <c r="L1105" s="663">
        <v>347.81</v>
      </c>
      <c r="M1105" s="663">
        <v>695.62</v>
      </c>
      <c r="N1105" s="662">
        <v>2</v>
      </c>
      <c r="O1105" s="745">
        <v>2</v>
      </c>
      <c r="P1105" s="663">
        <v>695.62</v>
      </c>
      <c r="Q1105" s="678">
        <v>1</v>
      </c>
      <c r="R1105" s="662">
        <v>2</v>
      </c>
      <c r="S1105" s="678">
        <v>1</v>
      </c>
      <c r="T1105" s="745">
        <v>2</v>
      </c>
      <c r="U1105" s="701">
        <v>1</v>
      </c>
    </row>
    <row r="1106" spans="1:21" ht="14.4" customHeight="1" x14ac:dyDescent="0.3">
      <c r="A1106" s="661">
        <v>31</v>
      </c>
      <c r="B1106" s="662" t="s">
        <v>570</v>
      </c>
      <c r="C1106" s="662" t="s">
        <v>2361</v>
      </c>
      <c r="D1106" s="743" t="s">
        <v>3311</v>
      </c>
      <c r="E1106" s="744" t="s">
        <v>2383</v>
      </c>
      <c r="F1106" s="662" t="s">
        <v>2358</v>
      </c>
      <c r="G1106" s="662" t="s">
        <v>2463</v>
      </c>
      <c r="H1106" s="662" t="s">
        <v>571</v>
      </c>
      <c r="I1106" s="662" t="s">
        <v>2654</v>
      </c>
      <c r="J1106" s="662" t="s">
        <v>2655</v>
      </c>
      <c r="K1106" s="662" t="s">
        <v>2656</v>
      </c>
      <c r="L1106" s="663">
        <v>320.25</v>
      </c>
      <c r="M1106" s="663">
        <v>320.25</v>
      </c>
      <c r="N1106" s="662">
        <v>1</v>
      </c>
      <c r="O1106" s="745">
        <v>1</v>
      </c>
      <c r="P1106" s="663">
        <v>320.25</v>
      </c>
      <c r="Q1106" s="678">
        <v>1</v>
      </c>
      <c r="R1106" s="662">
        <v>1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31</v>
      </c>
      <c r="B1107" s="662" t="s">
        <v>570</v>
      </c>
      <c r="C1107" s="662" t="s">
        <v>2361</v>
      </c>
      <c r="D1107" s="743" t="s">
        <v>3311</v>
      </c>
      <c r="E1107" s="744" t="s">
        <v>2383</v>
      </c>
      <c r="F1107" s="662" t="s">
        <v>2358</v>
      </c>
      <c r="G1107" s="662" t="s">
        <v>2463</v>
      </c>
      <c r="H1107" s="662" t="s">
        <v>571</v>
      </c>
      <c r="I1107" s="662" t="s">
        <v>2596</v>
      </c>
      <c r="J1107" s="662" t="s">
        <v>2597</v>
      </c>
      <c r="K1107" s="662" t="s">
        <v>2598</v>
      </c>
      <c r="L1107" s="663">
        <v>245.43</v>
      </c>
      <c r="M1107" s="663">
        <v>490.86</v>
      </c>
      <c r="N1107" s="662">
        <v>2</v>
      </c>
      <c r="O1107" s="745">
        <v>2</v>
      </c>
      <c r="P1107" s="663">
        <v>490.86</v>
      </c>
      <c r="Q1107" s="678">
        <v>1</v>
      </c>
      <c r="R1107" s="662">
        <v>2</v>
      </c>
      <c r="S1107" s="678">
        <v>1</v>
      </c>
      <c r="T1107" s="745">
        <v>2</v>
      </c>
      <c r="U1107" s="701">
        <v>1</v>
      </c>
    </row>
    <row r="1108" spans="1:21" ht="14.4" customHeight="1" x14ac:dyDescent="0.3">
      <c r="A1108" s="661">
        <v>31</v>
      </c>
      <c r="B1108" s="662" t="s">
        <v>570</v>
      </c>
      <c r="C1108" s="662" t="s">
        <v>2361</v>
      </c>
      <c r="D1108" s="743" t="s">
        <v>3311</v>
      </c>
      <c r="E1108" s="744" t="s">
        <v>2383</v>
      </c>
      <c r="F1108" s="662" t="s">
        <v>2358</v>
      </c>
      <c r="G1108" s="662" t="s">
        <v>2463</v>
      </c>
      <c r="H1108" s="662" t="s">
        <v>571</v>
      </c>
      <c r="I1108" s="662" t="s">
        <v>2537</v>
      </c>
      <c r="J1108" s="662" t="s">
        <v>2538</v>
      </c>
      <c r="K1108" s="662" t="s">
        <v>2539</v>
      </c>
      <c r="L1108" s="663">
        <v>750</v>
      </c>
      <c r="M1108" s="663">
        <v>3000</v>
      </c>
      <c r="N1108" s="662">
        <v>4</v>
      </c>
      <c r="O1108" s="745">
        <v>4</v>
      </c>
      <c r="P1108" s="663">
        <v>3000</v>
      </c>
      <c r="Q1108" s="678">
        <v>1</v>
      </c>
      <c r="R1108" s="662">
        <v>4</v>
      </c>
      <c r="S1108" s="678">
        <v>1</v>
      </c>
      <c r="T1108" s="745">
        <v>4</v>
      </c>
      <c r="U1108" s="701">
        <v>1</v>
      </c>
    </row>
    <row r="1109" spans="1:21" ht="14.4" customHeight="1" x14ac:dyDescent="0.3">
      <c r="A1109" s="661">
        <v>31</v>
      </c>
      <c r="B1109" s="662" t="s">
        <v>570</v>
      </c>
      <c r="C1109" s="662" t="s">
        <v>2361</v>
      </c>
      <c r="D1109" s="743" t="s">
        <v>3311</v>
      </c>
      <c r="E1109" s="744" t="s">
        <v>2383</v>
      </c>
      <c r="F1109" s="662" t="s">
        <v>2358</v>
      </c>
      <c r="G1109" s="662" t="s">
        <v>2463</v>
      </c>
      <c r="H1109" s="662" t="s">
        <v>571</v>
      </c>
      <c r="I1109" s="662" t="s">
        <v>2739</v>
      </c>
      <c r="J1109" s="662" t="s">
        <v>2543</v>
      </c>
      <c r="K1109" s="662" t="s">
        <v>2740</v>
      </c>
      <c r="L1109" s="663">
        <v>58.5</v>
      </c>
      <c r="M1109" s="663">
        <v>58.5</v>
      </c>
      <c r="N1109" s="662">
        <v>1</v>
      </c>
      <c r="O1109" s="745">
        <v>1</v>
      </c>
      <c r="P1109" s="663">
        <v>58.5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31</v>
      </c>
      <c r="B1110" s="662" t="s">
        <v>570</v>
      </c>
      <c r="C1110" s="662" t="s">
        <v>2361</v>
      </c>
      <c r="D1110" s="743" t="s">
        <v>3311</v>
      </c>
      <c r="E1110" s="744" t="s">
        <v>2383</v>
      </c>
      <c r="F1110" s="662" t="s">
        <v>2358</v>
      </c>
      <c r="G1110" s="662" t="s">
        <v>2463</v>
      </c>
      <c r="H1110" s="662" t="s">
        <v>571</v>
      </c>
      <c r="I1110" s="662" t="s">
        <v>2473</v>
      </c>
      <c r="J1110" s="662" t="s">
        <v>2474</v>
      </c>
      <c r="K1110" s="662" t="s">
        <v>2475</v>
      </c>
      <c r="L1110" s="663">
        <v>971.25</v>
      </c>
      <c r="M1110" s="663">
        <v>971.25</v>
      </c>
      <c r="N1110" s="662">
        <v>1</v>
      </c>
      <c r="O1110" s="745">
        <v>1</v>
      </c>
      <c r="P1110" s="663">
        <v>971.25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31</v>
      </c>
      <c r="B1111" s="662" t="s">
        <v>570</v>
      </c>
      <c r="C1111" s="662" t="s">
        <v>2361</v>
      </c>
      <c r="D1111" s="743" t="s">
        <v>3311</v>
      </c>
      <c r="E1111" s="744" t="s">
        <v>2383</v>
      </c>
      <c r="F1111" s="662" t="s">
        <v>2358</v>
      </c>
      <c r="G1111" s="662" t="s">
        <v>2463</v>
      </c>
      <c r="H1111" s="662" t="s">
        <v>571</v>
      </c>
      <c r="I1111" s="662" t="s">
        <v>2561</v>
      </c>
      <c r="J1111" s="662" t="s">
        <v>2562</v>
      </c>
      <c r="K1111" s="662" t="s">
        <v>2563</v>
      </c>
      <c r="L1111" s="663">
        <v>2010.55</v>
      </c>
      <c r="M1111" s="663">
        <v>2010.55</v>
      </c>
      <c r="N1111" s="662">
        <v>1</v>
      </c>
      <c r="O1111" s="745">
        <v>1</v>
      </c>
      <c r="P1111" s="663">
        <v>2010.55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31</v>
      </c>
      <c r="B1112" s="662" t="s">
        <v>570</v>
      </c>
      <c r="C1112" s="662" t="s">
        <v>2361</v>
      </c>
      <c r="D1112" s="743" t="s">
        <v>3311</v>
      </c>
      <c r="E1112" s="744" t="s">
        <v>2383</v>
      </c>
      <c r="F1112" s="662" t="s">
        <v>2358</v>
      </c>
      <c r="G1112" s="662" t="s">
        <v>2463</v>
      </c>
      <c r="H1112" s="662" t="s">
        <v>571</v>
      </c>
      <c r="I1112" s="662" t="s">
        <v>3301</v>
      </c>
      <c r="J1112" s="662" t="s">
        <v>2562</v>
      </c>
      <c r="K1112" s="662" t="s">
        <v>3302</v>
      </c>
      <c r="L1112" s="663">
        <v>818.72</v>
      </c>
      <c r="M1112" s="663">
        <v>1637.44</v>
      </c>
      <c r="N1112" s="662">
        <v>2</v>
      </c>
      <c r="O1112" s="745">
        <v>2</v>
      </c>
      <c r="P1112" s="663">
        <v>1637.44</v>
      </c>
      <c r="Q1112" s="678">
        <v>1</v>
      </c>
      <c r="R1112" s="662">
        <v>2</v>
      </c>
      <c r="S1112" s="678">
        <v>1</v>
      </c>
      <c r="T1112" s="745">
        <v>2</v>
      </c>
      <c r="U1112" s="701">
        <v>1</v>
      </c>
    </row>
    <row r="1113" spans="1:21" ht="14.4" customHeight="1" x14ac:dyDescent="0.3">
      <c r="A1113" s="661">
        <v>31</v>
      </c>
      <c r="B1113" s="662" t="s">
        <v>570</v>
      </c>
      <c r="C1113" s="662" t="s">
        <v>2361</v>
      </c>
      <c r="D1113" s="743" t="s">
        <v>3311</v>
      </c>
      <c r="E1113" s="744" t="s">
        <v>2383</v>
      </c>
      <c r="F1113" s="662" t="s">
        <v>2358</v>
      </c>
      <c r="G1113" s="662" t="s">
        <v>2463</v>
      </c>
      <c r="H1113" s="662" t="s">
        <v>571</v>
      </c>
      <c r="I1113" s="662" t="s">
        <v>2624</v>
      </c>
      <c r="J1113" s="662" t="s">
        <v>2625</v>
      </c>
      <c r="K1113" s="662" t="s">
        <v>2626</v>
      </c>
      <c r="L1113" s="663">
        <v>1000</v>
      </c>
      <c r="M1113" s="663">
        <v>1000</v>
      </c>
      <c r="N1113" s="662">
        <v>1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31</v>
      </c>
      <c r="B1114" s="662" t="s">
        <v>570</v>
      </c>
      <c r="C1114" s="662" t="s">
        <v>2361</v>
      </c>
      <c r="D1114" s="743" t="s">
        <v>3311</v>
      </c>
      <c r="E1114" s="744" t="s">
        <v>2383</v>
      </c>
      <c r="F1114" s="662" t="s">
        <v>2358</v>
      </c>
      <c r="G1114" s="662" t="s">
        <v>2463</v>
      </c>
      <c r="H1114" s="662" t="s">
        <v>571</v>
      </c>
      <c r="I1114" s="662" t="s">
        <v>2627</v>
      </c>
      <c r="J1114" s="662" t="s">
        <v>2628</v>
      </c>
      <c r="K1114" s="662" t="s">
        <v>2629</v>
      </c>
      <c r="L1114" s="663">
        <v>250</v>
      </c>
      <c r="M1114" s="663">
        <v>500</v>
      </c>
      <c r="N1114" s="662">
        <v>2</v>
      </c>
      <c r="O1114" s="745">
        <v>2</v>
      </c>
      <c r="P1114" s="663">
        <v>500</v>
      </c>
      <c r="Q1114" s="678">
        <v>1</v>
      </c>
      <c r="R1114" s="662">
        <v>2</v>
      </c>
      <c r="S1114" s="678">
        <v>1</v>
      </c>
      <c r="T1114" s="745">
        <v>2</v>
      </c>
      <c r="U1114" s="701">
        <v>1</v>
      </c>
    </row>
    <row r="1115" spans="1:21" ht="14.4" customHeight="1" x14ac:dyDescent="0.3">
      <c r="A1115" s="661">
        <v>31</v>
      </c>
      <c r="B1115" s="662" t="s">
        <v>570</v>
      </c>
      <c r="C1115" s="662" t="s">
        <v>2361</v>
      </c>
      <c r="D1115" s="743" t="s">
        <v>3311</v>
      </c>
      <c r="E1115" s="744" t="s">
        <v>2383</v>
      </c>
      <c r="F1115" s="662" t="s">
        <v>2358</v>
      </c>
      <c r="G1115" s="662" t="s">
        <v>2463</v>
      </c>
      <c r="H1115" s="662" t="s">
        <v>571</v>
      </c>
      <c r="I1115" s="662" t="s">
        <v>2804</v>
      </c>
      <c r="J1115" s="662" t="s">
        <v>2805</v>
      </c>
      <c r="K1115" s="662" t="s">
        <v>2806</v>
      </c>
      <c r="L1115" s="663">
        <v>600</v>
      </c>
      <c r="M1115" s="663">
        <v>600</v>
      </c>
      <c r="N1115" s="662">
        <v>1</v>
      </c>
      <c r="O1115" s="745">
        <v>1</v>
      </c>
      <c r="P1115" s="663">
        <v>600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31</v>
      </c>
      <c r="B1116" s="662" t="s">
        <v>570</v>
      </c>
      <c r="C1116" s="662" t="s">
        <v>2361</v>
      </c>
      <c r="D1116" s="743" t="s">
        <v>3311</v>
      </c>
      <c r="E1116" s="744" t="s">
        <v>2383</v>
      </c>
      <c r="F1116" s="662" t="s">
        <v>2358</v>
      </c>
      <c r="G1116" s="662" t="s">
        <v>2463</v>
      </c>
      <c r="H1116" s="662" t="s">
        <v>571</v>
      </c>
      <c r="I1116" s="662" t="s">
        <v>2807</v>
      </c>
      <c r="J1116" s="662" t="s">
        <v>2808</v>
      </c>
      <c r="K1116" s="662" t="s">
        <v>2809</v>
      </c>
      <c r="L1116" s="663">
        <v>750</v>
      </c>
      <c r="M1116" s="663">
        <v>1500</v>
      </c>
      <c r="N1116" s="662">
        <v>2</v>
      </c>
      <c r="O1116" s="745">
        <v>2</v>
      </c>
      <c r="P1116" s="663">
        <v>1500</v>
      </c>
      <c r="Q1116" s="678">
        <v>1</v>
      </c>
      <c r="R1116" s="662">
        <v>2</v>
      </c>
      <c r="S1116" s="678">
        <v>1</v>
      </c>
      <c r="T1116" s="745">
        <v>2</v>
      </c>
      <c r="U1116" s="701">
        <v>1</v>
      </c>
    </row>
    <row r="1117" spans="1:21" ht="14.4" customHeight="1" x14ac:dyDescent="0.3">
      <c r="A1117" s="661">
        <v>31</v>
      </c>
      <c r="B1117" s="662" t="s">
        <v>570</v>
      </c>
      <c r="C1117" s="662" t="s">
        <v>2361</v>
      </c>
      <c r="D1117" s="743" t="s">
        <v>3311</v>
      </c>
      <c r="E1117" s="744" t="s">
        <v>2383</v>
      </c>
      <c r="F1117" s="662" t="s">
        <v>2358</v>
      </c>
      <c r="G1117" s="662" t="s">
        <v>2463</v>
      </c>
      <c r="H1117" s="662" t="s">
        <v>571</v>
      </c>
      <c r="I1117" s="662" t="s">
        <v>2659</v>
      </c>
      <c r="J1117" s="662" t="s">
        <v>2660</v>
      </c>
      <c r="K1117" s="662" t="s">
        <v>2661</v>
      </c>
      <c r="L1117" s="663">
        <v>600</v>
      </c>
      <c r="M1117" s="663">
        <v>1800</v>
      </c>
      <c r="N1117" s="662">
        <v>3</v>
      </c>
      <c r="O1117" s="745">
        <v>3</v>
      </c>
      <c r="P1117" s="663">
        <v>1800</v>
      </c>
      <c r="Q1117" s="678">
        <v>1</v>
      </c>
      <c r="R1117" s="662">
        <v>3</v>
      </c>
      <c r="S1117" s="678">
        <v>1</v>
      </c>
      <c r="T1117" s="745">
        <v>3</v>
      </c>
      <c r="U1117" s="701">
        <v>1</v>
      </c>
    </row>
    <row r="1118" spans="1:21" ht="14.4" customHeight="1" x14ac:dyDescent="0.3">
      <c r="A1118" s="661">
        <v>31</v>
      </c>
      <c r="B1118" s="662" t="s">
        <v>570</v>
      </c>
      <c r="C1118" s="662" t="s">
        <v>2361</v>
      </c>
      <c r="D1118" s="743" t="s">
        <v>3311</v>
      </c>
      <c r="E1118" s="744" t="s">
        <v>2383</v>
      </c>
      <c r="F1118" s="662" t="s">
        <v>2358</v>
      </c>
      <c r="G1118" s="662" t="s">
        <v>2463</v>
      </c>
      <c r="H1118" s="662" t="s">
        <v>571</v>
      </c>
      <c r="I1118" s="662" t="s">
        <v>2476</v>
      </c>
      <c r="J1118" s="662" t="s">
        <v>2477</v>
      </c>
      <c r="K1118" s="662" t="s">
        <v>2478</v>
      </c>
      <c r="L1118" s="663">
        <v>349.12</v>
      </c>
      <c r="M1118" s="663">
        <v>698.24</v>
      </c>
      <c r="N1118" s="662">
        <v>2</v>
      </c>
      <c r="O1118" s="745">
        <v>2</v>
      </c>
      <c r="P1118" s="663">
        <v>698.24</v>
      </c>
      <c r="Q1118" s="678">
        <v>1</v>
      </c>
      <c r="R1118" s="662">
        <v>2</v>
      </c>
      <c r="S1118" s="678">
        <v>1</v>
      </c>
      <c r="T1118" s="745">
        <v>2</v>
      </c>
      <c r="U1118" s="701">
        <v>1</v>
      </c>
    </row>
    <row r="1119" spans="1:21" ht="14.4" customHeight="1" x14ac:dyDescent="0.3">
      <c r="A1119" s="661">
        <v>31</v>
      </c>
      <c r="B1119" s="662" t="s">
        <v>570</v>
      </c>
      <c r="C1119" s="662" t="s">
        <v>2361</v>
      </c>
      <c r="D1119" s="743" t="s">
        <v>3311</v>
      </c>
      <c r="E1119" s="744" t="s">
        <v>2383</v>
      </c>
      <c r="F1119" s="662" t="s">
        <v>2358</v>
      </c>
      <c r="G1119" s="662" t="s">
        <v>2463</v>
      </c>
      <c r="H1119" s="662" t="s">
        <v>571</v>
      </c>
      <c r="I1119" s="662" t="s">
        <v>2482</v>
      </c>
      <c r="J1119" s="662" t="s">
        <v>2483</v>
      </c>
      <c r="K1119" s="662" t="s">
        <v>2484</v>
      </c>
      <c r="L1119" s="663">
        <v>350</v>
      </c>
      <c r="M1119" s="663">
        <v>3150</v>
      </c>
      <c r="N1119" s="662">
        <v>9</v>
      </c>
      <c r="O1119" s="745">
        <v>9</v>
      </c>
      <c r="P1119" s="663">
        <v>3150</v>
      </c>
      <c r="Q1119" s="678">
        <v>1</v>
      </c>
      <c r="R1119" s="662">
        <v>9</v>
      </c>
      <c r="S1119" s="678">
        <v>1</v>
      </c>
      <c r="T1119" s="745">
        <v>9</v>
      </c>
      <c r="U1119" s="701">
        <v>1</v>
      </c>
    </row>
    <row r="1120" spans="1:21" ht="14.4" customHeight="1" x14ac:dyDescent="0.3">
      <c r="A1120" s="661">
        <v>31</v>
      </c>
      <c r="B1120" s="662" t="s">
        <v>570</v>
      </c>
      <c r="C1120" s="662" t="s">
        <v>2361</v>
      </c>
      <c r="D1120" s="743" t="s">
        <v>3311</v>
      </c>
      <c r="E1120" s="744" t="s">
        <v>2383</v>
      </c>
      <c r="F1120" s="662" t="s">
        <v>2358</v>
      </c>
      <c r="G1120" s="662" t="s">
        <v>2463</v>
      </c>
      <c r="H1120" s="662" t="s">
        <v>571</v>
      </c>
      <c r="I1120" s="662" t="s">
        <v>2542</v>
      </c>
      <c r="J1120" s="662" t="s">
        <v>2543</v>
      </c>
      <c r="K1120" s="662" t="s">
        <v>2544</v>
      </c>
      <c r="L1120" s="663">
        <v>58.5</v>
      </c>
      <c r="M1120" s="663">
        <v>175.5</v>
      </c>
      <c r="N1120" s="662">
        <v>3</v>
      </c>
      <c r="O1120" s="745">
        <v>3</v>
      </c>
      <c r="P1120" s="663">
        <v>175.5</v>
      </c>
      <c r="Q1120" s="678">
        <v>1</v>
      </c>
      <c r="R1120" s="662">
        <v>3</v>
      </c>
      <c r="S1120" s="678">
        <v>1</v>
      </c>
      <c r="T1120" s="745">
        <v>3</v>
      </c>
      <c r="U1120" s="701">
        <v>1</v>
      </c>
    </row>
    <row r="1121" spans="1:21" ht="14.4" customHeight="1" x14ac:dyDescent="0.3">
      <c r="A1121" s="661">
        <v>31</v>
      </c>
      <c r="B1121" s="662" t="s">
        <v>570</v>
      </c>
      <c r="C1121" s="662" t="s">
        <v>2361</v>
      </c>
      <c r="D1121" s="743" t="s">
        <v>3311</v>
      </c>
      <c r="E1121" s="744" t="s">
        <v>2383</v>
      </c>
      <c r="F1121" s="662" t="s">
        <v>2358</v>
      </c>
      <c r="G1121" s="662" t="s">
        <v>2463</v>
      </c>
      <c r="H1121" s="662" t="s">
        <v>571</v>
      </c>
      <c r="I1121" s="662" t="s">
        <v>3303</v>
      </c>
      <c r="J1121" s="662" t="s">
        <v>3304</v>
      </c>
      <c r="K1121" s="662" t="s">
        <v>3305</v>
      </c>
      <c r="L1121" s="663">
        <v>250</v>
      </c>
      <c r="M1121" s="663">
        <v>250</v>
      </c>
      <c r="N1121" s="662">
        <v>1</v>
      </c>
      <c r="O1121" s="745">
        <v>1</v>
      </c>
      <c r="P1121" s="663">
        <v>250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31</v>
      </c>
      <c r="B1122" s="662" t="s">
        <v>570</v>
      </c>
      <c r="C1122" s="662" t="s">
        <v>2361</v>
      </c>
      <c r="D1122" s="743" t="s">
        <v>3311</v>
      </c>
      <c r="E1122" s="744" t="s">
        <v>2383</v>
      </c>
      <c r="F1122" s="662" t="s">
        <v>2358</v>
      </c>
      <c r="G1122" s="662" t="s">
        <v>2463</v>
      </c>
      <c r="H1122" s="662" t="s">
        <v>571</v>
      </c>
      <c r="I1122" s="662" t="s">
        <v>3306</v>
      </c>
      <c r="J1122" s="662" t="s">
        <v>3307</v>
      </c>
      <c r="K1122" s="662" t="s">
        <v>3308</v>
      </c>
      <c r="L1122" s="663">
        <v>98</v>
      </c>
      <c r="M1122" s="663">
        <v>98</v>
      </c>
      <c r="N1122" s="662">
        <v>1</v>
      </c>
      <c r="O1122" s="745">
        <v>1</v>
      </c>
      <c r="P1122" s="663">
        <v>98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31</v>
      </c>
      <c r="B1123" s="662" t="s">
        <v>570</v>
      </c>
      <c r="C1123" s="662" t="s">
        <v>2361</v>
      </c>
      <c r="D1123" s="743" t="s">
        <v>3311</v>
      </c>
      <c r="E1123" s="744" t="s">
        <v>2383</v>
      </c>
      <c r="F1123" s="662" t="s">
        <v>2358</v>
      </c>
      <c r="G1123" s="662" t="s">
        <v>2488</v>
      </c>
      <c r="H1123" s="662" t="s">
        <v>571</v>
      </c>
      <c r="I1123" s="662" t="s">
        <v>2489</v>
      </c>
      <c r="J1123" s="662" t="s">
        <v>2490</v>
      </c>
      <c r="K1123" s="662" t="s">
        <v>2491</v>
      </c>
      <c r="L1123" s="663">
        <v>260</v>
      </c>
      <c r="M1123" s="663">
        <v>1560</v>
      </c>
      <c r="N1123" s="662">
        <v>6</v>
      </c>
      <c r="O1123" s="745">
        <v>3</v>
      </c>
      <c r="P1123" s="663">
        <v>1560</v>
      </c>
      <c r="Q1123" s="678">
        <v>1</v>
      </c>
      <c r="R1123" s="662">
        <v>6</v>
      </c>
      <c r="S1123" s="678">
        <v>1</v>
      </c>
      <c r="T1123" s="745">
        <v>3</v>
      </c>
      <c r="U1123" s="701">
        <v>1</v>
      </c>
    </row>
    <row r="1124" spans="1:21" ht="14.4" customHeight="1" x14ac:dyDescent="0.3">
      <c r="A1124" s="661">
        <v>31</v>
      </c>
      <c r="B1124" s="662" t="s">
        <v>570</v>
      </c>
      <c r="C1124" s="662" t="s">
        <v>2361</v>
      </c>
      <c r="D1124" s="743" t="s">
        <v>3311</v>
      </c>
      <c r="E1124" s="744" t="s">
        <v>2383</v>
      </c>
      <c r="F1124" s="662" t="s">
        <v>2358</v>
      </c>
      <c r="G1124" s="662" t="s">
        <v>2488</v>
      </c>
      <c r="H1124" s="662" t="s">
        <v>571</v>
      </c>
      <c r="I1124" s="662" t="s">
        <v>2492</v>
      </c>
      <c r="J1124" s="662" t="s">
        <v>2493</v>
      </c>
      <c r="K1124" s="662" t="s">
        <v>2494</v>
      </c>
      <c r="L1124" s="663">
        <v>200</v>
      </c>
      <c r="M1124" s="663">
        <v>800</v>
      </c>
      <c r="N1124" s="662">
        <v>4</v>
      </c>
      <c r="O1124" s="745">
        <v>2</v>
      </c>
      <c r="P1124" s="663">
        <v>800</v>
      </c>
      <c r="Q1124" s="678">
        <v>1</v>
      </c>
      <c r="R1124" s="662">
        <v>4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31</v>
      </c>
      <c r="B1125" s="662" t="s">
        <v>570</v>
      </c>
      <c r="C1125" s="662" t="s">
        <v>2363</v>
      </c>
      <c r="D1125" s="743" t="s">
        <v>3312</v>
      </c>
      <c r="E1125" s="744" t="s">
        <v>2370</v>
      </c>
      <c r="F1125" s="662" t="s">
        <v>2357</v>
      </c>
      <c r="G1125" s="662" t="s">
        <v>2507</v>
      </c>
      <c r="H1125" s="662" t="s">
        <v>571</v>
      </c>
      <c r="I1125" s="662" t="s">
        <v>640</v>
      </c>
      <c r="J1125" s="662" t="s">
        <v>641</v>
      </c>
      <c r="K1125" s="662" t="s">
        <v>3309</v>
      </c>
      <c r="L1125" s="663">
        <v>0</v>
      </c>
      <c r="M1125" s="663">
        <v>0</v>
      </c>
      <c r="N1125" s="662">
        <v>1</v>
      </c>
      <c r="O1125" s="745">
        <v>0.5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31</v>
      </c>
      <c r="B1126" s="662" t="s">
        <v>570</v>
      </c>
      <c r="C1126" s="662" t="s">
        <v>2363</v>
      </c>
      <c r="D1126" s="743" t="s">
        <v>3312</v>
      </c>
      <c r="E1126" s="744" t="s">
        <v>2370</v>
      </c>
      <c r="F1126" s="662" t="s">
        <v>2357</v>
      </c>
      <c r="G1126" s="662" t="s">
        <v>2440</v>
      </c>
      <c r="H1126" s="662" t="s">
        <v>571</v>
      </c>
      <c r="I1126" s="662" t="s">
        <v>1494</v>
      </c>
      <c r="J1126" s="662" t="s">
        <v>1495</v>
      </c>
      <c r="K1126" s="662" t="s">
        <v>2441</v>
      </c>
      <c r="L1126" s="663">
        <v>186.27</v>
      </c>
      <c r="M1126" s="663">
        <v>186.27</v>
      </c>
      <c r="N1126" s="662">
        <v>1</v>
      </c>
      <c r="O1126" s="745">
        <v>0.5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31</v>
      </c>
      <c r="B1127" s="662" t="s">
        <v>570</v>
      </c>
      <c r="C1127" s="662" t="s">
        <v>2363</v>
      </c>
      <c r="D1127" s="743" t="s">
        <v>3312</v>
      </c>
      <c r="E1127" s="744" t="s">
        <v>2370</v>
      </c>
      <c r="F1127" s="662" t="s">
        <v>2358</v>
      </c>
      <c r="G1127" s="662" t="s">
        <v>2455</v>
      </c>
      <c r="H1127" s="662" t="s">
        <v>571</v>
      </c>
      <c r="I1127" s="662" t="s">
        <v>2456</v>
      </c>
      <c r="J1127" s="662" t="s">
        <v>2457</v>
      </c>
      <c r="K1127" s="662" t="s">
        <v>2458</v>
      </c>
      <c r="L1127" s="663">
        <v>35.75</v>
      </c>
      <c r="M1127" s="663">
        <v>143</v>
      </c>
      <c r="N1127" s="662">
        <v>4</v>
      </c>
      <c r="O1127" s="745">
        <v>2</v>
      </c>
      <c r="P1127" s="663">
        <v>143</v>
      </c>
      <c r="Q1127" s="678">
        <v>1</v>
      </c>
      <c r="R1127" s="662">
        <v>4</v>
      </c>
      <c r="S1127" s="678">
        <v>1</v>
      </c>
      <c r="T1127" s="745">
        <v>2</v>
      </c>
      <c r="U1127" s="701">
        <v>1</v>
      </c>
    </row>
    <row r="1128" spans="1:21" ht="14.4" customHeight="1" x14ac:dyDescent="0.3">
      <c r="A1128" s="661">
        <v>31</v>
      </c>
      <c r="B1128" s="662" t="s">
        <v>570</v>
      </c>
      <c r="C1128" s="662" t="s">
        <v>2363</v>
      </c>
      <c r="D1128" s="743" t="s">
        <v>3312</v>
      </c>
      <c r="E1128" s="744" t="s">
        <v>2370</v>
      </c>
      <c r="F1128" s="662" t="s">
        <v>2358</v>
      </c>
      <c r="G1128" s="662" t="s">
        <v>2463</v>
      </c>
      <c r="H1128" s="662" t="s">
        <v>571</v>
      </c>
      <c r="I1128" s="662" t="s">
        <v>2470</v>
      </c>
      <c r="J1128" s="662" t="s">
        <v>2471</v>
      </c>
      <c r="K1128" s="662" t="s">
        <v>2472</v>
      </c>
      <c r="L1128" s="663">
        <v>492.18</v>
      </c>
      <c r="M1128" s="663">
        <v>492.18</v>
      </c>
      <c r="N1128" s="662">
        <v>1</v>
      </c>
      <c r="O1128" s="745">
        <v>1</v>
      </c>
      <c r="P1128" s="663">
        <v>492.18</v>
      </c>
      <c r="Q1128" s="678">
        <v>1</v>
      </c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31</v>
      </c>
      <c r="B1129" s="662" t="s">
        <v>570</v>
      </c>
      <c r="C1129" s="662" t="s">
        <v>2363</v>
      </c>
      <c r="D1129" s="743" t="s">
        <v>3312</v>
      </c>
      <c r="E1129" s="744" t="s">
        <v>2370</v>
      </c>
      <c r="F1129" s="662" t="s">
        <v>2358</v>
      </c>
      <c r="G1129" s="662" t="s">
        <v>2463</v>
      </c>
      <c r="H1129" s="662" t="s">
        <v>571</v>
      </c>
      <c r="I1129" s="662" t="s">
        <v>1591</v>
      </c>
      <c r="J1129" s="662" t="s">
        <v>2540</v>
      </c>
      <c r="K1129" s="662" t="s">
        <v>2541</v>
      </c>
      <c r="L1129" s="663">
        <v>2202.1999999999998</v>
      </c>
      <c r="M1129" s="663">
        <v>2202.1999999999998</v>
      </c>
      <c r="N1129" s="662">
        <v>1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31</v>
      </c>
      <c r="B1130" s="662" t="s">
        <v>570</v>
      </c>
      <c r="C1130" s="662" t="s">
        <v>2363</v>
      </c>
      <c r="D1130" s="743" t="s">
        <v>3312</v>
      </c>
      <c r="E1130" s="744" t="s">
        <v>2370</v>
      </c>
      <c r="F1130" s="662" t="s">
        <v>2358</v>
      </c>
      <c r="G1130" s="662" t="s">
        <v>2463</v>
      </c>
      <c r="H1130" s="662" t="s">
        <v>571</v>
      </c>
      <c r="I1130" s="662" t="s">
        <v>2479</v>
      </c>
      <c r="J1130" s="662" t="s">
        <v>2480</v>
      </c>
      <c r="K1130" s="662" t="s">
        <v>2481</v>
      </c>
      <c r="L1130" s="663">
        <v>1978.94</v>
      </c>
      <c r="M1130" s="663">
        <v>1978.94</v>
      </c>
      <c r="N1130" s="662">
        <v>1</v>
      </c>
      <c r="O1130" s="745">
        <v>1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31</v>
      </c>
      <c r="B1131" s="662" t="s">
        <v>570</v>
      </c>
      <c r="C1131" s="662" t="s">
        <v>2363</v>
      </c>
      <c r="D1131" s="743" t="s">
        <v>3312</v>
      </c>
      <c r="E1131" s="744" t="s">
        <v>2371</v>
      </c>
      <c r="F1131" s="662" t="s">
        <v>2358</v>
      </c>
      <c r="G1131" s="662" t="s">
        <v>2463</v>
      </c>
      <c r="H1131" s="662" t="s">
        <v>571</v>
      </c>
      <c r="I1131" s="662" t="s">
        <v>2470</v>
      </c>
      <c r="J1131" s="662" t="s">
        <v>2471</v>
      </c>
      <c r="K1131" s="662" t="s">
        <v>2472</v>
      </c>
      <c r="L1131" s="663">
        <v>492.18</v>
      </c>
      <c r="M1131" s="663">
        <v>984.36</v>
      </c>
      <c r="N1131" s="662">
        <v>2</v>
      </c>
      <c r="O1131" s="745">
        <v>2</v>
      </c>
      <c r="P1131" s="663">
        <v>984.36</v>
      </c>
      <c r="Q1131" s="678">
        <v>1</v>
      </c>
      <c r="R1131" s="662">
        <v>2</v>
      </c>
      <c r="S1131" s="678">
        <v>1</v>
      </c>
      <c r="T1131" s="745">
        <v>2</v>
      </c>
      <c r="U1131" s="701">
        <v>1</v>
      </c>
    </row>
    <row r="1132" spans="1:21" ht="14.4" customHeight="1" x14ac:dyDescent="0.3">
      <c r="A1132" s="661">
        <v>31</v>
      </c>
      <c r="B1132" s="662" t="s">
        <v>570</v>
      </c>
      <c r="C1132" s="662" t="s">
        <v>2363</v>
      </c>
      <c r="D1132" s="743" t="s">
        <v>3312</v>
      </c>
      <c r="E1132" s="744" t="s">
        <v>2371</v>
      </c>
      <c r="F1132" s="662" t="s">
        <v>2358</v>
      </c>
      <c r="G1132" s="662" t="s">
        <v>2463</v>
      </c>
      <c r="H1132" s="662" t="s">
        <v>571</v>
      </c>
      <c r="I1132" s="662" t="s">
        <v>2473</v>
      </c>
      <c r="J1132" s="662" t="s">
        <v>2474</v>
      </c>
      <c r="K1132" s="662" t="s">
        <v>2475</v>
      </c>
      <c r="L1132" s="663">
        <v>971.25</v>
      </c>
      <c r="M1132" s="663">
        <v>971.25</v>
      </c>
      <c r="N1132" s="662">
        <v>1</v>
      </c>
      <c r="O1132" s="745">
        <v>1</v>
      </c>
      <c r="P1132" s="663">
        <v>971.25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31</v>
      </c>
      <c r="B1133" s="662" t="s">
        <v>570</v>
      </c>
      <c r="C1133" s="662" t="s">
        <v>2363</v>
      </c>
      <c r="D1133" s="743" t="s">
        <v>3312</v>
      </c>
      <c r="E1133" s="744" t="s">
        <v>2371</v>
      </c>
      <c r="F1133" s="662" t="s">
        <v>2358</v>
      </c>
      <c r="G1133" s="662" t="s">
        <v>2463</v>
      </c>
      <c r="H1133" s="662" t="s">
        <v>571</v>
      </c>
      <c r="I1133" s="662" t="s">
        <v>2479</v>
      </c>
      <c r="J1133" s="662" t="s">
        <v>2480</v>
      </c>
      <c r="K1133" s="662" t="s">
        <v>2481</v>
      </c>
      <c r="L1133" s="663">
        <v>1978.94</v>
      </c>
      <c r="M1133" s="663">
        <v>1978.94</v>
      </c>
      <c r="N1133" s="662">
        <v>1</v>
      </c>
      <c r="O1133" s="745">
        <v>1</v>
      </c>
      <c r="P1133" s="663">
        <v>1978.94</v>
      </c>
      <c r="Q1133" s="678">
        <v>1</v>
      </c>
      <c r="R1133" s="662">
        <v>1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31</v>
      </c>
      <c r="B1134" s="662" t="s">
        <v>570</v>
      </c>
      <c r="C1134" s="662" t="s">
        <v>2363</v>
      </c>
      <c r="D1134" s="743" t="s">
        <v>3312</v>
      </c>
      <c r="E1134" s="744" t="s">
        <v>2372</v>
      </c>
      <c r="F1134" s="662" t="s">
        <v>2358</v>
      </c>
      <c r="G1134" s="662" t="s">
        <v>2463</v>
      </c>
      <c r="H1134" s="662" t="s">
        <v>571</v>
      </c>
      <c r="I1134" s="662" t="s">
        <v>2470</v>
      </c>
      <c r="J1134" s="662" t="s">
        <v>2471</v>
      </c>
      <c r="K1134" s="662" t="s">
        <v>2472</v>
      </c>
      <c r="L1134" s="663">
        <v>492.18</v>
      </c>
      <c r="M1134" s="663">
        <v>492.18</v>
      </c>
      <c r="N1134" s="662">
        <v>1</v>
      </c>
      <c r="O1134" s="745">
        <v>1</v>
      </c>
      <c r="P1134" s="663">
        <v>492.18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31</v>
      </c>
      <c r="B1135" s="662" t="s">
        <v>570</v>
      </c>
      <c r="C1135" s="662" t="s">
        <v>2363</v>
      </c>
      <c r="D1135" s="743" t="s">
        <v>3312</v>
      </c>
      <c r="E1135" s="744" t="s">
        <v>2374</v>
      </c>
      <c r="F1135" s="662" t="s">
        <v>2358</v>
      </c>
      <c r="G1135" s="662" t="s">
        <v>2463</v>
      </c>
      <c r="H1135" s="662" t="s">
        <v>571</v>
      </c>
      <c r="I1135" s="662" t="s">
        <v>2470</v>
      </c>
      <c r="J1135" s="662" t="s">
        <v>2471</v>
      </c>
      <c r="K1135" s="662" t="s">
        <v>2472</v>
      </c>
      <c r="L1135" s="663">
        <v>492.18</v>
      </c>
      <c r="M1135" s="663">
        <v>492.18</v>
      </c>
      <c r="N1135" s="662">
        <v>1</v>
      </c>
      <c r="O1135" s="745">
        <v>1</v>
      </c>
      <c r="P1135" s="663">
        <v>492.18</v>
      </c>
      <c r="Q1135" s="678">
        <v>1</v>
      </c>
      <c r="R1135" s="662">
        <v>1</v>
      </c>
      <c r="S1135" s="678">
        <v>1</v>
      </c>
      <c r="T1135" s="745">
        <v>1</v>
      </c>
      <c r="U1135" s="701">
        <v>1</v>
      </c>
    </row>
    <row r="1136" spans="1:21" ht="14.4" customHeight="1" x14ac:dyDescent="0.3">
      <c r="A1136" s="661">
        <v>31</v>
      </c>
      <c r="B1136" s="662" t="s">
        <v>570</v>
      </c>
      <c r="C1136" s="662" t="s">
        <v>2363</v>
      </c>
      <c r="D1136" s="743" t="s">
        <v>3312</v>
      </c>
      <c r="E1136" s="744" t="s">
        <v>2375</v>
      </c>
      <c r="F1136" s="662" t="s">
        <v>2358</v>
      </c>
      <c r="G1136" s="662" t="s">
        <v>2455</v>
      </c>
      <c r="H1136" s="662" t="s">
        <v>571</v>
      </c>
      <c r="I1136" s="662" t="s">
        <v>2456</v>
      </c>
      <c r="J1136" s="662" t="s">
        <v>2457</v>
      </c>
      <c r="K1136" s="662" t="s">
        <v>2458</v>
      </c>
      <c r="L1136" s="663">
        <v>35.75</v>
      </c>
      <c r="M1136" s="663">
        <v>143</v>
      </c>
      <c r="N1136" s="662">
        <v>4</v>
      </c>
      <c r="O1136" s="745">
        <v>2</v>
      </c>
      <c r="P1136" s="663">
        <v>143</v>
      </c>
      <c r="Q1136" s="678">
        <v>1</v>
      </c>
      <c r="R1136" s="662">
        <v>4</v>
      </c>
      <c r="S1136" s="678">
        <v>1</v>
      </c>
      <c r="T1136" s="745">
        <v>2</v>
      </c>
      <c r="U1136" s="701">
        <v>1</v>
      </c>
    </row>
    <row r="1137" spans="1:21" ht="14.4" customHeight="1" x14ac:dyDescent="0.3">
      <c r="A1137" s="661">
        <v>31</v>
      </c>
      <c r="B1137" s="662" t="s">
        <v>570</v>
      </c>
      <c r="C1137" s="662" t="s">
        <v>2363</v>
      </c>
      <c r="D1137" s="743" t="s">
        <v>3312</v>
      </c>
      <c r="E1137" s="744" t="s">
        <v>2376</v>
      </c>
      <c r="F1137" s="662" t="s">
        <v>2358</v>
      </c>
      <c r="G1137" s="662" t="s">
        <v>2463</v>
      </c>
      <c r="H1137" s="662" t="s">
        <v>571</v>
      </c>
      <c r="I1137" s="662" t="s">
        <v>2470</v>
      </c>
      <c r="J1137" s="662" t="s">
        <v>2471</v>
      </c>
      <c r="K1137" s="662" t="s">
        <v>2472</v>
      </c>
      <c r="L1137" s="663">
        <v>492.18</v>
      </c>
      <c r="M1137" s="663">
        <v>492.18</v>
      </c>
      <c r="N1137" s="662">
        <v>1</v>
      </c>
      <c r="O1137" s="745">
        <v>1</v>
      </c>
      <c r="P1137" s="663">
        <v>492.18</v>
      </c>
      <c r="Q1137" s="678">
        <v>1</v>
      </c>
      <c r="R1137" s="662">
        <v>1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31</v>
      </c>
      <c r="B1138" s="662" t="s">
        <v>570</v>
      </c>
      <c r="C1138" s="662" t="s">
        <v>2363</v>
      </c>
      <c r="D1138" s="743" t="s">
        <v>3312</v>
      </c>
      <c r="E1138" s="744" t="s">
        <v>2376</v>
      </c>
      <c r="F1138" s="662" t="s">
        <v>2358</v>
      </c>
      <c r="G1138" s="662" t="s">
        <v>2463</v>
      </c>
      <c r="H1138" s="662" t="s">
        <v>571</v>
      </c>
      <c r="I1138" s="662" t="s">
        <v>2473</v>
      </c>
      <c r="J1138" s="662" t="s">
        <v>2474</v>
      </c>
      <c r="K1138" s="662" t="s">
        <v>2475</v>
      </c>
      <c r="L1138" s="663">
        <v>971.25</v>
      </c>
      <c r="M1138" s="663">
        <v>971.25</v>
      </c>
      <c r="N1138" s="662">
        <v>1</v>
      </c>
      <c r="O1138" s="745">
        <v>1</v>
      </c>
      <c r="P1138" s="663">
        <v>971.25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31</v>
      </c>
      <c r="B1139" s="662" t="s">
        <v>570</v>
      </c>
      <c r="C1139" s="662" t="s">
        <v>2363</v>
      </c>
      <c r="D1139" s="743" t="s">
        <v>3312</v>
      </c>
      <c r="E1139" s="744" t="s">
        <v>2376</v>
      </c>
      <c r="F1139" s="662" t="s">
        <v>2358</v>
      </c>
      <c r="G1139" s="662" t="s">
        <v>2463</v>
      </c>
      <c r="H1139" s="662" t="s">
        <v>571</v>
      </c>
      <c r="I1139" s="662" t="s">
        <v>2485</v>
      </c>
      <c r="J1139" s="662" t="s">
        <v>2486</v>
      </c>
      <c r="K1139" s="662" t="s">
        <v>2487</v>
      </c>
      <c r="L1139" s="663">
        <v>855</v>
      </c>
      <c r="M1139" s="663">
        <v>855</v>
      </c>
      <c r="N1139" s="662">
        <v>1</v>
      </c>
      <c r="O1139" s="745">
        <v>1</v>
      </c>
      <c r="P1139" s="663">
        <v>855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31</v>
      </c>
      <c r="B1140" s="662" t="s">
        <v>570</v>
      </c>
      <c r="C1140" s="662" t="s">
        <v>2363</v>
      </c>
      <c r="D1140" s="743" t="s">
        <v>3312</v>
      </c>
      <c r="E1140" s="744" t="s">
        <v>2378</v>
      </c>
      <c r="F1140" s="662" t="s">
        <v>2358</v>
      </c>
      <c r="G1140" s="662" t="s">
        <v>2488</v>
      </c>
      <c r="H1140" s="662" t="s">
        <v>571</v>
      </c>
      <c r="I1140" s="662" t="s">
        <v>2492</v>
      </c>
      <c r="J1140" s="662" t="s">
        <v>2493</v>
      </c>
      <c r="K1140" s="662" t="s">
        <v>2494</v>
      </c>
      <c r="L1140" s="663">
        <v>200</v>
      </c>
      <c r="M1140" s="663">
        <v>400</v>
      </c>
      <c r="N1140" s="662">
        <v>2</v>
      </c>
      <c r="O1140" s="745">
        <v>1</v>
      </c>
      <c r="P1140" s="663">
        <v>400</v>
      </c>
      <c r="Q1140" s="678">
        <v>1</v>
      </c>
      <c r="R1140" s="662">
        <v>2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31</v>
      </c>
      <c r="B1141" s="662" t="s">
        <v>570</v>
      </c>
      <c r="C1141" s="662" t="s">
        <v>2363</v>
      </c>
      <c r="D1141" s="743" t="s">
        <v>3312</v>
      </c>
      <c r="E1141" s="744" t="s">
        <v>2379</v>
      </c>
      <c r="F1141" s="662" t="s">
        <v>2358</v>
      </c>
      <c r="G1141" s="662" t="s">
        <v>2463</v>
      </c>
      <c r="H1141" s="662" t="s">
        <v>571</v>
      </c>
      <c r="I1141" s="662" t="s">
        <v>2467</v>
      </c>
      <c r="J1141" s="662" t="s">
        <v>2468</v>
      </c>
      <c r="K1141" s="662" t="s">
        <v>2469</v>
      </c>
      <c r="L1141" s="663">
        <v>199.5</v>
      </c>
      <c r="M1141" s="663">
        <v>199.5</v>
      </c>
      <c r="N1141" s="662">
        <v>1</v>
      </c>
      <c r="O1141" s="745">
        <v>1</v>
      </c>
      <c r="P1141" s="663">
        <v>199.5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31</v>
      </c>
      <c r="B1142" s="662" t="s">
        <v>570</v>
      </c>
      <c r="C1142" s="662" t="s">
        <v>2363</v>
      </c>
      <c r="D1142" s="743" t="s">
        <v>3312</v>
      </c>
      <c r="E1142" s="744" t="s">
        <v>2381</v>
      </c>
      <c r="F1142" s="662" t="s">
        <v>2358</v>
      </c>
      <c r="G1142" s="662" t="s">
        <v>2463</v>
      </c>
      <c r="H1142" s="662" t="s">
        <v>571</v>
      </c>
      <c r="I1142" s="662" t="s">
        <v>2470</v>
      </c>
      <c r="J1142" s="662" t="s">
        <v>2471</v>
      </c>
      <c r="K1142" s="662" t="s">
        <v>2472</v>
      </c>
      <c r="L1142" s="663">
        <v>492.18</v>
      </c>
      <c r="M1142" s="663">
        <v>492.18</v>
      </c>
      <c r="N1142" s="662">
        <v>1</v>
      </c>
      <c r="O1142" s="745">
        <v>1</v>
      </c>
      <c r="P1142" s="663">
        <v>492.18</v>
      </c>
      <c r="Q1142" s="678">
        <v>1</v>
      </c>
      <c r="R1142" s="662">
        <v>1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31</v>
      </c>
      <c r="B1143" s="662" t="s">
        <v>570</v>
      </c>
      <c r="C1143" s="662" t="s">
        <v>2363</v>
      </c>
      <c r="D1143" s="743" t="s">
        <v>3312</v>
      </c>
      <c r="E1143" s="744" t="s">
        <v>2381</v>
      </c>
      <c r="F1143" s="662" t="s">
        <v>2358</v>
      </c>
      <c r="G1143" s="662" t="s">
        <v>2463</v>
      </c>
      <c r="H1143" s="662" t="s">
        <v>571</v>
      </c>
      <c r="I1143" s="662" t="s">
        <v>2473</v>
      </c>
      <c r="J1143" s="662" t="s">
        <v>2474</v>
      </c>
      <c r="K1143" s="662" t="s">
        <v>2475</v>
      </c>
      <c r="L1143" s="663">
        <v>971.25</v>
      </c>
      <c r="M1143" s="663">
        <v>971.25</v>
      </c>
      <c r="N1143" s="662">
        <v>1</v>
      </c>
      <c r="O1143" s="745">
        <v>1</v>
      </c>
      <c r="P1143" s="663">
        <v>971.25</v>
      </c>
      <c r="Q1143" s="678">
        <v>1</v>
      </c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31</v>
      </c>
      <c r="B1144" s="662" t="s">
        <v>570</v>
      </c>
      <c r="C1144" s="662" t="s">
        <v>2363</v>
      </c>
      <c r="D1144" s="743" t="s">
        <v>3312</v>
      </c>
      <c r="E1144" s="744" t="s">
        <v>2383</v>
      </c>
      <c r="F1144" s="662" t="s">
        <v>2358</v>
      </c>
      <c r="G1144" s="662" t="s">
        <v>2455</v>
      </c>
      <c r="H1144" s="662" t="s">
        <v>571</v>
      </c>
      <c r="I1144" s="662" t="s">
        <v>2456</v>
      </c>
      <c r="J1144" s="662" t="s">
        <v>2457</v>
      </c>
      <c r="K1144" s="662" t="s">
        <v>2458</v>
      </c>
      <c r="L1144" s="663">
        <v>35.75</v>
      </c>
      <c r="M1144" s="663">
        <v>143</v>
      </c>
      <c r="N1144" s="662">
        <v>4</v>
      </c>
      <c r="O1144" s="745">
        <v>2</v>
      </c>
      <c r="P1144" s="663">
        <v>143</v>
      </c>
      <c r="Q1144" s="678">
        <v>1</v>
      </c>
      <c r="R1144" s="662">
        <v>4</v>
      </c>
      <c r="S1144" s="678">
        <v>1</v>
      </c>
      <c r="T1144" s="745">
        <v>2</v>
      </c>
      <c r="U1144" s="701">
        <v>1</v>
      </c>
    </row>
    <row r="1145" spans="1:21" ht="14.4" customHeight="1" x14ac:dyDescent="0.3">
      <c r="A1145" s="661">
        <v>31</v>
      </c>
      <c r="B1145" s="662" t="s">
        <v>570</v>
      </c>
      <c r="C1145" s="662" t="s">
        <v>2363</v>
      </c>
      <c r="D1145" s="743" t="s">
        <v>3312</v>
      </c>
      <c r="E1145" s="744" t="s">
        <v>2383</v>
      </c>
      <c r="F1145" s="662" t="s">
        <v>2358</v>
      </c>
      <c r="G1145" s="662" t="s">
        <v>2463</v>
      </c>
      <c r="H1145" s="662" t="s">
        <v>571</v>
      </c>
      <c r="I1145" s="662" t="s">
        <v>2470</v>
      </c>
      <c r="J1145" s="662" t="s">
        <v>2471</v>
      </c>
      <c r="K1145" s="662" t="s">
        <v>2472</v>
      </c>
      <c r="L1145" s="663">
        <v>492.18</v>
      </c>
      <c r="M1145" s="663">
        <v>492.18</v>
      </c>
      <c r="N1145" s="662">
        <v>1</v>
      </c>
      <c r="O1145" s="745">
        <v>1</v>
      </c>
      <c r="P1145" s="663">
        <v>492.18</v>
      </c>
      <c r="Q1145" s="678">
        <v>1</v>
      </c>
      <c r="R1145" s="662">
        <v>1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31</v>
      </c>
      <c r="B1146" s="662" t="s">
        <v>570</v>
      </c>
      <c r="C1146" s="662" t="s">
        <v>2363</v>
      </c>
      <c r="D1146" s="743" t="s">
        <v>3312</v>
      </c>
      <c r="E1146" s="744" t="s">
        <v>2383</v>
      </c>
      <c r="F1146" s="662" t="s">
        <v>2358</v>
      </c>
      <c r="G1146" s="662" t="s">
        <v>2463</v>
      </c>
      <c r="H1146" s="662" t="s">
        <v>571</v>
      </c>
      <c r="I1146" s="662" t="s">
        <v>2473</v>
      </c>
      <c r="J1146" s="662" t="s">
        <v>2474</v>
      </c>
      <c r="K1146" s="662" t="s">
        <v>2475</v>
      </c>
      <c r="L1146" s="663">
        <v>971.25</v>
      </c>
      <c r="M1146" s="663">
        <v>971.25</v>
      </c>
      <c r="N1146" s="662">
        <v>1</v>
      </c>
      <c r="O1146" s="745">
        <v>1</v>
      </c>
      <c r="P1146" s="663">
        <v>971.25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31</v>
      </c>
      <c r="B1147" s="662" t="s">
        <v>570</v>
      </c>
      <c r="C1147" s="662" t="s">
        <v>2363</v>
      </c>
      <c r="D1147" s="743" t="s">
        <v>3312</v>
      </c>
      <c r="E1147" s="744" t="s">
        <v>2383</v>
      </c>
      <c r="F1147" s="662" t="s">
        <v>2358</v>
      </c>
      <c r="G1147" s="662" t="s">
        <v>2463</v>
      </c>
      <c r="H1147" s="662" t="s">
        <v>571</v>
      </c>
      <c r="I1147" s="662" t="s">
        <v>2662</v>
      </c>
      <c r="J1147" s="662" t="s">
        <v>2663</v>
      </c>
      <c r="K1147" s="662" t="s">
        <v>2664</v>
      </c>
      <c r="L1147" s="663">
        <v>2126.25</v>
      </c>
      <c r="M1147" s="663">
        <v>2126.25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thickBot="1" x14ac:dyDescent="0.35">
      <c r="A1148" s="667">
        <v>31</v>
      </c>
      <c r="B1148" s="668" t="s">
        <v>570</v>
      </c>
      <c r="C1148" s="668" t="s">
        <v>2363</v>
      </c>
      <c r="D1148" s="746" t="s">
        <v>3312</v>
      </c>
      <c r="E1148" s="747" t="s">
        <v>2383</v>
      </c>
      <c r="F1148" s="668" t="s">
        <v>2358</v>
      </c>
      <c r="G1148" s="668" t="s">
        <v>2488</v>
      </c>
      <c r="H1148" s="668" t="s">
        <v>571</v>
      </c>
      <c r="I1148" s="668" t="s">
        <v>2492</v>
      </c>
      <c r="J1148" s="668" t="s">
        <v>2493</v>
      </c>
      <c r="K1148" s="668" t="s">
        <v>2494</v>
      </c>
      <c r="L1148" s="669">
        <v>200</v>
      </c>
      <c r="M1148" s="669">
        <v>400</v>
      </c>
      <c r="N1148" s="668">
        <v>2</v>
      </c>
      <c r="O1148" s="748">
        <v>1</v>
      </c>
      <c r="P1148" s="669">
        <v>400</v>
      </c>
      <c r="Q1148" s="679">
        <v>1</v>
      </c>
      <c r="R1148" s="668">
        <v>2</v>
      </c>
      <c r="S1148" s="679">
        <v>1</v>
      </c>
      <c r="T1148" s="748">
        <v>1</v>
      </c>
      <c r="U1148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3314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2374</v>
      </c>
      <c r="B5" s="229">
        <v>2556.62</v>
      </c>
      <c r="C5" s="742">
        <v>2.8920710295052065E-2</v>
      </c>
      <c r="D5" s="229">
        <v>85844.389999999985</v>
      </c>
      <c r="E5" s="742">
        <v>0.97107928970494795</v>
      </c>
      <c r="F5" s="750">
        <v>88401.00999999998</v>
      </c>
    </row>
    <row r="6" spans="1:6" ht="14.4" customHeight="1" x14ac:dyDescent="0.3">
      <c r="A6" s="690" t="s">
        <v>2379</v>
      </c>
      <c r="B6" s="665">
        <v>1250.76</v>
      </c>
      <c r="C6" s="678">
        <v>2.7040694000375742E-2</v>
      </c>
      <c r="D6" s="665">
        <v>45003.97</v>
      </c>
      <c r="E6" s="678">
        <v>0.97295930599962421</v>
      </c>
      <c r="F6" s="666">
        <v>46254.73</v>
      </c>
    </row>
    <row r="7" spans="1:6" ht="14.4" customHeight="1" x14ac:dyDescent="0.3">
      <c r="A7" s="690" t="s">
        <v>2376</v>
      </c>
      <c r="B7" s="665">
        <v>783</v>
      </c>
      <c r="C7" s="678">
        <v>9.3470428069491827E-3</v>
      </c>
      <c r="D7" s="665">
        <v>82986.810000000027</v>
      </c>
      <c r="E7" s="678">
        <v>0.9906529571930508</v>
      </c>
      <c r="F7" s="666">
        <v>83769.810000000027</v>
      </c>
    </row>
    <row r="8" spans="1:6" ht="14.4" customHeight="1" x14ac:dyDescent="0.3">
      <c r="A8" s="690" t="s">
        <v>2381</v>
      </c>
      <c r="B8" s="665">
        <v>738.88</v>
      </c>
      <c r="C8" s="678">
        <v>2.8130331211350206E-2</v>
      </c>
      <c r="D8" s="665">
        <v>25527.429999999997</v>
      </c>
      <c r="E8" s="678">
        <v>0.97186966878864978</v>
      </c>
      <c r="F8" s="666">
        <v>26266.309999999998</v>
      </c>
    </row>
    <row r="9" spans="1:6" ht="14.4" customHeight="1" x14ac:dyDescent="0.3">
      <c r="A9" s="690" t="s">
        <v>2373</v>
      </c>
      <c r="B9" s="665">
        <v>546.9</v>
      </c>
      <c r="C9" s="678">
        <v>1.0362232891610548E-2</v>
      </c>
      <c r="D9" s="665">
        <v>52231.30000000001</v>
      </c>
      <c r="E9" s="678">
        <v>0.98963776710838947</v>
      </c>
      <c r="F9" s="666">
        <v>52778.200000000012</v>
      </c>
    </row>
    <row r="10" spans="1:6" ht="14.4" customHeight="1" x14ac:dyDescent="0.3">
      <c r="A10" s="690" t="s">
        <v>2372</v>
      </c>
      <c r="B10" s="665">
        <v>515.20000000000005</v>
      </c>
      <c r="C10" s="678">
        <v>5.7265225358446754E-3</v>
      </c>
      <c r="D10" s="665">
        <v>89452.14</v>
      </c>
      <c r="E10" s="678">
        <v>0.9942734774641554</v>
      </c>
      <c r="F10" s="666">
        <v>89967.34</v>
      </c>
    </row>
    <row r="11" spans="1:6" ht="14.4" customHeight="1" x14ac:dyDescent="0.3">
      <c r="A11" s="690" t="s">
        <v>2370</v>
      </c>
      <c r="B11" s="665">
        <v>495.28</v>
      </c>
      <c r="C11" s="678">
        <v>7.90492132745476E-3</v>
      </c>
      <c r="D11" s="665">
        <v>62159.359999999986</v>
      </c>
      <c r="E11" s="678">
        <v>0.99209507867254521</v>
      </c>
      <c r="F11" s="666">
        <v>62654.639999999985</v>
      </c>
    </row>
    <row r="12" spans="1:6" ht="14.4" customHeight="1" x14ac:dyDescent="0.3">
      <c r="A12" s="690" t="s">
        <v>2375</v>
      </c>
      <c r="B12" s="665">
        <v>408.53000000000003</v>
      </c>
      <c r="C12" s="678">
        <v>1.2120372419677648E-2</v>
      </c>
      <c r="D12" s="665">
        <v>33297.530000000006</v>
      </c>
      <c r="E12" s="678">
        <v>0.98787962758032244</v>
      </c>
      <c r="F12" s="666">
        <v>33706.060000000005</v>
      </c>
    </row>
    <row r="13" spans="1:6" ht="14.4" customHeight="1" x14ac:dyDescent="0.3">
      <c r="A13" s="690" t="s">
        <v>2371</v>
      </c>
      <c r="B13" s="665">
        <v>393.58000000000004</v>
      </c>
      <c r="C13" s="678">
        <v>3.3558054120568902E-3</v>
      </c>
      <c r="D13" s="665">
        <v>116889.73999999998</v>
      </c>
      <c r="E13" s="678">
        <v>0.99664419458794307</v>
      </c>
      <c r="F13" s="666">
        <v>117283.31999999998</v>
      </c>
    </row>
    <row r="14" spans="1:6" ht="14.4" customHeight="1" x14ac:dyDescent="0.3">
      <c r="A14" s="690" t="s">
        <v>2369</v>
      </c>
      <c r="B14" s="665">
        <v>391.67</v>
      </c>
      <c r="C14" s="678">
        <v>3.2617285904039374E-2</v>
      </c>
      <c r="D14" s="665">
        <v>11616.380000000001</v>
      </c>
      <c r="E14" s="678">
        <v>0.96738271409596066</v>
      </c>
      <c r="F14" s="666">
        <v>12008.050000000001</v>
      </c>
    </row>
    <row r="15" spans="1:6" ht="14.4" customHeight="1" x14ac:dyDescent="0.3">
      <c r="A15" s="690" t="s">
        <v>2377</v>
      </c>
      <c r="B15" s="665">
        <v>106.08</v>
      </c>
      <c r="C15" s="678">
        <v>2.7845742774951108E-3</v>
      </c>
      <c r="D15" s="665">
        <v>37989.510000000009</v>
      </c>
      <c r="E15" s="678">
        <v>0.99721542572250488</v>
      </c>
      <c r="F15" s="666">
        <v>38095.590000000011</v>
      </c>
    </row>
    <row r="16" spans="1:6" ht="14.4" customHeight="1" x14ac:dyDescent="0.3">
      <c r="A16" s="690" t="s">
        <v>2378</v>
      </c>
      <c r="B16" s="665">
        <v>10.26</v>
      </c>
      <c r="C16" s="678">
        <v>5.156470742556917E-4</v>
      </c>
      <c r="D16" s="665">
        <v>19887.069999999996</v>
      </c>
      <c r="E16" s="678">
        <v>0.99948435292574433</v>
      </c>
      <c r="F16" s="666">
        <v>19897.329999999994</v>
      </c>
    </row>
    <row r="17" spans="1:6" ht="14.4" customHeight="1" x14ac:dyDescent="0.3">
      <c r="A17" s="690" t="s">
        <v>2380</v>
      </c>
      <c r="B17" s="665"/>
      <c r="C17" s="678">
        <v>0</v>
      </c>
      <c r="D17" s="665">
        <v>28972.199999999997</v>
      </c>
      <c r="E17" s="678">
        <v>1</v>
      </c>
      <c r="F17" s="666">
        <v>28972.199999999997</v>
      </c>
    </row>
    <row r="18" spans="1:6" ht="14.4" customHeight="1" x14ac:dyDescent="0.3">
      <c r="A18" s="690" t="s">
        <v>2383</v>
      </c>
      <c r="B18" s="665"/>
      <c r="C18" s="678">
        <v>0</v>
      </c>
      <c r="D18" s="665">
        <v>110278.03000000001</v>
      </c>
      <c r="E18" s="678">
        <v>1</v>
      </c>
      <c r="F18" s="666">
        <v>110278.03000000001</v>
      </c>
    </row>
    <row r="19" spans="1:6" ht="14.4" customHeight="1" x14ac:dyDescent="0.3">
      <c r="A19" s="690" t="s">
        <v>2368</v>
      </c>
      <c r="B19" s="665"/>
      <c r="C19" s="678">
        <v>0</v>
      </c>
      <c r="D19" s="665">
        <v>7112.5800000000008</v>
      </c>
      <c r="E19" s="678">
        <v>1</v>
      </c>
      <c r="F19" s="666">
        <v>7112.5800000000008</v>
      </c>
    </row>
    <row r="20" spans="1:6" ht="14.4" customHeight="1" thickBot="1" x14ac:dyDescent="0.35">
      <c r="A20" s="688" t="s">
        <v>2382</v>
      </c>
      <c r="B20" s="680"/>
      <c r="C20" s="681">
        <v>0</v>
      </c>
      <c r="D20" s="680">
        <v>12551.03</v>
      </c>
      <c r="E20" s="681">
        <v>1</v>
      </c>
      <c r="F20" s="682">
        <v>12551.03</v>
      </c>
    </row>
    <row r="21" spans="1:6" ht="14.4" customHeight="1" thickBot="1" x14ac:dyDescent="0.35">
      <c r="A21" s="683" t="s">
        <v>3</v>
      </c>
      <c r="B21" s="684">
        <v>8196.76</v>
      </c>
      <c r="C21" s="685">
        <v>9.8756593147417068E-3</v>
      </c>
      <c r="D21" s="684">
        <v>821799.47</v>
      </c>
      <c r="E21" s="685">
        <v>0.99012434068525823</v>
      </c>
      <c r="F21" s="686">
        <v>829996.23</v>
      </c>
    </row>
    <row r="22" spans="1:6" ht="14.4" customHeight="1" thickBot="1" x14ac:dyDescent="0.35"/>
    <row r="23" spans="1:6" ht="14.4" customHeight="1" x14ac:dyDescent="0.3">
      <c r="A23" s="751" t="s">
        <v>2205</v>
      </c>
      <c r="B23" s="229">
        <v>2309.36</v>
      </c>
      <c r="C23" s="742">
        <v>2.9312647880294198E-3</v>
      </c>
      <c r="D23" s="229">
        <v>785528.02999999956</v>
      </c>
      <c r="E23" s="742">
        <v>0.99706873521197059</v>
      </c>
      <c r="F23" s="750">
        <v>787837.38999999955</v>
      </c>
    </row>
    <row r="24" spans="1:6" ht="14.4" customHeight="1" x14ac:dyDescent="0.3">
      <c r="A24" s="690" t="s">
        <v>2190</v>
      </c>
      <c r="B24" s="665">
        <v>1534.7</v>
      </c>
      <c r="C24" s="678">
        <v>0.51579099491502067</v>
      </c>
      <c r="D24" s="665">
        <v>1440.7300000000005</v>
      </c>
      <c r="E24" s="678">
        <v>0.48420900508497944</v>
      </c>
      <c r="F24" s="666">
        <v>2975.4300000000003</v>
      </c>
    </row>
    <row r="25" spans="1:6" ht="14.4" customHeight="1" x14ac:dyDescent="0.3">
      <c r="A25" s="690" t="s">
        <v>2187</v>
      </c>
      <c r="B25" s="665">
        <v>1016.8199999999999</v>
      </c>
      <c r="C25" s="678">
        <v>0.17947324016252522</v>
      </c>
      <c r="D25" s="665">
        <v>4648.760000000002</v>
      </c>
      <c r="E25" s="678">
        <v>0.82052675983747481</v>
      </c>
      <c r="F25" s="666">
        <v>5665.5800000000017</v>
      </c>
    </row>
    <row r="26" spans="1:6" ht="14.4" customHeight="1" x14ac:dyDescent="0.3">
      <c r="A26" s="690" t="s">
        <v>2137</v>
      </c>
      <c r="B26" s="665">
        <v>895.17</v>
      </c>
      <c r="C26" s="678">
        <v>0.3185420306667473</v>
      </c>
      <c r="D26" s="665">
        <v>1915.04</v>
      </c>
      <c r="E26" s="678">
        <v>0.68145796933325264</v>
      </c>
      <c r="F26" s="666">
        <v>2810.21</v>
      </c>
    </row>
    <row r="27" spans="1:6" ht="14.4" customHeight="1" x14ac:dyDescent="0.3">
      <c r="A27" s="690" t="s">
        <v>2142</v>
      </c>
      <c r="B27" s="665">
        <v>681.96999999999991</v>
      </c>
      <c r="C27" s="678">
        <v>0.49315553884313057</v>
      </c>
      <c r="D27" s="665">
        <v>700.9</v>
      </c>
      <c r="E27" s="678">
        <v>0.50684446115686943</v>
      </c>
      <c r="F27" s="666">
        <v>1382.87</v>
      </c>
    </row>
    <row r="28" spans="1:6" ht="14.4" customHeight="1" x14ac:dyDescent="0.3">
      <c r="A28" s="690" t="s">
        <v>3315</v>
      </c>
      <c r="B28" s="665">
        <v>503.02</v>
      </c>
      <c r="C28" s="678">
        <v>1</v>
      </c>
      <c r="D28" s="665"/>
      <c r="E28" s="678">
        <v>0</v>
      </c>
      <c r="F28" s="666">
        <v>503.02</v>
      </c>
    </row>
    <row r="29" spans="1:6" ht="14.4" customHeight="1" x14ac:dyDescent="0.3">
      <c r="A29" s="690" t="s">
        <v>2149</v>
      </c>
      <c r="B29" s="665">
        <v>379.42</v>
      </c>
      <c r="C29" s="678">
        <v>4.3400726357631036E-2</v>
      </c>
      <c r="D29" s="665">
        <v>8362.8300000000017</v>
      </c>
      <c r="E29" s="678">
        <v>0.95659927364236896</v>
      </c>
      <c r="F29" s="666">
        <v>8742.2500000000018</v>
      </c>
    </row>
    <row r="30" spans="1:6" ht="14.4" customHeight="1" x14ac:dyDescent="0.3">
      <c r="A30" s="690" t="s">
        <v>3316</v>
      </c>
      <c r="B30" s="665">
        <v>301.97000000000003</v>
      </c>
      <c r="C30" s="678">
        <v>1</v>
      </c>
      <c r="D30" s="665"/>
      <c r="E30" s="678">
        <v>0</v>
      </c>
      <c r="F30" s="666">
        <v>301.97000000000003</v>
      </c>
    </row>
    <row r="31" spans="1:6" ht="14.4" customHeight="1" x14ac:dyDescent="0.3">
      <c r="A31" s="690" t="s">
        <v>2175</v>
      </c>
      <c r="B31" s="665">
        <v>212.59</v>
      </c>
      <c r="C31" s="678">
        <v>0.26210408216104253</v>
      </c>
      <c r="D31" s="665">
        <v>598.5</v>
      </c>
      <c r="E31" s="678">
        <v>0.73789591783895747</v>
      </c>
      <c r="F31" s="666">
        <v>811.09</v>
      </c>
    </row>
    <row r="32" spans="1:6" ht="14.4" customHeight="1" x14ac:dyDescent="0.3">
      <c r="A32" s="690" t="s">
        <v>2203</v>
      </c>
      <c r="B32" s="665">
        <v>106.08</v>
      </c>
      <c r="C32" s="678">
        <v>0.33834082862883935</v>
      </c>
      <c r="D32" s="665">
        <v>207.45</v>
      </c>
      <c r="E32" s="678">
        <v>0.6616591713711607</v>
      </c>
      <c r="F32" s="666">
        <v>313.52999999999997</v>
      </c>
    </row>
    <row r="33" spans="1:6" ht="14.4" customHeight="1" x14ac:dyDescent="0.3">
      <c r="A33" s="690" t="s">
        <v>2169</v>
      </c>
      <c r="B33" s="665">
        <v>105.32</v>
      </c>
      <c r="C33" s="678">
        <v>0.3749510484531311</v>
      </c>
      <c r="D33" s="665">
        <v>175.57</v>
      </c>
      <c r="E33" s="678">
        <v>0.6250489515468689</v>
      </c>
      <c r="F33" s="666">
        <v>280.89</v>
      </c>
    </row>
    <row r="34" spans="1:6" ht="14.4" customHeight="1" x14ac:dyDescent="0.3">
      <c r="A34" s="690" t="s">
        <v>2167</v>
      </c>
      <c r="B34" s="665">
        <v>96.84</v>
      </c>
      <c r="C34" s="678">
        <v>3.8461538461538464E-2</v>
      </c>
      <c r="D34" s="665">
        <v>2421</v>
      </c>
      <c r="E34" s="678">
        <v>0.96153846153846145</v>
      </c>
      <c r="F34" s="666">
        <v>2517.84</v>
      </c>
    </row>
    <row r="35" spans="1:6" ht="14.4" customHeight="1" x14ac:dyDescent="0.3">
      <c r="A35" s="690" t="s">
        <v>2195</v>
      </c>
      <c r="B35" s="665">
        <v>35.92</v>
      </c>
      <c r="C35" s="678">
        <v>0.48844166440032644</v>
      </c>
      <c r="D35" s="665">
        <v>37.619999999999997</v>
      </c>
      <c r="E35" s="678">
        <v>0.51155833559967367</v>
      </c>
      <c r="F35" s="666">
        <v>73.539999999999992</v>
      </c>
    </row>
    <row r="36" spans="1:6" ht="14.4" customHeight="1" x14ac:dyDescent="0.3">
      <c r="A36" s="690" t="s">
        <v>2151</v>
      </c>
      <c r="B36" s="665">
        <v>17.579999999999998</v>
      </c>
      <c r="C36" s="678">
        <v>1</v>
      </c>
      <c r="D36" s="665"/>
      <c r="E36" s="678">
        <v>0</v>
      </c>
      <c r="F36" s="666">
        <v>17.579999999999998</v>
      </c>
    </row>
    <row r="37" spans="1:6" ht="14.4" customHeight="1" x14ac:dyDescent="0.3">
      <c r="A37" s="690" t="s">
        <v>2192</v>
      </c>
      <c r="B37" s="665"/>
      <c r="C37" s="678">
        <v>0</v>
      </c>
      <c r="D37" s="665">
        <v>65.989999999999995</v>
      </c>
      <c r="E37" s="678">
        <v>1</v>
      </c>
      <c r="F37" s="666">
        <v>65.989999999999995</v>
      </c>
    </row>
    <row r="38" spans="1:6" ht="14.4" customHeight="1" x14ac:dyDescent="0.3">
      <c r="A38" s="690" t="s">
        <v>2159</v>
      </c>
      <c r="B38" s="665">
        <v>0</v>
      </c>
      <c r="C38" s="678"/>
      <c r="D38" s="665"/>
      <c r="E38" s="678"/>
      <c r="F38" s="666">
        <v>0</v>
      </c>
    </row>
    <row r="39" spans="1:6" ht="14.4" customHeight="1" x14ac:dyDescent="0.3">
      <c r="A39" s="690" t="s">
        <v>2154</v>
      </c>
      <c r="B39" s="665"/>
      <c r="C39" s="678">
        <v>0</v>
      </c>
      <c r="D39" s="665">
        <v>207.45</v>
      </c>
      <c r="E39" s="678">
        <v>1</v>
      </c>
      <c r="F39" s="666">
        <v>207.45</v>
      </c>
    </row>
    <row r="40" spans="1:6" ht="14.4" customHeight="1" x14ac:dyDescent="0.3">
      <c r="A40" s="690" t="s">
        <v>3317</v>
      </c>
      <c r="B40" s="665"/>
      <c r="C40" s="678">
        <v>0</v>
      </c>
      <c r="D40" s="665">
        <v>214.28</v>
      </c>
      <c r="E40" s="678">
        <v>1</v>
      </c>
      <c r="F40" s="666">
        <v>214.28</v>
      </c>
    </row>
    <row r="41" spans="1:6" ht="14.4" customHeight="1" x14ac:dyDescent="0.3">
      <c r="A41" s="690" t="s">
        <v>2184</v>
      </c>
      <c r="B41" s="665"/>
      <c r="C41" s="678">
        <v>0</v>
      </c>
      <c r="D41" s="665">
        <v>102.93</v>
      </c>
      <c r="E41" s="678">
        <v>1</v>
      </c>
      <c r="F41" s="666">
        <v>102.93</v>
      </c>
    </row>
    <row r="42" spans="1:6" ht="14.4" customHeight="1" x14ac:dyDescent="0.3">
      <c r="A42" s="690" t="s">
        <v>2170</v>
      </c>
      <c r="B42" s="665"/>
      <c r="C42" s="678">
        <v>0</v>
      </c>
      <c r="D42" s="665">
        <v>196.21</v>
      </c>
      <c r="E42" s="678">
        <v>1</v>
      </c>
      <c r="F42" s="666">
        <v>196.21</v>
      </c>
    </row>
    <row r="43" spans="1:6" ht="14.4" customHeight="1" x14ac:dyDescent="0.3">
      <c r="A43" s="690" t="s">
        <v>2171</v>
      </c>
      <c r="B43" s="665"/>
      <c r="C43" s="678">
        <v>0</v>
      </c>
      <c r="D43" s="665">
        <v>255</v>
      </c>
      <c r="E43" s="678">
        <v>1</v>
      </c>
      <c r="F43" s="666">
        <v>255</v>
      </c>
    </row>
    <row r="44" spans="1:6" ht="14.4" customHeight="1" x14ac:dyDescent="0.3">
      <c r="A44" s="690" t="s">
        <v>3318</v>
      </c>
      <c r="B44" s="665"/>
      <c r="C44" s="678">
        <v>0</v>
      </c>
      <c r="D44" s="665">
        <v>37.89</v>
      </c>
      <c r="E44" s="678">
        <v>1</v>
      </c>
      <c r="F44" s="666">
        <v>37.89</v>
      </c>
    </row>
    <row r="45" spans="1:6" ht="14.4" customHeight="1" x14ac:dyDescent="0.3">
      <c r="A45" s="690" t="s">
        <v>2144</v>
      </c>
      <c r="B45" s="665"/>
      <c r="C45" s="678">
        <v>0</v>
      </c>
      <c r="D45" s="665">
        <v>383.67</v>
      </c>
      <c r="E45" s="678">
        <v>1</v>
      </c>
      <c r="F45" s="666">
        <v>383.67</v>
      </c>
    </row>
    <row r="46" spans="1:6" ht="14.4" customHeight="1" x14ac:dyDescent="0.3">
      <c r="A46" s="690" t="s">
        <v>2157</v>
      </c>
      <c r="B46" s="665"/>
      <c r="C46" s="678">
        <v>0</v>
      </c>
      <c r="D46" s="665">
        <v>11293.87</v>
      </c>
      <c r="E46" s="678">
        <v>1</v>
      </c>
      <c r="F46" s="666">
        <v>11293.87</v>
      </c>
    </row>
    <row r="47" spans="1:6" ht="14.4" customHeight="1" x14ac:dyDescent="0.3">
      <c r="A47" s="690" t="s">
        <v>2188</v>
      </c>
      <c r="B47" s="665"/>
      <c r="C47" s="678">
        <v>0</v>
      </c>
      <c r="D47" s="665">
        <v>1696.96</v>
      </c>
      <c r="E47" s="678">
        <v>1</v>
      </c>
      <c r="F47" s="666">
        <v>1696.96</v>
      </c>
    </row>
    <row r="48" spans="1:6" ht="14.4" customHeight="1" x14ac:dyDescent="0.3">
      <c r="A48" s="690" t="s">
        <v>2160</v>
      </c>
      <c r="B48" s="665"/>
      <c r="C48" s="678">
        <v>0</v>
      </c>
      <c r="D48" s="665">
        <v>434.39</v>
      </c>
      <c r="E48" s="678">
        <v>1</v>
      </c>
      <c r="F48" s="666">
        <v>434.39</v>
      </c>
    </row>
    <row r="49" spans="1:6" ht="14.4" customHeight="1" x14ac:dyDescent="0.3">
      <c r="A49" s="690" t="s">
        <v>2158</v>
      </c>
      <c r="B49" s="665"/>
      <c r="C49" s="678">
        <v>0</v>
      </c>
      <c r="D49" s="665">
        <v>48.27</v>
      </c>
      <c r="E49" s="678">
        <v>1</v>
      </c>
      <c r="F49" s="666">
        <v>48.27</v>
      </c>
    </row>
    <row r="50" spans="1:6" ht="14.4" customHeight="1" thickBot="1" x14ac:dyDescent="0.35">
      <c r="A50" s="688" t="s">
        <v>3319</v>
      </c>
      <c r="B50" s="680"/>
      <c r="C50" s="681">
        <v>0</v>
      </c>
      <c r="D50" s="680">
        <v>826.13</v>
      </c>
      <c r="E50" s="681">
        <v>1</v>
      </c>
      <c r="F50" s="682">
        <v>826.13</v>
      </c>
    </row>
    <row r="51" spans="1:6" ht="14.4" customHeight="1" thickBot="1" x14ac:dyDescent="0.35">
      <c r="A51" s="683" t="s">
        <v>3</v>
      </c>
      <c r="B51" s="684">
        <v>8196.76</v>
      </c>
      <c r="C51" s="685">
        <v>9.875659314741712E-3</v>
      </c>
      <c r="D51" s="684">
        <v>821799.46999999951</v>
      </c>
      <c r="E51" s="685">
        <v>0.99012434068525823</v>
      </c>
      <c r="F51" s="686">
        <v>829996.22999999952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{9B74B134-C856-450F-95FE-8B3DF70E3E3F}</x14:id>
        </ext>
      </extLst>
    </cfRule>
  </conditionalFormatting>
  <conditionalFormatting sqref="F23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{8D451C5D-CFD7-4E30-848E-35DFF5353022}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74B134-C856-450F-95FE-8B3DF70E3E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8D451C5D-CFD7-4E30-848E-35DFF53530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3325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80</v>
      </c>
      <c r="G3" s="47">
        <f>SUBTOTAL(9,G6:G1048576)</f>
        <v>8196.760000000002</v>
      </c>
      <c r="H3" s="48">
        <f>IF(M3=0,0,G3/M3)</f>
        <v>9.8756593147417086E-3</v>
      </c>
      <c r="I3" s="47">
        <f>SUBTOTAL(9,I6:I1048576)</f>
        <v>1545</v>
      </c>
      <c r="J3" s="47">
        <f>SUBTOTAL(9,J6:J1048576)</f>
        <v>821799.47000000009</v>
      </c>
      <c r="K3" s="48">
        <f>IF(M3=0,0,J3/M3)</f>
        <v>0.99012434068525823</v>
      </c>
      <c r="L3" s="47">
        <f>SUBTOTAL(9,L6:L1048576)</f>
        <v>1625</v>
      </c>
      <c r="M3" s="49">
        <f>SUBTOTAL(9,M6:M1048576)</f>
        <v>829996.2300000001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2368</v>
      </c>
      <c r="B6" s="737" t="s">
        <v>2214</v>
      </c>
      <c r="C6" s="737" t="s">
        <v>2423</v>
      </c>
      <c r="D6" s="737" t="s">
        <v>2424</v>
      </c>
      <c r="E6" s="737" t="s">
        <v>2425</v>
      </c>
      <c r="F6" s="229"/>
      <c r="G6" s="229"/>
      <c r="H6" s="742">
        <v>0</v>
      </c>
      <c r="I6" s="229">
        <v>4</v>
      </c>
      <c r="J6" s="229">
        <v>2173.56</v>
      </c>
      <c r="K6" s="742">
        <v>1</v>
      </c>
      <c r="L6" s="229">
        <v>4</v>
      </c>
      <c r="M6" s="750">
        <v>2173.56</v>
      </c>
    </row>
    <row r="7" spans="1:13" ht="14.4" customHeight="1" x14ac:dyDescent="0.3">
      <c r="A7" s="661" t="s">
        <v>2368</v>
      </c>
      <c r="B7" s="662" t="s">
        <v>2214</v>
      </c>
      <c r="C7" s="662" t="s">
        <v>2426</v>
      </c>
      <c r="D7" s="662" t="s">
        <v>2424</v>
      </c>
      <c r="E7" s="662" t="s">
        <v>2427</v>
      </c>
      <c r="F7" s="665"/>
      <c r="G7" s="665"/>
      <c r="H7" s="678">
        <v>0</v>
      </c>
      <c r="I7" s="665">
        <v>6</v>
      </c>
      <c r="J7" s="665">
        <v>4890.6000000000004</v>
      </c>
      <c r="K7" s="678">
        <v>1</v>
      </c>
      <c r="L7" s="665">
        <v>6</v>
      </c>
      <c r="M7" s="666">
        <v>4890.6000000000004</v>
      </c>
    </row>
    <row r="8" spans="1:13" ht="14.4" customHeight="1" x14ac:dyDescent="0.3">
      <c r="A8" s="661" t="s">
        <v>2368</v>
      </c>
      <c r="B8" s="662" t="s">
        <v>2288</v>
      </c>
      <c r="C8" s="662" t="s">
        <v>1292</v>
      </c>
      <c r="D8" s="662" t="s">
        <v>1293</v>
      </c>
      <c r="E8" s="662" t="s">
        <v>2290</v>
      </c>
      <c r="F8" s="665"/>
      <c r="G8" s="665"/>
      <c r="H8" s="678">
        <v>0</v>
      </c>
      <c r="I8" s="665">
        <v>1</v>
      </c>
      <c r="J8" s="665">
        <v>48.42</v>
      </c>
      <c r="K8" s="678">
        <v>1</v>
      </c>
      <c r="L8" s="665">
        <v>1</v>
      </c>
      <c r="M8" s="666">
        <v>48.42</v>
      </c>
    </row>
    <row r="9" spans="1:13" ht="14.4" customHeight="1" x14ac:dyDescent="0.3">
      <c r="A9" s="661" t="s">
        <v>2368</v>
      </c>
      <c r="B9" s="662" t="s">
        <v>2288</v>
      </c>
      <c r="C9" s="662" t="s">
        <v>2673</v>
      </c>
      <c r="D9" s="662" t="s">
        <v>1293</v>
      </c>
      <c r="E9" s="662" t="s">
        <v>2674</v>
      </c>
      <c r="F9" s="665"/>
      <c r="G9" s="665"/>
      <c r="H9" s="678"/>
      <c r="I9" s="665">
        <v>1</v>
      </c>
      <c r="J9" s="665">
        <v>0</v>
      </c>
      <c r="K9" s="678"/>
      <c r="L9" s="665">
        <v>1</v>
      </c>
      <c r="M9" s="666">
        <v>0</v>
      </c>
    </row>
    <row r="10" spans="1:13" ht="14.4" customHeight="1" x14ac:dyDescent="0.3">
      <c r="A10" s="661" t="s">
        <v>2369</v>
      </c>
      <c r="B10" s="662" t="s">
        <v>2214</v>
      </c>
      <c r="C10" s="662" t="s">
        <v>2423</v>
      </c>
      <c r="D10" s="662" t="s">
        <v>2424</v>
      </c>
      <c r="E10" s="662" t="s">
        <v>2425</v>
      </c>
      <c r="F10" s="665"/>
      <c r="G10" s="665"/>
      <c r="H10" s="678">
        <v>0</v>
      </c>
      <c r="I10" s="665">
        <v>15</v>
      </c>
      <c r="J10" s="665">
        <v>8150.85</v>
      </c>
      <c r="K10" s="678">
        <v>1</v>
      </c>
      <c r="L10" s="665">
        <v>15</v>
      </c>
      <c r="M10" s="666">
        <v>8150.85</v>
      </c>
    </row>
    <row r="11" spans="1:13" ht="14.4" customHeight="1" x14ac:dyDescent="0.3">
      <c r="A11" s="661" t="s">
        <v>2369</v>
      </c>
      <c r="B11" s="662" t="s">
        <v>2214</v>
      </c>
      <c r="C11" s="662" t="s">
        <v>2426</v>
      </c>
      <c r="D11" s="662" t="s">
        <v>2424</v>
      </c>
      <c r="E11" s="662" t="s">
        <v>2427</v>
      </c>
      <c r="F11" s="665"/>
      <c r="G11" s="665"/>
      <c r="H11" s="678">
        <v>0</v>
      </c>
      <c r="I11" s="665">
        <v>4</v>
      </c>
      <c r="J11" s="665">
        <v>3260.4</v>
      </c>
      <c r="K11" s="678">
        <v>1</v>
      </c>
      <c r="L11" s="665">
        <v>4</v>
      </c>
      <c r="M11" s="666">
        <v>3260.4</v>
      </c>
    </row>
    <row r="12" spans="1:13" ht="14.4" customHeight="1" x14ac:dyDescent="0.3">
      <c r="A12" s="661" t="s">
        <v>2369</v>
      </c>
      <c r="B12" s="662" t="s">
        <v>2251</v>
      </c>
      <c r="C12" s="662" t="s">
        <v>2686</v>
      </c>
      <c r="D12" s="662" t="s">
        <v>1145</v>
      </c>
      <c r="E12" s="662" t="s">
        <v>2687</v>
      </c>
      <c r="F12" s="665">
        <v>1</v>
      </c>
      <c r="G12" s="665">
        <v>0</v>
      </c>
      <c r="H12" s="678"/>
      <c r="I12" s="665"/>
      <c r="J12" s="665"/>
      <c r="K12" s="678"/>
      <c r="L12" s="665">
        <v>1</v>
      </c>
      <c r="M12" s="666">
        <v>0</v>
      </c>
    </row>
    <row r="13" spans="1:13" ht="14.4" customHeight="1" x14ac:dyDescent="0.3">
      <c r="A13" s="661" t="s">
        <v>2369</v>
      </c>
      <c r="B13" s="662" t="s">
        <v>2251</v>
      </c>
      <c r="C13" s="662" t="s">
        <v>2688</v>
      </c>
      <c r="D13" s="662" t="s">
        <v>1145</v>
      </c>
      <c r="E13" s="662" t="s">
        <v>2689</v>
      </c>
      <c r="F13" s="665">
        <v>1</v>
      </c>
      <c r="G13" s="665">
        <v>0</v>
      </c>
      <c r="H13" s="678"/>
      <c r="I13" s="665"/>
      <c r="J13" s="665"/>
      <c r="K13" s="678"/>
      <c r="L13" s="665">
        <v>1</v>
      </c>
      <c r="M13" s="666">
        <v>0</v>
      </c>
    </row>
    <row r="14" spans="1:13" ht="14.4" customHeight="1" x14ac:dyDescent="0.3">
      <c r="A14" s="661" t="s">
        <v>2369</v>
      </c>
      <c r="B14" s="662" t="s">
        <v>2266</v>
      </c>
      <c r="C14" s="662" t="s">
        <v>1513</v>
      </c>
      <c r="D14" s="662" t="s">
        <v>1514</v>
      </c>
      <c r="E14" s="662" t="s">
        <v>1515</v>
      </c>
      <c r="F14" s="665"/>
      <c r="G14" s="665"/>
      <c r="H14" s="678">
        <v>0</v>
      </c>
      <c r="I14" s="665">
        <v>1</v>
      </c>
      <c r="J14" s="665">
        <v>147.31</v>
      </c>
      <c r="K14" s="678">
        <v>1</v>
      </c>
      <c r="L14" s="665">
        <v>1</v>
      </c>
      <c r="M14" s="666">
        <v>147.31</v>
      </c>
    </row>
    <row r="15" spans="1:13" ht="14.4" customHeight="1" x14ac:dyDescent="0.3">
      <c r="A15" s="661" t="s">
        <v>2369</v>
      </c>
      <c r="B15" s="662" t="s">
        <v>2278</v>
      </c>
      <c r="C15" s="662" t="s">
        <v>2690</v>
      </c>
      <c r="D15" s="662" t="s">
        <v>2401</v>
      </c>
      <c r="E15" s="662" t="s">
        <v>2691</v>
      </c>
      <c r="F15" s="665">
        <v>1</v>
      </c>
      <c r="G15" s="665">
        <v>391.67</v>
      </c>
      <c r="H15" s="678">
        <v>1</v>
      </c>
      <c r="I15" s="665"/>
      <c r="J15" s="665"/>
      <c r="K15" s="678">
        <v>0</v>
      </c>
      <c r="L15" s="665">
        <v>1</v>
      </c>
      <c r="M15" s="666">
        <v>391.67</v>
      </c>
    </row>
    <row r="16" spans="1:13" ht="14.4" customHeight="1" x14ac:dyDescent="0.3">
      <c r="A16" s="661" t="s">
        <v>2369</v>
      </c>
      <c r="B16" s="662" t="s">
        <v>2288</v>
      </c>
      <c r="C16" s="662" t="s">
        <v>1292</v>
      </c>
      <c r="D16" s="662" t="s">
        <v>1293</v>
      </c>
      <c r="E16" s="662" t="s">
        <v>2290</v>
      </c>
      <c r="F16" s="665"/>
      <c r="G16" s="665"/>
      <c r="H16" s="678">
        <v>0</v>
      </c>
      <c r="I16" s="665">
        <v>1</v>
      </c>
      <c r="J16" s="665">
        <v>48.42</v>
      </c>
      <c r="K16" s="678">
        <v>1</v>
      </c>
      <c r="L16" s="665">
        <v>1</v>
      </c>
      <c r="M16" s="666">
        <v>48.42</v>
      </c>
    </row>
    <row r="17" spans="1:13" ht="14.4" customHeight="1" x14ac:dyDescent="0.3">
      <c r="A17" s="661" t="s">
        <v>2369</v>
      </c>
      <c r="B17" s="662" t="s">
        <v>2288</v>
      </c>
      <c r="C17" s="662" t="s">
        <v>2713</v>
      </c>
      <c r="D17" s="662" t="s">
        <v>1293</v>
      </c>
      <c r="E17" s="662" t="s">
        <v>2714</v>
      </c>
      <c r="F17" s="665">
        <v>3</v>
      </c>
      <c r="G17" s="665">
        <v>0</v>
      </c>
      <c r="H17" s="678"/>
      <c r="I17" s="665"/>
      <c r="J17" s="665"/>
      <c r="K17" s="678"/>
      <c r="L17" s="665">
        <v>3</v>
      </c>
      <c r="M17" s="666">
        <v>0</v>
      </c>
    </row>
    <row r="18" spans="1:13" ht="14.4" customHeight="1" x14ac:dyDescent="0.3">
      <c r="A18" s="661" t="s">
        <v>2369</v>
      </c>
      <c r="B18" s="662" t="s">
        <v>2302</v>
      </c>
      <c r="C18" s="662" t="s">
        <v>2683</v>
      </c>
      <c r="D18" s="662" t="s">
        <v>2684</v>
      </c>
      <c r="E18" s="662" t="s">
        <v>2685</v>
      </c>
      <c r="F18" s="665"/>
      <c r="G18" s="665"/>
      <c r="H18" s="678">
        <v>0</v>
      </c>
      <c r="I18" s="665">
        <v>1</v>
      </c>
      <c r="J18" s="665">
        <v>9.4</v>
      </c>
      <c r="K18" s="678">
        <v>1</v>
      </c>
      <c r="L18" s="665">
        <v>1</v>
      </c>
      <c r="M18" s="666">
        <v>9.4</v>
      </c>
    </row>
    <row r="19" spans="1:13" ht="14.4" customHeight="1" x14ac:dyDescent="0.3">
      <c r="A19" s="661" t="s">
        <v>2370</v>
      </c>
      <c r="B19" s="662" t="s">
        <v>2214</v>
      </c>
      <c r="C19" s="662" t="s">
        <v>2423</v>
      </c>
      <c r="D19" s="662" t="s">
        <v>2424</v>
      </c>
      <c r="E19" s="662" t="s">
        <v>2425</v>
      </c>
      <c r="F19" s="665"/>
      <c r="G19" s="665"/>
      <c r="H19" s="678">
        <v>0</v>
      </c>
      <c r="I19" s="665">
        <v>51</v>
      </c>
      <c r="J19" s="665">
        <v>27712.889999999996</v>
      </c>
      <c r="K19" s="678">
        <v>1</v>
      </c>
      <c r="L19" s="665">
        <v>51</v>
      </c>
      <c r="M19" s="666">
        <v>27712.889999999996</v>
      </c>
    </row>
    <row r="20" spans="1:13" ht="14.4" customHeight="1" x14ac:dyDescent="0.3">
      <c r="A20" s="661" t="s">
        <v>2370</v>
      </c>
      <c r="B20" s="662" t="s">
        <v>2214</v>
      </c>
      <c r="C20" s="662" t="s">
        <v>2426</v>
      </c>
      <c r="D20" s="662" t="s">
        <v>2424</v>
      </c>
      <c r="E20" s="662" t="s">
        <v>2427</v>
      </c>
      <c r="F20" s="665"/>
      <c r="G20" s="665"/>
      <c r="H20" s="678">
        <v>0</v>
      </c>
      <c r="I20" s="665">
        <v>31</v>
      </c>
      <c r="J20" s="665">
        <v>25268.1</v>
      </c>
      <c r="K20" s="678">
        <v>1</v>
      </c>
      <c r="L20" s="665">
        <v>31</v>
      </c>
      <c r="M20" s="666">
        <v>25268.1</v>
      </c>
    </row>
    <row r="21" spans="1:13" ht="14.4" customHeight="1" x14ac:dyDescent="0.3">
      <c r="A21" s="661" t="s">
        <v>2370</v>
      </c>
      <c r="B21" s="662" t="s">
        <v>2214</v>
      </c>
      <c r="C21" s="662" t="s">
        <v>2428</v>
      </c>
      <c r="D21" s="662" t="s">
        <v>2424</v>
      </c>
      <c r="E21" s="662" t="s">
        <v>2429</v>
      </c>
      <c r="F21" s="665"/>
      <c r="G21" s="665"/>
      <c r="H21" s="678">
        <v>0</v>
      </c>
      <c r="I21" s="665">
        <v>1</v>
      </c>
      <c r="J21" s="665">
        <v>923.74</v>
      </c>
      <c r="K21" s="678">
        <v>1</v>
      </c>
      <c r="L21" s="665">
        <v>1</v>
      </c>
      <c r="M21" s="666">
        <v>923.74</v>
      </c>
    </row>
    <row r="22" spans="1:13" ht="14.4" customHeight="1" x14ac:dyDescent="0.3">
      <c r="A22" s="661" t="s">
        <v>2370</v>
      </c>
      <c r="B22" s="662" t="s">
        <v>2214</v>
      </c>
      <c r="C22" s="662" t="s">
        <v>2430</v>
      </c>
      <c r="D22" s="662" t="s">
        <v>2424</v>
      </c>
      <c r="E22" s="662" t="s">
        <v>2431</v>
      </c>
      <c r="F22" s="665"/>
      <c r="G22" s="665"/>
      <c r="H22" s="678">
        <v>0</v>
      </c>
      <c r="I22" s="665">
        <v>3</v>
      </c>
      <c r="J22" s="665">
        <v>3464.04</v>
      </c>
      <c r="K22" s="678">
        <v>1</v>
      </c>
      <c r="L22" s="665">
        <v>3</v>
      </c>
      <c r="M22" s="666">
        <v>3464.04</v>
      </c>
    </row>
    <row r="23" spans="1:13" ht="14.4" customHeight="1" x14ac:dyDescent="0.3">
      <c r="A23" s="661" t="s">
        <v>2370</v>
      </c>
      <c r="B23" s="662" t="s">
        <v>2223</v>
      </c>
      <c r="C23" s="662" t="s">
        <v>2752</v>
      </c>
      <c r="D23" s="662" t="s">
        <v>1324</v>
      </c>
      <c r="E23" s="662" t="s">
        <v>2753</v>
      </c>
      <c r="F23" s="665">
        <v>1</v>
      </c>
      <c r="G23" s="665">
        <v>105.32</v>
      </c>
      <c r="H23" s="678">
        <v>1</v>
      </c>
      <c r="I23" s="665"/>
      <c r="J23" s="665"/>
      <c r="K23" s="678">
        <v>0</v>
      </c>
      <c r="L23" s="665">
        <v>1</v>
      </c>
      <c r="M23" s="666">
        <v>105.32</v>
      </c>
    </row>
    <row r="24" spans="1:13" ht="14.4" customHeight="1" x14ac:dyDescent="0.3">
      <c r="A24" s="661" t="s">
        <v>2370</v>
      </c>
      <c r="B24" s="662" t="s">
        <v>2223</v>
      </c>
      <c r="C24" s="662" t="s">
        <v>1323</v>
      </c>
      <c r="D24" s="662" t="s">
        <v>1324</v>
      </c>
      <c r="E24" s="662" t="s">
        <v>1050</v>
      </c>
      <c r="F24" s="665"/>
      <c r="G24" s="665"/>
      <c r="H24" s="678">
        <v>0</v>
      </c>
      <c r="I24" s="665">
        <v>1</v>
      </c>
      <c r="J24" s="665">
        <v>35.11</v>
      </c>
      <c r="K24" s="678">
        <v>1</v>
      </c>
      <c r="L24" s="665">
        <v>1</v>
      </c>
      <c r="M24" s="666">
        <v>35.11</v>
      </c>
    </row>
    <row r="25" spans="1:13" ht="14.4" customHeight="1" x14ac:dyDescent="0.3">
      <c r="A25" s="661" t="s">
        <v>2370</v>
      </c>
      <c r="B25" s="662" t="s">
        <v>2223</v>
      </c>
      <c r="C25" s="662" t="s">
        <v>2007</v>
      </c>
      <c r="D25" s="662" t="s">
        <v>2008</v>
      </c>
      <c r="E25" s="662" t="s">
        <v>1425</v>
      </c>
      <c r="F25" s="665"/>
      <c r="G25" s="665"/>
      <c r="H25" s="678">
        <v>0</v>
      </c>
      <c r="I25" s="665">
        <v>2</v>
      </c>
      <c r="J25" s="665">
        <v>140.46</v>
      </c>
      <c r="K25" s="678">
        <v>1</v>
      </c>
      <c r="L25" s="665">
        <v>2</v>
      </c>
      <c r="M25" s="666">
        <v>140.46</v>
      </c>
    </row>
    <row r="26" spans="1:13" ht="14.4" customHeight="1" x14ac:dyDescent="0.3">
      <c r="A26" s="661" t="s">
        <v>2370</v>
      </c>
      <c r="B26" s="662" t="s">
        <v>2226</v>
      </c>
      <c r="C26" s="662" t="s">
        <v>2000</v>
      </c>
      <c r="D26" s="662" t="s">
        <v>2324</v>
      </c>
      <c r="E26" s="662" t="s">
        <v>1785</v>
      </c>
      <c r="F26" s="665"/>
      <c r="G26" s="665"/>
      <c r="H26" s="678">
        <v>0</v>
      </c>
      <c r="I26" s="665">
        <v>2</v>
      </c>
      <c r="J26" s="665">
        <v>193.06</v>
      </c>
      <c r="K26" s="678">
        <v>1</v>
      </c>
      <c r="L26" s="665">
        <v>2</v>
      </c>
      <c r="M26" s="666">
        <v>193.06</v>
      </c>
    </row>
    <row r="27" spans="1:13" ht="14.4" customHeight="1" x14ac:dyDescent="0.3">
      <c r="A27" s="661" t="s">
        <v>2370</v>
      </c>
      <c r="B27" s="662" t="s">
        <v>2251</v>
      </c>
      <c r="C27" s="662" t="s">
        <v>1547</v>
      </c>
      <c r="D27" s="662" t="s">
        <v>1441</v>
      </c>
      <c r="E27" s="662" t="s">
        <v>2253</v>
      </c>
      <c r="F27" s="665"/>
      <c r="G27" s="665"/>
      <c r="H27" s="678">
        <v>0</v>
      </c>
      <c r="I27" s="665">
        <v>5</v>
      </c>
      <c r="J27" s="665">
        <v>771.80000000000007</v>
      </c>
      <c r="K27" s="678">
        <v>1</v>
      </c>
      <c r="L27" s="665">
        <v>5</v>
      </c>
      <c r="M27" s="666">
        <v>771.80000000000007</v>
      </c>
    </row>
    <row r="28" spans="1:13" ht="14.4" customHeight="1" x14ac:dyDescent="0.3">
      <c r="A28" s="661" t="s">
        <v>2370</v>
      </c>
      <c r="B28" s="662" t="s">
        <v>2251</v>
      </c>
      <c r="C28" s="662" t="s">
        <v>1569</v>
      </c>
      <c r="D28" s="662" t="s">
        <v>2256</v>
      </c>
      <c r="E28" s="662" t="s">
        <v>2252</v>
      </c>
      <c r="F28" s="665"/>
      <c r="G28" s="665"/>
      <c r="H28" s="678">
        <v>0</v>
      </c>
      <c r="I28" s="665">
        <v>4</v>
      </c>
      <c r="J28" s="665">
        <v>598.08000000000004</v>
      </c>
      <c r="K28" s="678">
        <v>1</v>
      </c>
      <c r="L28" s="665">
        <v>4</v>
      </c>
      <c r="M28" s="666">
        <v>598.08000000000004</v>
      </c>
    </row>
    <row r="29" spans="1:13" ht="14.4" customHeight="1" x14ac:dyDescent="0.3">
      <c r="A29" s="661" t="s">
        <v>2370</v>
      </c>
      <c r="B29" s="662" t="s">
        <v>2265</v>
      </c>
      <c r="C29" s="662" t="s">
        <v>1584</v>
      </c>
      <c r="D29" s="662" t="s">
        <v>1585</v>
      </c>
      <c r="E29" s="662" t="s">
        <v>1586</v>
      </c>
      <c r="F29" s="665"/>
      <c r="G29" s="665"/>
      <c r="H29" s="678">
        <v>0</v>
      </c>
      <c r="I29" s="665">
        <v>2</v>
      </c>
      <c r="J29" s="665">
        <v>239.4</v>
      </c>
      <c r="K29" s="678">
        <v>1</v>
      </c>
      <c r="L29" s="665">
        <v>2</v>
      </c>
      <c r="M29" s="666">
        <v>239.4</v>
      </c>
    </row>
    <row r="30" spans="1:13" ht="14.4" customHeight="1" x14ac:dyDescent="0.3">
      <c r="A30" s="661" t="s">
        <v>2370</v>
      </c>
      <c r="B30" s="662" t="s">
        <v>2266</v>
      </c>
      <c r="C30" s="662" t="s">
        <v>2704</v>
      </c>
      <c r="D30" s="662" t="s">
        <v>2705</v>
      </c>
      <c r="E30" s="662" t="s">
        <v>2706</v>
      </c>
      <c r="F30" s="665"/>
      <c r="G30" s="665"/>
      <c r="H30" s="678">
        <v>0</v>
      </c>
      <c r="I30" s="665">
        <v>2</v>
      </c>
      <c r="J30" s="665">
        <v>147.32</v>
      </c>
      <c r="K30" s="678">
        <v>1</v>
      </c>
      <c r="L30" s="665">
        <v>2</v>
      </c>
      <c r="M30" s="666">
        <v>147.32</v>
      </c>
    </row>
    <row r="31" spans="1:13" ht="14.4" customHeight="1" x14ac:dyDescent="0.3">
      <c r="A31" s="661" t="s">
        <v>2370</v>
      </c>
      <c r="B31" s="662" t="s">
        <v>2278</v>
      </c>
      <c r="C31" s="662" t="s">
        <v>2400</v>
      </c>
      <c r="D31" s="662" t="s">
        <v>2401</v>
      </c>
      <c r="E31" s="662" t="s">
        <v>2260</v>
      </c>
      <c r="F31" s="665">
        <v>2</v>
      </c>
      <c r="G31" s="665">
        <v>133.63999999999999</v>
      </c>
      <c r="H31" s="678">
        <v>1</v>
      </c>
      <c r="I31" s="665"/>
      <c r="J31" s="665"/>
      <c r="K31" s="678">
        <v>0</v>
      </c>
      <c r="L31" s="665">
        <v>2</v>
      </c>
      <c r="M31" s="666">
        <v>133.63999999999999</v>
      </c>
    </row>
    <row r="32" spans="1:13" ht="14.4" customHeight="1" x14ac:dyDescent="0.3">
      <c r="A32" s="661" t="s">
        <v>2370</v>
      </c>
      <c r="B32" s="662" t="s">
        <v>2338</v>
      </c>
      <c r="C32" s="662" t="s">
        <v>2776</v>
      </c>
      <c r="D32" s="662" t="s">
        <v>2041</v>
      </c>
      <c r="E32" s="662" t="s">
        <v>2777</v>
      </c>
      <c r="F32" s="665"/>
      <c r="G32" s="665"/>
      <c r="H32" s="678">
        <v>0</v>
      </c>
      <c r="I32" s="665">
        <v>11</v>
      </c>
      <c r="J32" s="665">
        <v>1065.24</v>
      </c>
      <c r="K32" s="678">
        <v>1</v>
      </c>
      <c r="L32" s="665">
        <v>11</v>
      </c>
      <c r="M32" s="666">
        <v>1065.24</v>
      </c>
    </row>
    <row r="33" spans="1:13" ht="14.4" customHeight="1" x14ac:dyDescent="0.3">
      <c r="A33" s="661" t="s">
        <v>2370</v>
      </c>
      <c r="B33" s="662" t="s">
        <v>2338</v>
      </c>
      <c r="C33" s="662" t="s">
        <v>2778</v>
      </c>
      <c r="D33" s="662" t="s">
        <v>2779</v>
      </c>
      <c r="E33" s="662" t="s">
        <v>2777</v>
      </c>
      <c r="F33" s="665">
        <v>1</v>
      </c>
      <c r="G33" s="665">
        <v>96.84</v>
      </c>
      <c r="H33" s="678">
        <v>1</v>
      </c>
      <c r="I33" s="665"/>
      <c r="J33" s="665"/>
      <c r="K33" s="678">
        <v>0</v>
      </c>
      <c r="L33" s="665">
        <v>1</v>
      </c>
      <c r="M33" s="666">
        <v>96.84</v>
      </c>
    </row>
    <row r="34" spans="1:13" ht="14.4" customHeight="1" x14ac:dyDescent="0.3">
      <c r="A34" s="661" t="s">
        <v>2370</v>
      </c>
      <c r="B34" s="662" t="s">
        <v>2288</v>
      </c>
      <c r="C34" s="662" t="s">
        <v>1401</v>
      </c>
      <c r="D34" s="662" t="s">
        <v>1293</v>
      </c>
      <c r="E34" s="662" t="s">
        <v>2289</v>
      </c>
      <c r="F34" s="665"/>
      <c r="G34" s="665"/>
      <c r="H34" s="678">
        <v>0</v>
      </c>
      <c r="I34" s="665">
        <v>24</v>
      </c>
      <c r="J34" s="665">
        <v>581.28000000000031</v>
      </c>
      <c r="K34" s="678">
        <v>1</v>
      </c>
      <c r="L34" s="665">
        <v>24</v>
      </c>
      <c r="M34" s="666">
        <v>581.28000000000031</v>
      </c>
    </row>
    <row r="35" spans="1:13" ht="14.4" customHeight="1" x14ac:dyDescent="0.3">
      <c r="A35" s="661" t="s">
        <v>2370</v>
      </c>
      <c r="B35" s="662" t="s">
        <v>2288</v>
      </c>
      <c r="C35" s="662" t="s">
        <v>1292</v>
      </c>
      <c r="D35" s="662" t="s">
        <v>1293</v>
      </c>
      <c r="E35" s="662" t="s">
        <v>2290</v>
      </c>
      <c r="F35" s="665"/>
      <c r="G35" s="665"/>
      <c r="H35" s="678">
        <v>0</v>
      </c>
      <c r="I35" s="665">
        <v>9</v>
      </c>
      <c r="J35" s="665">
        <v>435.78000000000009</v>
      </c>
      <c r="K35" s="678">
        <v>1</v>
      </c>
      <c r="L35" s="665">
        <v>9</v>
      </c>
      <c r="M35" s="666">
        <v>435.78000000000009</v>
      </c>
    </row>
    <row r="36" spans="1:13" ht="14.4" customHeight="1" x14ac:dyDescent="0.3">
      <c r="A36" s="661" t="s">
        <v>2370</v>
      </c>
      <c r="B36" s="662" t="s">
        <v>2288</v>
      </c>
      <c r="C36" s="662" t="s">
        <v>2780</v>
      </c>
      <c r="D36" s="662" t="s">
        <v>2781</v>
      </c>
      <c r="E36" s="662" t="s">
        <v>2782</v>
      </c>
      <c r="F36" s="665">
        <v>2</v>
      </c>
      <c r="G36" s="665">
        <v>96.84</v>
      </c>
      <c r="H36" s="678">
        <v>1</v>
      </c>
      <c r="I36" s="665"/>
      <c r="J36" s="665"/>
      <c r="K36" s="678">
        <v>0</v>
      </c>
      <c r="L36" s="665">
        <v>2</v>
      </c>
      <c r="M36" s="666">
        <v>96.84</v>
      </c>
    </row>
    <row r="37" spans="1:13" ht="14.4" customHeight="1" x14ac:dyDescent="0.3">
      <c r="A37" s="661" t="s">
        <v>2370</v>
      </c>
      <c r="B37" s="662" t="s">
        <v>2294</v>
      </c>
      <c r="C37" s="662" t="s">
        <v>1307</v>
      </c>
      <c r="D37" s="662" t="s">
        <v>1308</v>
      </c>
      <c r="E37" s="662" t="s">
        <v>1309</v>
      </c>
      <c r="F37" s="665"/>
      <c r="G37" s="665"/>
      <c r="H37" s="678">
        <v>0</v>
      </c>
      <c r="I37" s="665">
        <v>1</v>
      </c>
      <c r="J37" s="665">
        <v>31.32</v>
      </c>
      <c r="K37" s="678">
        <v>1</v>
      </c>
      <c r="L37" s="665">
        <v>1</v>
      </c>
      <c r="M37" s="666">
        <v>31.32</v>
      </c>
    </row>
    <row r="38" spans="1:13" ht="14.4" customHeight="1" x14ac:dyDescent="0.3">
      <c r="A38" s="661" t="s">
        <v>2370</v>
      </c>
      <c r="B38" s="662" t="s">
        <v>2294</v>
      </c>
      <c r="C38" s="662" t="s">
        <v>2446</v>
      </c>
      <c r="D38" s="662" t="s">
        <v>2447</v>
      </c>
      <c r="E38" s="662" t="s">
        <v>2448</v>
      </c>
      <c r="F38" s="665">
        <v>2</v>
      </c>
      <c r="G38" s="665">
        <v>62.64</v>
      </c>
      <c r="H38" s="678">
        <v>1</v>
      </c>
      <c r="I38" s="665"/>
      <c r="J38" s="665"/>
      <c r="K38" s="678">
        <v>0</v>
      </c>
      <c r="L38" s="665">
        <v>2</v>
      </c>
      <c r="M38" s="666">
        <v>62.64</v>
      </c>
    </row>
    <row r="39" spans="1:13" ht="14.4" customHeight="1" x14ac:dyDescent="0.3">
      <c r="A39" s="661" t="s">
        <v>2370</v>
      </c>
      <c r="B39" s="662" t="s">
        <v>2297</v>
      </c>
      <c r="C39" s="662" t="s">
        <v>1352</v>
      </c>
      <c r="D39" s="662" t="s">
        <v>2298</v>
      </c>
      <c r="E39" s="662" t="s">
        <v>2299</v>
      </c>
      <c r="F39" s="665"/>
      <c r="G39" s="665"/>
      <c r="H39" s="678">
        <v>0</v>
      </c>
      <c r="I39" s="665">
        <v>1</v>
      </c>
      <c r="J39" s="665">
        <v>424.24</v>
      </c>
      <c r="K39" s="678">
        <v>1</v>
      </c>
      <c r="L39" s="665">
        <v>1</v>
      </c>
      <c r="M39" s="666">
        <v>424.24</v>
      </c>
    </row>
    <row r="40" spans="1:13" ht="14.4" customHeight="1" x14ac:dyDescent="0.3">
      <c r="A40" s="661" t="s">
        <v>2370</v>
      </c>
      <c r="B40" s="662" t="s">
        <v>2350</v>
      </c>
      <c r="C40" s="662" t="s">
        <v>2787</v>
      </c>
      <c r="D40" s="662" t="s">
        <v>2788</v>
      </c>
      <c r="E40" s="662" t="s">
        <v>2789</v>
      </c>
      <c r="F40" s="665"/>
      <c r="G40" s="665"/>
      <c r="H40" s="678">
        <v>0</v>
      </c>
      <c r="I40" s="665">
        <v>2</v>
      </c>
      <c r="J40" s="665">
        <v>127.5</v>
      </c>
      <c r="K40" s="678">
        <v>1</v>
      </c>
      <c r="L40" s="665">
        <v>2</v>
      </c>
      <c r="M40" s="666">
        <v>127.5</v>
      </c>
    </row>
    <row r="41" spans="1:13" ht="14.4" customHeight="1" x14ac:dyDescent="0.3">
      <c r="A41" s="661" t="s">
        <v>2371</v>
      </c>
      <c r="B41" s="662" t="s">
        <v>2214</v>
      </c>
      <c r="C41" s="662" t="s">
        <v>2579</v>
      </c>
      <c r="D41" s="662" t="s">
        <v>2424</v>
      </c>
      <c r="E41" s="662" t="s">
        <v>2580</v>
      </c>
      <c r="F41" s="665"/>
      <c r="G41" s="665"/>
      <c r="H41" s="678">
        <v>0</v>
      </c>
      <c r="I41" s="665">
        <v>2</v>
      </c>
      <c r="J41" s="665">
        <v>815.1</v>
      </c>
      <c r="K41" s="678">
        <v>1</v>
      </c>
      <c r="L41" s="665">
        <v>2</v>
      </c>
      <c r="M41" s="666">
        <v>815.1</v>
      </c>
    </row>
    <row r="42" spans="1:13" ht="14.4" customHeight="1" x14ac:dyDescent="0.3">
      <c r="A42" s="661" t="s">
        <v>2371</v>
      </c>
      <c r="B42" s="662" t="s">
        <v>2214</v>
      </c>
      <c r="C42" s="662" t="s">
        <v>2423</v>
      </c>
      <c r="D42" s="662" t="s">
        <v>2424</v>
      </c>
      <c r="E42" s="662" t="s">
        <v>2425</v>
      </c>
      <c r="F42" s="665"/>
      <c r="G42" s="665"/>
      <c r="H42" s="678">
        <v>0</v>
      </c>
      <c r="I42" s="665">
        <v>116</v>
      </c>
      <c r="J42" s="665">
        <v>63033.239999999976</v>
      </c>
      <c r="K42" s="678">
        <v>1</v>
      </c>
      <c r="L42" s="665">
        <v>116</v>
      </c>
      <c r="M42" s="666">
        <v>63033.239999999976</v>
      </c>
    </row>
    <row r="43" spans="1:13" ht="14.4" customHeight="1" x14ac:dyDescent="0.3">
      <c r="A43" s="661" t="s">
        <v>2371</v>
      </c>
      <c r="B43" s="662" t="s">
        <v>2214</v>
      </c>
      <c r="C43" s="662" t="s">
        <v>2839</v>
      </c>
      <c r="D43" s="662" t="s">
        <v>2424</v>
      </c>
      <c r="E43" s="662" t="s">
        <v>2840</v>
      </c>
      <c r="F43" s="665"/>
      <c r="G43" s="665"/>
      <c r="H43" s="678">
        <v>0</v>
      </c>
      <c r="I43" s="665">
        <v>1</v>
      </c>
      <c r="J43" s="665">
        <v>163.01</v>
      </c>
      <c r="K43" s="678">
        <v>1</v>
      </c>
      <c r="L43" s="665">
        <v>1</v>
      </c>
      <c r="M43" s="666">
        <v>163.01</v>
      </c>
    </row>
    <row r="44" spans="1:13" ht="14.4" customHeight="1" x14ac:dyDescent="0.3">
      <c r="A44" s="661" t="s">
        <v>2371</v>
      </c>
      <c r="B44" s="662" t="s">
        <v>2214</v>
      </c>
      <c r="C44" s="662" t="s">
        <v>2426</v>
      </c>
      <c r="D44" s="662" t="s">
        <v>2424</v>
      </c>
      <c r="E44" s="662" t="s">
        <v>2427</v>
      </c>
      <c r="F44" s="665"/>
      <c r="G44" s="665"/>
      <c r="H44" s="678">
        <v>0</v>
      </c>
      <c r="I44" s="665">
        <v>55</v>
      </c>
      <c r="J44" s="665">
        <v>44830.500000000007</v>
      </c>
      <c r="K44" s="678">
        <v>1</v>
      </c>
      <c r="L44" s="665">
        <v>55</v>
      </c>
      <c r="M44" s="666">
        <v>44830.500000000007</v>
      </c>
    </row>
    <row r="45" spans="1:13" ht="14.4" customHeight="1" x14ac:dyDescent="0.3">
      <c r="A45" s="661" t="s">
        <v>2371</v>
      </c>
      <c r="B45" s="662" t="s">
        <v>2214</v>
      </c>
      <c r="C45" s="662" t="s">
        <v>2428</v>
      </c>
      <c r="D45" s="662" t="s">
        <v>2424</v>
      </c>
      <c r="E45" s="662" t="s">
        <v>2429</v>
      </c>
      <c r="F45" s="665"/>
      <c r="G45" s="665"/>
      <c r="H45" s="678">
        <v>0</v>
      </c>
      <c r="I45" s="665">
        <v>2</v>
      </c>
      <c r="J45" s="665">
        <v>1847.48</v>
      </c>
      <c r="K45" s="678">
        <v>1</v>
      </c>
      <c r="L45" s="665">
        <v>2</v>
      </c>
      <c r="M45" s="666">
        <v>1847.48</v>
      </c>
    </row>
    <row r="46" spans="1:13" ht="14.4" customHeight="1" x14ac:dyDescent="0.3">
      <c r="A46" s="661" t="s">
        <v>2371</v>
      </c>
      <c r="B46" s="662" t="s">
        <v>2214</v>
      </c>
      <c r="C46" s="662" t="s">
        <v>2430</v>
      </c>
      <c r="D46" s="662" t="s">
        <v>2424</v>
      </c>
      <c r="E46" s="662" t="s">
        <v>2431</v>
      </c>
      <c r="F46" s="665"/>
      <c r="G46" s="665"/>
      <c r="H46" s="678">
        <v>0</v>
      </c>
      <c r="I46" s="665">
        <v>3</v>
      </c>
      <c r="J46" s="665">
        <v>3464.04</v>
      </c>
      <c r="K46" s="678">
        <v>1</v>
      </c>
      <c r="L46" s="665">
        <v>3</v>
      </c>
      <c r="M46" s="666">
        <v>3464.04</v>
      </c>
    </row>
    <row r="47" spans="1:13" ht="14.4" customHeight="1" x14ac:dyDescent="0.3">
      <c r="A47" s="661" t="s">
        <v>2371</v>
      </c>
      <c r="B47" s="662" t="s">
        <v>2319</v>
      </c>
      <c r="C47" s="662" t="s">
        <v>2515</v>
      </c>
      <c r="D47" s="662" t="s">
        <v>2516</v>
      </c>
      <c r="E47" s="662" t="s">
        <v>2517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2371</v>
      </c>
      <c r="B48" s="662" t="s">
        <v>2251</v>
      </c>
      <c r="C48" s="662" t="s">
        <v>1547</v>
      </c>
      <c r="D48" s="662" t="s">
        <v>1441</v>
      </c>
      <c r="E48" s="662" t="s">
        <v>2253</v>
      </c>
      <c r="F48" s="665"/>
      <c r="G48" s="665"/>
      <c r="H48" s="678">
        <v>0</v>
      </c>
      <c r="I48" s="665">
        <v>1</v>
      </c>
      <c r="J48" s="665">
        <v>150.04</v>
      </c>
      <c r="K48" s="678">
        <v>1</v>
      </c>
      <c r="L48" s="665">
        <v>1</v>
      </c>
      <c r="M48" s="666">
        <v>150.04</v>
      </c>
    </row>
    <row r="49" spans="1:13" ht="14.4" customHeight="1" x14ac:dyDescent="0.3">
      <c r="A49" s="661" t="s">
        <v>2371</v>
      </c>
      <c r="B49" s="662" t="s">
        <v>2251</v>
      </c>
      <c r="C49" s="662" t="s">
        <v>1569</v>
      </c>
      <c r="D49" s="662" t="s">
        <v>2256</v>
      </c>
      <c r="E49" s="662" t="s">
        <v>2252</v>
      </c>
      <c r="F49" s="665"/>
      <c r="G49" s="665"/>
      <c r="H49" s="678">
        <v>0</v>
      </c>
      <c r="I49" s="665">
        <v>4</v>
      </c>
      <c r="J49" s="665">
        <v>580.08000000000004</v>
      </c>
      <c r="K49" s="678">
        <v>1</v>
      </c>
      <c r="L49" s="665">
        <v>4</v>
      </c>
      <c r="M49" s="666">
        <v>580.08000000000004</v>
      </c>
    </row>
    <row r="50" spans="1:13" ht="14.4" customHeight="1" x14ac:dyDescent="0.3">
      <c r="A50" s="661" t="s">
        <v>2371</v>
      </c>
      <c r="B50" s="662" t="s">
        <v>2251</v>
      </c>
      <c r="C50" s="662" t="s">
        <v>2502</v>
      </c>
      <c r="D50" s="662" t="s">
        <v>1441</v>
      </c>
      <c r="E50" s="662" t="s">
        <v>2253</v>
      </c>
      <c r="F50" s="665">
        <v>1</v>
      </c>
      <c r="G50" s="665">
        <v>154.36000000000001</v>
      </c>
      <c r="H50" s="678">
        <v>1</v>
      </c>
      <c r="I50" s="665"/>
      <c r="J50" s="665"/>
      <c r="K50" s="678">
        <v>0</v>
      </c>
      <c r="L50" s="665">
        <v>1</v>
      </c>
      <c r="M50" s="666">
        <v>154.36000000000001</v>
      </c>
    </row>
    <row r="51" spans="1:13" ht="14.4" customHeight="1" x14ac:dyDescent="0.3">
      <c r="A51" s="661" t="s">
        <v>2371</v>
      </c>
      <c r="B51" s="662" t="s">
        <v>2259</v>
      </c>
      <c r="C51" s="662" t="s">
        <v>1498</v>
      </c>
      <c r="D51" s="662" t="s">
        <v>1499</v>
      </c>
      <c r="E51" s="662" t="s">
        <v>2260</v>
      </c>
      <c r="F51" s="665"/>
      <c r="G51" s="665"/>
      <c r="H51" s="678">
        <v>0</v>
      </c>
      <c r="I51" s="665">
        <v>1</v>
      </c>
      <c r="J51" s="665">
        <v>170.52</v>
      </c>
      <c r="K51" s="678">
        <v>1</v>
      </c>
      <c r="L51" s="665">
        <v>1</v>
      </c>
      <c r="M51" s="666">
        <v>170.52</v>
      </c>
    </row>
    <row r="52" spans="1:13" ht="14.4" customHeight="1" x14ac:dyDescent="0.3">
      <c r="A52" s="661" t="s">
        <v>2371</v>
      </c>
      <c r="B52" s="662" t="s">
        <v>2266</v>
      </c>
      <c r="C52" s="662" t="s">
        <v>1513</v>
      </c>
      <c r="D52" s="662" t="s">
        <v>1514</v>
      </c>
      <c r="E52" s="662" t="s">
        <v>1515</v>
      </c>
      <c r="F52" s="665"/>
      <c r="G52" s="665"/>
      <c r="H52" s="678">
        <v>0</v>
      </c>
      <c r="I52" s="665">
        <v>3</v>
      </c>
      <c r="J52" s="665">
        <v>441.93</v>
      </c>
      <c r="K52" s="678">
        <v>1</v>
      </c>
      <c r="L52" s="665">
        <v>3</v>
      </c>
      <c r="M52" s="666">
        <v>441.93</v>
      </c>
    </row>
    <row r="53" spans="1:13" ht="14.4" customHeight="1" x14ac:dyDescent="0.3">
      <c r="A53" s="661" t="s">
        <v>2371</v>
      </c>
      <c r="B53" s="662" t="s">
        <v>2288</v>
      </c>
      <c r="C53" s="662" t="s">
        <v>1401</v>
      </c>
      <c r="D53" s="662" t="s">
        <v>1293</v>
      </c>
      <c r="E53" s="662" t="s">
        <v>2289</v>
      </c>
      <c r="F53" s="665"/>
      <c r="G53" s="665"/>
      <c r="H53" s="678">
        <v>0</v>
      </c>
      <c r="I53" s="665">
        <v>3</v>
      </c>
      <c r="J53" s="665">
        <v>72.66</v>
      </c>
      <c r="K53" s="678">
        <v>1</v>
      </c>
      <c r="L53" s="665">
        <v>3</v>
      </c>
      <c r="M53" s="666">
        <v>72.66</v>
      </c>
    </row>
    <row r="54" spans="1:13" ht="14.4" customHeight="1" x14ac:dyDescent="0.3">
      <c r="A54" s="661" t="s">
        <v>2371</v>
      </c>
      <c r="B54" s="662" t="s">
        <v>2288</v>
      </c>
      <c r="C54" s="662" t="s">
        <v>1292</v>
      </c>
      <c r="D54" s="662" t="s">
        <v>1293</v>
      </c>
      <c r="E54" s="662" t="s">
        <v>2290</v>
      </c>
      <c r="F54" s="665"/>
      <c r="G54" s="665"/>
      <c r="H54" s="678">
        <v>0</v>
      </c>
      <c r="I54" s="665">
        <v>1</v>
      </c>
      <c r="J54" s="665">
        <v>48.42</v>
      </c>
      <c r="K54" s="678">
        <v>1</v>
      </c>
      <c r="L54" s="665">
        <v>1</v>
      </c>
      <c r="M54" s="666">
        <v>48.42</v>
      </c>
    </row>
    <row r="55" spans="1:13" ht="14.4" customHeight="1" x14ac:dyDescent="0.3">
      <c r="A55" s="661" t="s">
        <v>2371</v>
      </c>
      <c r="B55" s="662" t="s">
        <v>2288</v>
      </c>
      <c r="C55" s="662" t="s">
        <v>2780</v>
      </c>
      <c r="D55" s="662" t="s">
        <v>2781</v>
      </c>
      <c r="E55" s="662" t="s">
        <v>2782</v>
      </c>
      <c r="F55" s="665">
        <v>2</v>
      </c>
      <c r="G55" s="665">
        <v>96.84</v>
      </c>
      <c r="H55" s="678">
        <v>1</v>
      </c>
      <c r="I55" s="665"/>
      <c r="J55" s="665"/>
      <c r="K55" s="678">
        <v>0</v>
      </c>
      <c r="L55" s="665">
        <v>2</v>
      </c>
      <c r="M55" s="666">
        <v>96.84</v>
      </c>
    </row>
    <row r="56" spans="1:13" ht="14.4" customHeight="1" x14ac:dyDescent="0.3">
      <c r="A56" s="661" t="s">
        <v>2371</v>
      </c>
      <c r="B56" s="662" t="s">
        <v>2288</v>
      </c>
      <c r="C56" s="662" t="s">
        <v>2841</v>
      </c>
      <c r="D56" s="662" t="s">
        <v>1293</v>
      </c>
      <c r="E56" s="662" t="s">
        <v>2290</v>
      </c>
      <c r="F56" s="665">
        <v>1</v>
      </c>
      <c r="G56" s="665">
        <v>48.42</v>
      </c>
      <c r="H56" s="678">
        <v>1</v>
      </c>
      <c r="I56" s="665"/>
      <c r="J56" s="665"/>
      <c r="K56" s="678">
        <v>0</v>
      </c>
      <c r="L56" s="665">
        <v>1</v>
      </c>
      <c r="M56" s="666">
        <v>48.42</v>
      </c>
    </row>
    <row r="57" spans="1:13" ht="14.4" customHeight="1" x14ac:dyDescent="0.3">
      <c r="A57" s="661" t="s">
        <v>2371</v>
      </c>
      <c r="B57" s="662" t="s">
        <v>2294</v>
      </c>
      <c r="C57" s="662" t="s">
        <v>2617</v>
      </c>
      <c r="D57" s="662" t="s">
        <v>2583</v>
      </c>
      <c r="E57" s="662" t="s">
        <v>2296</v>
      </c>
      <c r="F57" s="665">
        <v>1</v>
      </c>
      <c r="G57" s="665">
        <v>93.96</v>
      </c>
      <c r="H57" s="678">
        <v>1</v>
      </c>
      <c r="I57" s="665"/>
      <c r="J57" s="665"/>
      <c r="K57" s="678">
        <v>0</v>
      </c>
      <c r="L57" s="665">
        <v>1</v>
      </c>
      <c r="M57" s="666">
        <v>93.96</v>
      </c>
    </row>
    <row r="58" spans="1:13" ht="14.4" customHeight="1" x14ac:dyDescent="0.3">
      <c r="A58" s="661" t="s">
        <v>2371</v>
      </c>
      <c r="B58" s="662" t="s">
        <v>2297</v>
      </c>
      <c r="C58" s="662" t="s">
        <v>1352</v>
      </c>
      <c r="D58" s="662" t="s">
        <v>2298</v>
      </c>
      <c r="E58" s="662" t="s">
        <v>2299</v>
      </c>
      <c r="F58" s="665"/>
      <c r="G58" s="665"/>
      <c r="H58" s="678">
        <v>0</v>
      </c>
      <c r="I58" s="665">
        <v>3</v>
      </c>
      <c r="J58" s="665">
        <v>1272.72</v>
      </c>
      <c r="K58" s="678">
        <v>1</v>
      </c>
      <c r="L58" s="665">
        <v>3</v>
      </c>
      <c r="M58" s="666">
        <v>1272.72</v>
      </c>
    </row>
    <row r="59" spans="1:13" ht="14.4" customHeight="1" x14ac:dyDescent="0.3">
      <c r="A59" s="661" t="s">
        <v>2372</v>
      </c>
      <c r="B59" s="662" t="s">
        <v>2214</v>
      </c>
      <c r="C59" s="662" t="s">
        <v>2423</v>
      </c>
      <c r="D59" s="662" t="s">
        <v>2424</v>
      </c>
      <c r="E59" s="662" t="s">
        <v>2425</v>
      </c>
      <c r="F59" s="665"/>
      <c r="G59" s="665"/>
      <c r="H59" s="678">
        <v>0</v>
      </c>
      <c r="I59" s="665">
        <v>108</v>
      </c>
      <c r="J59" s="665">
        <v>58686.119999999981</v>
      </c>
      <c r="K59" s="678">
        <v>1</v>
      </c>
      <c r="L59" s="665">
        <v>108</v>
      </c>
      <c r="M59" s="666">
        <v>58686.119999999981</v>
      </c>
    </row>
    <row r="60" spans="1:13" ht="14.4" customHeight="1" x14ac:dyDescent="0.3">
      <c r="A60" s="661" t="s">
        <v>2372</v>
      </c>
      <c r="B60" s="662" t="s">
        <v>2214</v>
      </c>
      <c r="C60" s="662" t="s">
        <v>2426</v>
      </c>
      <c r="D60" s="662" t="s">
        <v>2424</v>
      </c>
      <c r="E60" s="662" t="s">
        <v>2427</v>
      </c>
      <c r="F60" s="665"/>
      <c r="G60" s="665"/>
      <c r="H60" s="678">
        <v>0</v>
      </c>
      <c r="I60" s="665">
        <v>30</v>
      </c>
      <c r="J60" s="665">
        <v>24453</v>
      </c>
      <c r="K60" s="678">
        <v>1</v>
      </c>
      <c r="L60" s="665">
        <v>30</v>
      </c>
      <c r="M60" s="666">
        <v>24453</v>
      </c>
    </row>
    <row r="61" spans="1:13" ht="14.4" customHeight="1" x14ac:dyDescent="0.3">
      <c r="A61" s="661" t="s">
        <v>2372</v>
      </c>
      <c r="B61" s="662" t="s">
        <v>2214</v>
      </c>
      <c r="C61" s="662" t="s">
        <v>2428</v>
      </c>
      <c r="D61" s="662" t="s">
        <v>2424</v>
      </c>
      <c r="E61" s="662" t="s">
        <v>2429</v>
      </c>
      <c r="F61" s="665"/>
      <c r="G61" s="665"/>
      <c r="H61" s="678">
        <v>0</v>
      </c>
      <c r="I61" s="665">
        <v>4</v>
      </c>
      <c r="J61" s="665">
        <v>3694.96</v>
      </c>
      <c r="K61" s="678">
        <v>1</v>
      </c>
      <c r="L61" s="665">
        <v>4</v>
      </c>
      <c r="M61" s="666">
        <v>3694.96</v>
      </c>
    </row>
    <row r="62" spans="1:13" ht="14.4" customHeight="1" x14ac:dyDescent="0.3">
      <c r="A62" s="661" t="s">
        <v>2372</v>
      </c>
      <c r="B62" s="662" t="s">
        <v>2251</v>
      </c>
      <c r="C62" s="662" t="s">
        <v>1547</v>
      </c>
      <c r="D62" s="662" t="s">
        <v>1441</v>
      </c>
      <c r="E62" s="662" t="s">
        <v>2253</v>
      </c>
      <c r="F62" s="665"/>
      <c r="G62" s="665"/>
      <c r="H62" s="678">
        <v>0</v>
      </c>
      <c r="I62" s="665">
        <v>3</v>
      </c>
      <c r="J62" s="665">
        <v>463.08000000000004</v>
      </c>
      <c r="K62" s="678">
        <v>1</v>
      </c>
      <c r="L62" s="665">
        <v>3</v>
      </c>
      <c r="M62" s="666">
        <v>463.08000000000004</v>
      </c>
    </row>
    <row r="63" spans="1:13" ht="14.4" customHeight="1" x14ac:dyDescent="0.3">
      <c r="A63" s="661" t="s">
        <v>2372</v>
      </c>
      <c r="B63" s="662" t="s">
        <v>2251</v>
      </c>
      <c r="C63" s="662" t="s">
        <v>2548</v>
      </c>
      <c r="D63" s="662" t="s">
        <v>2549</v>
      </c>
      <c r="E63" s="662" t="s">
        <v>2252</v>
      </c>
      <c r="F63" s="665"/>
      <c r="G63" s="665"/>
      <c r="H63" s="678">
        <v>0</v>
      </c>
      <c r="I63" s="665">
        <v>1</v>
      </c>
      <c r="J63" s="665">
        <v>111.22</v>
      </c>
      <c r="K63" s="678">
        <v>1</v>
      </c>
      <c r="L63" s="665">
        <v>1</v>
      </c>
      <c r="M63" s="666">
        <v>111.22</v>
      </c>
    </row>
    <row r="64" spans="1:13" ht="14.4" customHeight="1" x14ac:dyDescent="0.3">
      <c r="A64" s="661" t="s">
        <v>2372</v>
      </c>
      <c r="B64" s="662" t="s">
        <v>2251</v>
      </c>
      <c r="C64" s="662" t="s">
        <v>1569</v>
      </c>
      <c r="D64" s="662" t="s">
        <v>2256</v>
      </c>
      <c r="E64" s="662" t="s">
        <v>2252</v>
      </c>
      <c r="F64" s="665"/>
      <c r="G64" s="665"/>
      <c r="H64" s="678">
        <v>0</v>
      </c>
      <c r="I64" s="665">
        <v>1</v>
      </c>
      <c r="J64" s="665">
        <v>149.52000000000001</v>
      </c>
      <c r="K64" s="678">
        <v>1</v>
      </c>
      <c r="L64" s="665">
        <v>1</v>
      </c>
      <c r="M64" s="666">
        <v>149.52000000000001</v>
      </c>
    </row>
    <row r="65" spans="1:13" ht="14.4" customHeight="1" x14ac:dyDescent="0.3">
      <c r="A65" s="661" t="s">
        <v>2372</v>
      </c>
      <c r="B65" s="662" t="s">
        <v>2265</v>
      </c>
      <c r="C65" s="662" t="s">
        <v>1584</v>
      </c>
      <c r="D65" s="662" t="s">
        <v>1585</v>
      </c>
      <c r="E65" s="662" t="s">
        <v>1586</v>
      </c>
      <c r="F65" s="665"/>
      <c r="G65" s="665"/>
      <c r="H65" s="678">
        <v>0</v>
      </c>
      <c r="I65" s="665">
        <v>2</v>
      </c>
      <c r="J65" s="665">
        <v>239.4</v>
      </c>
      <c r="K65" s="678">
        <v>1</v>
      </c>
      <c r="L65" s="665">
        <v>2</v>
      </c>
      <c r="M65" s="666">
        <v>239.4</v>
      </c>
    </row>
    <row r="66" spans="1:13" ht="14.4" customHeight="1" x14ac:dyDescent="0.3">
      <c r="A66" s="661" t="s">
        <v>2372</v>
      </c>
      <c r="B66" s="662" t="s">
        <v>2266</v>
      </c>
      <c r="C66" s="662" t="s">
        <v>2876</v>
      </c>
      <c r="D66" s="662" t="s">
        <v>2270</v>
      </c>
      <c r="E66" s="662" t="s">
        <v>2877</v>
      </c>
      <c r="F66" s="665">
        <v>2</v>
      </c>
      <c r="G66" s="665">
        <v>158.62</v>
      </c>
      <c r="H66" s="678">
        <v>1</v>
      </c>
      <c r="I66" s="665"/>
      <c r="J66" s="665"/>
      <c r="K66" s="678">
        <v>0</v>
      </c>
      <c r="L66" s="665">
        <v>2</v>
      </c>
      <c r="M66" s="666">
        <v>158.62</v>
      </c>
    </row>
    <row r="67" spans="1:13" ht="14.4" customHeight="1" x14ac:dyDescent="0.3">
      <c r="A67" s="661" t="s">
        <v>2372</v>
      </c>
      <c r="B67" s="662" t="s">
        <v>2288</v>
      </c>
      <c r="C67" s="662" t="s">
        <v>1292</v>
      </c>
      <c r="D67" s="662" t="s">
        <v>1293</v>
      </c>
      <c r="E67" s="662" t="s">
        <v>2290</v>
      </c>
      <c r="F67" s="665"/>
      <c r="G67" s="665"/>
      <c r="H67" s="678">
        <v>0</v>
      </c>
      <c r="I67" s="665">
        <v>12</v>
      </c>
      <c r="J67" s="665">
        <v>581.04</v>
      </c>
      <c r="K67" s="678">
        <v>1</v>
      </c>
      <c r="L67" s="665">
        <v>12</v>
      </c>
      <c r="M67" s="666">
        <v>581.04</v>
      </c>
    </row>
    <row r="68" spans="1:13" ht="14.4" customHeight="1" x14ac:dyDescent="0.3">
      <c r="A68" s="661" t="s">
        <v>2372</v>
      </c>
      <c r="B68" s="662" t="s">
        <v>2288</v>
      </c>
      <c r="C68" s="662" t="s">
        <v>2780</v>
      </c>
      <c r="D68" s="662" t="s">
        <v>2781</v>
      </c>
      <c r="E68" s="662" t="s">
        <v>2782</v>
      </c>
      <c r="F68" s="665">
        <v>5</v>
      </c>
      <c r="G68" s="665">
        <v>242.1</v>
      </c>
      <c r="H68" s="678">
        <v>1</v>
      </c>
      <c r="I68" s="665"/>
      <c r="J68" s="665"/>
      <c r="K68" s="678">
        <v>0</v>
      </c>
      <c r="L68" s="665">
        <v>5</v>
      </c>
      <c r="M68" s="666">
        <v>242.1</v>
      </c>
    </row>
    <row r="69" spans="1:13" ht="14.4" customHeight="1" x14ac:dyDescent="0.3">
      <c r="A69" s="661" t="s">
        <v>2372</v>
      </c>
      <c r="B69" s="662" t="s">
        <v>3320</v>
      </c>
      <c r="C69" s="662" t="s">
        <v>2887</v>
      </c>
      <c r="D69" s="662" t="s">
        <v>2888</v>
      </c>
      <c r="E69" s="662" t="s">
        <v>2889</v>
      </c>
      <c r="F69" s="665"/>
      <c r="G69" s="665"/>
      <c r="H69" s="678">
        <v>0</v>
      </c>
      <c r="I69" s="665">
        <v>1</v>
      </c>
      <c r="J69" s="665">
        <v>619.6</v>
      </c>
      <c r="K69" s="678">
        <v>1</v>
      </c>
      <c r="L69" s="665">
        <v>1</v>
      </c>
      <c r="M69" s="666">
        <v>619.6</v>
      </c>
    </row>
    <row r="70" spans="1:13" ht="14.4" customHeight="1" x14ac:dyDescent="0.3">
      <c r="A70" s="661" t="s">
        <v>2372</v>
      </c>
      <c r="B70" s="662" t="s">
        <v>2294</v>
      </c>
      <c r="C70" s="662" t="s">
        <v>1307</v>
      </c>
      <c r="D70" s="662" t="s">
        <v>1308</v>
      </c>
      <c r="E70" s="662" t="s">
        <v>1309</v>
      </c>
      <c r="F70" s="665"/>
      <c r="G70" s="665"/>
      <c r="H70" s="678">
        <v>0</v>
      </c>
      <c r="I70" s="665">
        <v>3</v>
      </c>
      <c r="J70" s="665">
        <v>93.960000000000008</v>
      </c>
      <c r="K70" s="678">
        <v>1</v>
      </c>
      <c r="L70" s="665">
        <v>3</v>
      </c>
      <c r="M70" s="666">
        <v>93.960000000000008</v>
      </c>
    </row>
    <row r="71" spans="1:13" ht="14.4" customHeight="1" x14ac:dyDescent="0.3">
      <c r="A71" s="661" t="s">
        <v>2372</v>
      </c>
      <c r="B71" s="662" t="s">
        <v>2294</v>
      </c>
      <c r="C71" s="662" t="s">
        <v>1346</v>
      </c>
      <c r="D71" s="662" t="s">
        <v>1343</v>
      </c>
      <c r="E71" s="662" t="s">
        <v>2296</v>
      </c>
      <c r="F71" s="665"/>
      <c r="G71" s="665"/>
      <c r="H71" s="678">
        <v>0</v>
      </c>
      <c r="I71" s="665">
        <v>1</v>
      </c>
      <c r="J71" s="665">
        <v>93.96</v>
      </c>
      <c r="K71" s="678">
        <v>1</v>
      </c>
      <c r="L71" s="665">
        <v>1</v>
      </c>
      <c r="M71" s="666">
        <v>93.96</v>
      </c>
    </row>
    <row r="72" spans="1:13" ht="14.4" customHeight="1" x14ac:dyDescent="0.3">
      <c r="A72" s="661" t="s">
        <v>2372</v>
      </c>
      <c r="B72" s="662" t="s">
        <v>2294</v>
      </c>
      <c r="C72" s="662" t="s">
        <v>2930</v>
      </c>
      <c r="D72" s="662" t="s">
        <v>2583</v>
      </c>
      <c r="E72" s="662" t="s">
        <v>2296</v>
      </c>
      <c r="F72" s="665">
        <v>1</v>
      </c>
      <c r="G72" s="665">
        <v>93.96</v>
      </c>
      <c r="H72" s="678">
        <v>1</v>
      </c>
      <c r="I72" s="665"/>
      <c r="J72" s="665"/>
      <c r="K72" s="678">
        <v>0</v>
      </c>
      <c r="L72" s="665">
        <v>1</v>
      </c>
      <c r="M72" s="666">
        <v>93.96</v>
      </c>
    </row>
    <row r="73" spans="1:13" ht="14.4" customHeight="1" x14ac:dyDescent="0.3">
      <c r="A73" s="661" t="s">
        <v>2372</v>
      </c>
      <c r="B73" s="662" t="s">
        <v>2302</v>
      </c>
      <c r="C73" s="662" t="s">
        <v>2857</v>
      </c>
      <c r="D73" s="662" t="s">
        <v>2858</v>
      </c>
      <c r="E73" s="662" t="s">
        <v>2685</v>
      </c>
      <c r="F73" s="665">
        <v>2</v>
      </c>
      <c r="G73" s="665">
        <v>20.52</v>
      </c>
      <c r="H73" s="678">
        <v>1</v>
      </c>
      <c r="I73" s="665"/>
      <c r="J73" s="665"/>
      <c r="K73" s="678">
        <v>0</v>
      </c>
      <c r="L73" s="665">
        <v>2</v>
      </c>
      <c r="M73" s="666">
        <v>20.52</v>
      </c>
    </row>
    <row r="74" spans="1:13" ht="14.4" customHeight="1" x14ac:dyDescent="0.3">
      <c r="A74" s="661" t="s">
        <v>2372</v>
      </c>
      <c r="B74" s="662" t="s">
        <v>2302</v>
      </c>
      <c r="C74" s="662" t="s">
        <v>2859</v>
      </c>
      <c r="D74" s="662" t="s">
        <v>2860</v>
      </c>
      <c r="E74" s="662" t="s">
        <v>2861</v>
      </c>
      <c r="F74" s="665"/>
      <c r="G74" s="665"/>
      <c r="H74" s="678">
        <v>0</v>
      </c>
      <c r="I74" s="665">
        <v>1</v>
      </c>
      <c r="J74" s="665">
        <v>14.11</v>
      </c>
      <c r="K74" s="678">
        <v>1</v>
      </c>
      <c r="L74" s="665">
        <v>1</v>
      </c>
      <c r="M74" s="666">
        <v>14.11</v>
      </c>
    </row>
    <row r="75" spans="1:13" ht="14.4" customHeight="1" x14ac:dyDescent="0.3">
      <c r="A75" s="661" t="s">
        <v>2372</v>
      </c>
      <c r="B75" s="662" t="s">
        <v>3321</v>
      </c>
      <c r="C75" s="662" t="s">
        <v>2895</v>
      </c>
      <c r="D75" s="662" t="s">
        <v>2896</v>
      </c>
      <c r="E75" s="662" t="s">
        <v>2897</v>
      </c>
      <c r="F75" s="665"/>
      <c r="G75" s="665"/>
      <c r="H75" s="678">
        <v>0</v>
      </c>
      <c r="I75" s="665">
        <v>1</v>
      </c>
      <c r="J75" s="665">
        <v>37.89</v>
      </c>
      <c r="K75" s="678">
        <v>1</v>
      </c>
      <c r="L75" s="665">
        <v>1</v>
      </c>
      <c r="M75" s="666">
        <v>37.89</v>
      </c>
    </row>
    <row r="76" spans="1:13" ht="14.4" customHeight="1" x14ac:dyDescent="0.3">
      <c r="A76" s="661" t="s">
        <v>2372</v>
      </c>
      <c r="B76" s="662" t="s">
        <v>3322</v>
      </c>
      <c r="C76" s="662" t="s">
        <v>2938</v>
      </c>
      <c r="D76" s="662" t="s">
        <v>2939</v>
      </c>
      <c r="E76" s="662" t="s">
        <v>2940</v>
      </c>
      <c r="F76" s="665"/>
      <c r="G76" s="665"/>
      <c r="H76" s="678">
        <v>0</v>
      </c>
      <c r="I76" s="665">
        <v>4</v>
      </c>
      <c r="J76" s="665">
        <v>214.28</v>
      </c>
      <c r="K76" s="678">
        <v>1</v>
      </c>
      <c r="L76" s="665">
        <v>4</v>
      </c>
      <c r="M76" s="666">
        <v>214.28</v>
      </c>
    </row>
    <row r="77" spans="1:13" ht="14.4" customHeight="1" x14ac:dyDescent="0.3">
      <c r="A77" s="661" t="s">
        <v>2373</v>
      </c>
      <c r="B77" s="662" t="s">
        <v>2214</v>
      </c>
      <c r="C77" s="662" t="s">
        <v>2579</v>
      </c>
      <c r="D77" s="662" t="s">
        <v>2424</v>
      </c>
      <c r="E77" s="662" t="s">
        <v>2580</v>
      </c>
      <c r="F77" s="665"/>
      <c r="G77" s="665"/>
      <c r="H77" s="678">
        <v>0</v>
      </c>
      <c r="I77" s="665">
        <v>3</v>
      </c>
      <c r="J77" s="665">
        <v>1222.6500000000001</v>
      </c>
      <c r="K77" s="678">
        <v>1</v>
      </c>
      <c r="L77" s="665">
        <v>3</v>
      </c>
      <c r="M77" s="666">
        <v>1222.6500000000001</v>
      </c>
    </row>
    <row r="78" spans="1:13" ht="14.4" customHeight="1" x14ac:dyDescent="0.3">
      <c r="A78" s="661" t="s">
        <v>2373</v>
      </c>
      <c r="B78" s="662" t="s">
        <v>2214</v>
      </c>
      <c r="C78" s="662" t="s">
        <v>2423</v>
      </c>
      <c r="D78" s="662" t="s">
        <v>2424</v>
      </c>
      <c r="E78" s="662" t="s">
        <v>2425</v>
      </c>
      <c r="F78" s="665"/>
      <c r="G78" s="665"/>
      <c r="H78" s="678">
        <v>0</v>
      </c>
      <c r="I78" s="665">
        <v>77</v>
      </c>
      <c r="J78" s="665">
        <v>41841.030000000006</v>
      </c>
      <c r="K78" s="678">
        <v>1</v>
      </c>
      <c r="L78" s="665">
        <v>77</v>
      </c>
      <c r="M78" s="666">
        <v>41841.030000000006</v>
      </c>
    </row>
    <row r="79" spans="1:13" ht="14.4" customHeight="1" x14ac:dyDescent="0.3">
      <c r="A79" s="661" t="s">
        <v>2373</v>
      </c>
      <c r="B79" s="662" t="s">
        <v>2214</v>
      </c>
      <c r="C79" s="662" t="s">
        <v>2426</v>
      </c>
      <c r="D79" s="662" t="s">
        <v>2424</v>
      </c>
      <c r="E79" s="662" t="s">
        <v>2427</v>
      </c>
      <c r="F79" s="665"/>
      <c r="G79" s="665"/>
      <c r="H79" s="678">
        <v>0</v>
      </c>
      <c r="I79" s="665">
        <v>10</v>
      </c>
      <c r="J79" s="665">
        <v>8151</v>
      </c>
      <c r="K79" s="678">
        <v>1</v>
      </c>
      <c r="L79" s="665">
        <v>10</v>
      </c>
      <c r="M79" s="666">
        <v>8151</v>
      </c>
    </row>
    <row r="80" spans="1:13" ht="14.4" customHeight="1" x14ac:dyDescent="0.3">
      <c r="A80" s="661" t="s">
        <v>2373</v>
      </c>
      <c r="B80" s="662" t="s">
        <v>2225</v>
      </c>
      <c r="C80" s="662" t="s">
        <v>1382</v>
      </c>
      <c r="D80" s="662" t="s">
        <v>1383</v>
      </c>
      <c r="E80" s="662" t="s">
        <v>1050</v>
      </c>
      <c r="F80" s="665"/>
      <c r="G80" s="665"/>
      <c r="H80" s="678">
        <v>0</v>
      </c>
      <c r="I80" s="665">
        <v>1</v>
      </c>
      <c r="J80" s="665">
        <v>48.27</v>
      </c>
      <c r="K80" s="678">
        <v>1</v>
      </c>
      <c r="L80" s="665">
        <v>1</v>
      </c>
      <c r="M80" s="666">
        <v>48.27</v>
      </c>
    </row>
    <row r="81" spans="1:13" ht="14.4" customHeight="1" x14ac:dyDescent="0.3">
      <c r="A81" s="661" t="s">
        <v>2373</v>
      </c>
      <c r="B81" s="662" t="s">
        <v>2251</v>
      </c>
      <c r="C81" s="662" t="s">
        <v>1569</v>
      </c>
      <c r="D81" s="662" t="s">
        <v>2256</v>
      </c>
      <c r="E81" s="662" t="s">
        <v>2252</v>
      </c>
      <c r="F81" s="665"/>
      <c r="G81" s="665"/>
      <c r="H81" s="678">
        <v>0</v>
      </c>
      <c r="I81" s="665">
        <v>3</v>
      </c>
      <c r="J81" s="665">
        <v>448.56000000000006</v>
      </c>
      <c r="K81" s="678">
        <v>1</v>
      </c>
      <c r="L81" s="665">
        <v>3</v>
      </c>
      <c r="M81" s="666">
        <v>448.56000000000006</v>
      </c>
    </row>
    <row r="82" spans="1:13" ht="14.4" customHeight="1" x14ac:dyDescent="0.3">
      <c r="A82" s="661" t="s">
        <v>2373</v>
      </c>
      <c r="B82" s="662" t="s">
        <v>2251</v>
      </c>
      <c r="C82" s="662" t="s">
        <v>1440</v>
      </c>
      <c r="D82" s="662" t="s">
        <v>1441</v>
      </c>
      <c r="E82" s="662" t="s">
        <v>2252</v>
      </c>
      <c r="F82" s="665">
        <v>1</v>
      </c>
      <c r="G82" s="665">
        <v>225.06</v>
      </c>
      <c r="H82" s="678">
        <v>1</v>
      </c>
      <c r="I82" s="665"/>
      <c r="J82" s="665"/>
      <c r="K82" s="678">
        <v>0</v>
      </c>
      <c r="L82" s="665">
        <v>1</v>
      </c>
      <c r="M82" s="666">
        <v>225.06</v>
      </c>
    </row>
    <row r="83" spans="1:13" ht="14.4" customHeight="1" x14ac:dyDescent="0.3">
      <c r="A83" s="661" t="s">
        <v>2373</v>
      </c>
      <c r="B83" s="662" t="s">
        <v>2288</v>
      </c>
      <c r="C83" s="662" t="s">
        <v>1401</v>
      </c>
      <c r="D83" s="662" t="s">
        <v>1293</v>
      </c>
      <c r="E83" s="662" t="s">
        <v>2289</v>
      </c>
      <c r="F83" s="665"/>
      <c r="G83" s="665"/>
      <c r="H83" s="678">
        <v>0</v>
      </c>
      <c r="I83" s="665">
        <v>3</v>
      </c>
      <c r="J83" s="665">
        <v>72.66</v>
      </c>
      <c r="K83" s="678">
        <v>1</v>
      </c>
      <c r="L83" s="665">
        <v>3</v>
      </c>
      <c r="M83" s="666">
        <v>72.66</v>
      </c>
    </row>
    <row r="84" spans="1:13" ht="14.4" customHeight="1" x14ac:dyDescent="0.3">
      <c r="A84" s="661" t="s">
        <v>2373</v>
      </c>
      <c r="B84" s="662" t="s">
        <v>2288</v>
      </c>
      <c r="C84" s="662" t="s">
        <v>1292</v>
      </c>
      <c r="D84" s="662" t="s">
        <v>1293</v>
      </c>
      <c r="E84" s="662" t="s">
        <v>2290</v>
      </c>
      <c r="F84" s="665"/>
      <c r="G84" s="665"/>
      <c r="H84" s="678">
        <v>0</v>
      </c>
      <c r="I84" s="665">
        <v>6</v>
      </c>
      <c r="J84" s="665">
        <v>290.52</v>
      </c>
      <c r="K84" s="678">
        <v>1</v>
      </c>
      <c r="L84" s="665">
        <v>6</v>
      </c>
      <c r="M84" s="666">
        <v>290.52</v>
      </c>
    </row>
    <row r="85" spans="1:13" ht="14.4" customHeight="1" x14ac:dyDescent="0.3">
      <c r="A85" s="661" t="s">
        <v>2373</v>
      </c>
      <c r="B85" s="662" t="s">
        <v>2288</v>
      </c>
      <c r="C85" s="662" t="s">
        <v>2780</v>
      </c>
      <c r="D85" s="662" t="s">
        <v>2781</v>
      </c>
      <c r="E85" s="662" t="s">
        <v>2782</v>
      </c>
      <c r="F85" s="665">
        <v>6</v>
      </c>
      <c r="G85" s="665">
        <v>290.52000000000004</v>
      </c>
      <c r="H85" s="678">
        <v>1</v>
      </c>
      <c r="I85" s="665"/>
      <c r="J85" s="665"/>
      <c r="K85" s="678">
        <v>0</v>
      </c>
      <c r="L85" s="665">
        <v>6</v>
      </c>
      <c r="M85" s="666">
        <v>290.52000000000004</v>
      </c>
    </row>
    <row r="86" spans="1:13" ht="14.4" customHeight="1" x14ac:dyDescent="0.3">
      <c r="A86" s="661" t="s">
        <v>2373</v>
      </c>
      <c r="B86" s="662" t="s">
        <v>2294</v>
      </c>
      <c r="C86" s="662" t="s">
        <v>2582</v>
      </c>
      <c r="D86" s="662" t="s">
        <v>2583</v>
      </c>
      <c r="E86" s="662" t="s">
        <v>2295</v>
      </c>
      <c r="F86" s="665">
        <v>1</v>
      </c>
      <c r="G86" s="665">
        <v>31.32</v>
      </c>
      <c r="H86" s="678">
        <v>1</v>
      </c>
      <c r="I86" s="665"/>
      <c r="J86" s="665"/>
      <c r="K86" s="678">
        <v>0</v>
      </c>
      <c r="L86" s="665">
        <v>1</v>
      </c>
      <c r="M86" s="666">
        <v>31.32</v>
      </c>
    </row>
    <row r="87" spans="1:13" ht="14.4" customHeight="1" x14ac:dyDescent="0.3">
      <c r="A87" s="661" t="s">
        <v>2373</v>
      </c>
      <c r="B87" s="662" t="s">
        <v>2294</v>
      </c>
      <c r="C87" s="662" t="s">
        <v>2965</v>
      </c>
      <c r="D87" s="662" t="s">
        <v>1343</v>
      </c>
      <c r="E87" s="662" t="s">
        <v>2966</v>
      </c>
      <c r="F87" s="665"/>
      <c r="G87" s="665"/>
      <c r="H87" s="678">
        <v>0</v>
      </c>
      <c r="I87" s="665">
        <v>1</v>
      </c>
      <c r="J87" s="665">
        <v>156.61000000000001</v>
      </c>
      <c r="K87" s="678">
        <v>1</v>
      </c>
      <c r="L87" s="665">
        <v>1</v>
      </c>
      <c r="M87" s="666">
        <v>156.61000000000001</v>
      </c>
    </row>
    <row r="88" spans="1:13" ht="14.4" customHeight="1" x14ac:dyDescent="0.3">
      <c r="A88" s="661" t="s">
        <v>2374</v>
      </c>
      <c r="B88" s="662" t="s">
        <v>2214</v>
      </c>
      <c r="C88" s="662" t="s">
        <v>2423</v>
      </c>
      <c r="D88" s="662" t="s">
        <v>2424</v>
      </c>
      <c r="E88" s="662" t="s">
        <v>2425</v>
      </c>
      <c r="F88" s="665"/>
      <c r="G88" s="665"/>
      <c r="H88" s="678">
        <v>0</v>
      </c>
      <c r="I88" s="665">
        <v>98</v>
      </c>
      <c r="J88" s="665">
        <v>53252.219999999994</v>
      </c>
      <c r="K88" s="678">
        <v>1</v>
      </c>
      <c r="L88" s="665">
        <v>98</v>
      </c>
      <c r="M88" s="666">
        <v>53252.219999999994</v>
      </c>
    </row>
    <row r="89" spans="1:13" ht="14.4" customHeight="1" x14ac:dyDescent="0.3">
      <c r="A89" s="661" t="s">
        <v>2374</v>
      </c>
      <c r="B89" s="662" t="s">
        <v>2214</v>
      </c>
      <c r="C89" s="662" t="s">
        <v>2426</v>
      </c>
      <c r="D89" s="662" t="s">
        <v>2424</v>
      </c>
      <c r="E89" s="662" t="s">
        <v>2427</v>
      </c>
      <c r="F89" s="665"/>
      <c r="G89" s="665"/>
      <c r="H89" s="678">
        <v>0</v>
      </c>
      <c r="I89" s="665">
        <v>20</v>
      </c>
      <c r="J89" s="665">
        <v>16302.000000000002</v>
      </c>
      <c r="K89" s="678">
        <v>1</v>
      </c>
      <c r="L89" s="665">
        <v>20</v>
      </c>
      <c r="M89" s="666">
        <v>16302.000000000002</v>
      </c>
    </row>
    <row r="90" spans="1:13" ht="14.4" customHeight="1" x14ac:dyDescent="0.3">
      <c r="A90" s="661" t="s">
        <v>2374</v>
      </c>
      <c r="B90" s="662" t="s">
        <v>2214</v>
      </c>
      <c r="C90" s="662" t="s">
        <v>2430</v>
      </c>
      <c r="D90" s="662" t="s">
        <v>2424</v>
      </c>
      <c r="E90" s="662" t="s">
        <v>2431</v>
      </c>
      <c r="F90" s="665"/>
      <c r="G90" s="665"/>
      <c r="H90" s="678">
        <v>0</v>
      </c>
      <c r="I90" s="665">
        <v>3</v>
      </c>
      <c r="J90" s="665">
        <v>3464.04</v>
      </c>
      <c r="K90" s="678">
        <v>1</v>
      </c>
      <c r="L90" s="665">
        <v>3</v>
      </c>
      <c r="M90" s="666">
        <v>3464.04</v>
      </c>
    </row>
    <row r="91" spans="1:13" ht="14.4" customHeight="1" x14ac:dyDescent="0.3">
      <c r="A91" s="661" t="s">
        <v>2374</v>
      </c>
      <c r="B91" s="662" t="s">
        <v>2214</v>
      </c>
      <c r="C91" s="662" t="s">
        <v>2592</v>
      </c>
      <c r="D91" s="662" t="s">
        <v>2424</v>
      </c>
      <c r="E91" s="662" t="s">
        <v>2431</v>
      </c>
      <c r="F91" s="665">
        <v>2</v>
      </c>
      <c r="G91" s="665">
        <v>2309.36</v>
      </c>
      <c r="H91" s="678">
        <v>1</v>
      </c>
      <c r="I91" s="665"/>
      <c r="J91" s="665"/>
      <c r="K91" s="678">
        <v>0</v>
      </c>
      <c r="L91" s="665">
        <v>2</v>
      </c>
      <c r="M91" s="666">
        <v>2309.36</v>
      </c>
    </row>
    <row r="92" spans="1:13" ht="14.4" customHeight="1" x14ac:dyDescent="0.3">
      <c r="A92" s="661" t="s">
        <v>2374</v>
      </c>
      <c r="B92" s="662" t="s">
        <v>2251</v>
      </c>
      <c r="C92" s="662" t="s">
        <v>1569</v>
      </c>
      <c r="D92" s="662" t="s">
        <v>2256</v>
      </c>
      <c r="E92" s="662" t="s">
        <v>2252</v>
      </c>
      <c r="F92" s="665"/>
      <c r="G92" s="665"/>
      <c r="H92" s="678">
        <v>0</v>
      </c>
      <c r="I92" s="665">
        <v>5</v>
      </c>
      <c r="J92" s="665">
        <v>747.6</v>
      </c>
      <c r="K92" s="678">
        <v>1</v>
      </c>
      <c r="L92" s="665">
        <v>5</v>
      </c>
      <c r="M92" s="666">
        <v>747.6</v>
      </c>
    </row>
    <row r="93" spans="1:13" ht="14.4" customHeight="1" x14ac:dyDescent="0.3">
      <c r="A93" s="661" t="s">
        <v>2374</v>
      </c>
      <c r="B93" s="662" t="s">
        <v>2278</v>
      </c>
      <c r="C93" s="662" t="s">
        <v>2400</v>
      </c>
      <c r="D93" s="662" t="s">
        <v>2401</v>
      </c>
      <c r="E93" s="662" t="s">
        <v>2260</v>
      </c>
      <c r="F93" s="665">
        <v>2</v>
      </c>
      <c r="G93" s="665">
        <v>156.66</v>
      </c>
      <c r="H93" s="678">
        <v>1</v>
      </c>
      <c r="I93" s="665"/>
      <c r="J93" s="665"/>
      <c r="K93" s="678">
        <v>0</v>
      </c>
      <c r="L93" s="665">
        <v>2</v>
      </c>
      <c r="M93" s="666">
        <v>156.66</v>
      </c>
    </row>
    <row r="94" spans="1:13" ht="14.4" customHeight="1" x14ac:dyDescent="0.3">
      <c r="A94" s="661" t="s">
        <v>2374</v>
      </c>
      <c r="B94" s="662" t="s">
        <v>2288</v>
      </c>
      <c r="C94" s="662" t="s">
        <v>1401</v>
      </c>
      <c r="D94" s="662" t="s">
        <v>1293</v>
      </c>
      <c r="E94" s="662" t="s">
        <v>2289</v>
      </c>
      <c r="F94" s="665"/>
      <c r="G94" s="665"/>
      <c r="H94" s="678">
        <v>0</v>
      </c>
      <c r="I94" s="665">
        <v>8</v>
      </c>
      <c r="J94" s="665">
        <v>193.76</v>
      </c>
      <c r="K94" s="678">
        <v>1</v>
      </c>
      <c r="L94" s="665">
        <v>8</v>
      </c>
      <c r="M94" s="666">
        <v>193.76</v>
      </c>
    </row>
    <row r="95" spans="1:13" ht="14.4" customHeight="1" x14ac:dyDescent="0.3">
      <c r="A95" s="661" t="s">
        <v>2374</v>
      </c>
      <c r="B95" s="662" t="s">
        <v>2288</v>
      </c>
      <c r="C95" s="662" t="s">
        <v>1292</v>
      </c>
      <c r="D95" s="662" t="s">
        <v>1293</v>
      </c>
      <c r="E95" s="662" t="s">
        <v>2290</v>
      </c>
      <c r="F95" s="665"/>
      <c r="G95" s="665"/>
      <c r="H95" s="678">
        <v>0</v>
      </c>
      <c r="I95" s="665">
        <v>7</v>
      </c>
      <c r="J95" s="665">
        <v>338.94000000000005</v>
      </c>
      <c r="K95" s="678">
        <v>1</v>
      </c>
      <c r="L95" s="665">
        <v>7</v>
      </c>
      <c r="M95" s="666">
        <v>338.94000000000005</v>
      </c>
    </row>
    <row r="96" spans="1:13" ht="14.4" customHeight="1" x14ac:dyDescent="0.3">
      <c r="A96" s="661" t="s">
        <v>2374</v>
      </c>
      <c r="B96" s="662" t="s">
        <v>3320</v>
      </c>
      <c r="C96" s="662" t="s">
        <v>2999</v>
      </c>
      <c r="D96" s="662" t="s">
        <v>2888</v>
      </c>
      <c r="E96" s="662" t="s">
        <v>3000</v>
      </c>
      <c r="F96" s="665"/>
      <c r="G96" s="665"/>
      <c r="H96" s="678">
        <v>0</v>
      </c>
      <c r="I96" s="665">
        <v>1</v>
      </c>
      <c r="J96" s="665">
        <v>206.53</v>
      </c>
      <c r="K96" s="678">
        <v>1</v>
      </c>
      <c r="L96" s="665">
        <v>1</v>
      </c>
      <c r="M96" s="666">
        <v>206.53</v>
      </c>
    </row>
    <row r="97" spans="1:13" ht="14.4" customHeight="1" x14ac:dyDescent="0.3">
      <c r="A97" s="661" t="s">
        <v>2374</v>
      </c>
      <c r="B97" s="662" t="s">
        <v>2294</v>
      </c>
      <c r="C97" s="662" t="s">
        <v>1307</v>
      </c>
      <c r="D97" s="662" t="s">
        <v>1308</v>
      </c>
      <c r="E97" s="662" t="s">
        <v>1309</v>
      </c>
      <c r="F97" s="665"/>
      <c r="G97" s="665"/>
      <c r="H97" s="678">
        <v>0</v>
      </c>
      <c r="I97" s="665">
        <v>1</v>
      </c>
      <c r="J97" s="665">
        <v>31.32</v>
      </c>
      <c r="K97" s="678">
        <v>1</v>
      </c>
      <c r="L97" s="665">
        <v>1</v>
      </c>
      <c r="M97" s="666">
        <v>31.32</v>
      </c>
    </row>
    <row r="98" spans="1:13" ht="14.4" customHeight="1" x14ac:dyDescent="0.3">
      <c r="A98" s="661" t="s">
        <v>2374</v>
      </c>
      <c r="B98" s="662" t="s">
        <v>3323</v>
      </c>
      <c r="C98" s="662" t="s">
        <v>3010</v>
      </c>
      <c r="D98" s="662" t="s">
        <v>3011</v>
      </c>
      <c r="E98" s="662" t="s">
        <v>3012</v>
      </c>
      <c r="F98" s="665">
        <v>1</v>
      </c>
      <c r="G98" s="665">
        <v>90.6</v>
      </c>
      <c r="H98" s="678">
        <v>1</v>
      </c>
      <c r="I98" s="665"/>
      <c r="J98" s="665"/>
      <c r="K98" s="678">
        <v>0</v>
      </c>
      <c r="L98" s="665">
        <v>1</v>
      </c>
      <c r="M98" s="666">
        <v>90.6</v>
      </c>
    </row>
    <row r="99" spans="1:13" ht="14.4" customHeight="1" x14ac:dyDescent="0.3">
      <c r="A99" s="661" t="s">
        <v>2374</v>
      </c>
      <c r="B99" s="662" t="s">
        <v>2302</v>
      </c>
      <c r="C99" s="662" t="s">
        <v>2859</v>
      </c>
      <c r="D99" s="662" t="s">
        <v>2860</v>
      </c>
      <c r="E99" s="662" t="s">
        <v>2861</v>
      </c>
      <c r="F99" s="665"/>
      <c r="G99" s="665"/>
      <c r="H99" s="678">
        <v>0</v>
      </c>
      <c r="I99" s="665">
        <v>1</v>
      </c>
      <c r="J99" s="665">
        <v>14.11</v>
      </c>
      <c r="K99" s="678">
        <v>1</v>
      </c>
      <c r="L99" s="665">
        <v>1</v>
      </c>
      <c r="M99" s="666">
        <v>14.11</v>
      </c>
    </row>
    <row r="100" spans="1:13" ht="14.4" customHeight="1" x14ac:dyDescent="0.3">
      <c r="A100" s="661" t="s">
        <v>2374</v>
      </c>
      <c r="B100" s="662" t="s">
        <v>2285</v>
      </c>
      <c r="C100" s="662" t="s">
        <v>2586</v>
      </c>
      <c r="D100" s="662" t="s">
        <v>2587</v>
      </c>
      <c r="E100" s="662" t="s">
        <v>2588</v>
      </c>
      <c r="F100" s="665"/>
      <c r="G100" s="665"/>
      <c r="H100" s="678">
        <v>0</v>
      </c>
      <c r="I100" s="665">
        <v>1</v>
      </c>
      <c r="J100" s="665">
        <v>11293.87</v>
      </c>
      <c r="K100" s="678">
        <v>1</v>
      </c>
      <c r="L100" s="665">
        <v>1</v>
      </c>
      <c r="M100" s="666">
        <v>11293.87</v>
      </c>
    </row>
    <row r="101" spans="1:13" ht="14.4" customHeight="1" x14ac:dyDescent="0.3">
      <c r="A101" s="661" t="s">
        <v>2375</v>
      </c>
      <c r="B101" s="662" t="s">
        <v>2214</v>
      </c>
      <c r="C101" s="662" t="s">
        <v>2579</v>
      </c>
      <c r="D101" s="662" t="s">
        <v>2424</v>
      </c>
      <c r="E101" s="662" t="s">
        <v>2580</v>
      </c>
      <c r="F101" s="665"/>
      <c r="G101" s="665"/>
      <c r="H101" s="678">
        <v>0</v>
      </c>
      <c r="I101" s="665">
        <v>4</v>
      </c>
      <c r="J101" s="665">
        <v>1630.2</v>
      </c>
      <c r="K101" s="678">
        <v>1</v>
      </c>
      <c r="L101" s="665">
        <v>4</v>
      </c>
      <c r="M101" s="666">
        <v>1630.2</v>
      </c>
    </row>
    <row r="102" spans="1:13" ht="14.4" customHeight="1" x14ac:dyDescent="0.3">
      <c r="A102" s="661" t="s">
        <v>2375</v>
      </c>
      <c r="B102" s="662" t="s">
        <v>2214</v>
      </c>
      <c r="C102" s="662" t="s">
        <v>2423</v>
      </c>
      <c r="D102" s="662" t="s">
        <v>2424</v>
      </c>
      <c r="E102" s="662" t="s">
        <v>2425</v>
      </c>
      <c r="F102" s="665"/>
      <c r="G102" s="665"/>
      <c r="H102" s="678">
        <v>0</v>
      </c>
      <c r="I102" s="665">
        <v>30</v>
      </c>
      <c r="J102" s="665">
        <v>16301.700000000003</v>
      </c>
      <c r="K102" s="678">
        <v>1</v>
      </c>
      <c r="L102" s="665">
        <v>30</v>
      </c>
      <c r="M102" s="666">
        <v>16301.700000000003</v>
      </c>
    </row>
    <row r="103" spans="1:13" ht="14.4" customHeight="1" x14ac:dyDescent="0.3">
      <c r="A103" s="661" t="s">
        <v>2375</v>
      </c>
      <c r="B103" s="662" t="s">
        <v>2214</v>
      </c>
      <c r="C103" s="662" t="s">
        <v>2426</v>
      </c>
      <c r="D103" s="662" t="s">
        <v>2424</v>
      </c>
      <c r="E103" s="662" t="s">
        <v>2427</v>
      </c>
      <c r="F103" s="665"/>
      <c r="G103" s="665"/>
      <c r="H103" s="678">
        <v>0</v>
      </c>
      <c r="I103" s="665">
        <v>12</v>
      </c>
      <c r="J103" s="665">
        <v>9781.2000000000007</v>
      </c>
      <c r="K103" s="678">
        <v>1</v>
      </c>
      <c r="L103" s="665">
        <v>12</v>
      </c>
      <c r="M103" s="666">
        <v>9781.2000000000007</v>
      </c>
    </row>
    <row r="104" spans="1:13" ht="14.4" customHeight="1" x14ac:dyDescent="0.3">
      <c r="A104" s="661" t="s">
        <v>2375</v>
      </c>
      <c r="B104" s="662" t="s">
        <v>2214</v>
      </c>
      <c r="C104" s="662" t="s">
        <v>2428</v>
      </c>
      <c r="D104" s="662" t="s">
        <v>2424</v>
      </c>
      <c r="E104" s="662" t="s">
        <v>2429</v>
      </c>
      <c r="F104" s="665"/>
      <c r="G104" s="665"/>
      <c r="H104" s="678">
        <v>0</v>
      </c>
      <c r="I104" s="665">
        <v>2</v>
      </c>
      <c r="J104" s="665">
        <v>1847.48</v>
      </c>
      <c r="K104" s="678">
        <v>1</v>
      </c>
      <c r="L104" s="665">
        <v>2</v>
      </c>
      <c r="M104" s="666">
        <v>1847.48</v>
      </c>
    </row>
    <row r="105" spans="1:13" ht="14.4" customHeight="1" x14ac:dyDescent="0.3">
      <c r="A105" s="661" t="s">
        <v>2375</v>
      </c>
      <c r="B105" s="662" t="s">
        <v>2214</v>
      </c>
      <c r="C105" s="662" t="s">
        <v>2430</v>
      </c>
      <c r="D105" s="662" t="s">
        <v>2424</v>
      </c>
      <c r="E105" s="662" t="s">
        <v>2431</v>
      </c>
      <c r="F105" s="665"/>
      <c r="G105" s="665"/>
      <c r="H105" s="678">
        <v>0</v>
      </c>
      <c r="I105" s="665">
        <v>2</v>
      </c>
      <c r="J105" s="665">
        <v>2309.36</v>
      </c>
      <c r="K105" s="678">
        <v>1</v>
      </c>
      <c r="L105" s="665">
        <v>2</v>
      </c>
      <c r="M105" s="666">
        <v>2309.36</v>
      </c>
    </row>
    <row r="106" spans="1:13" ht="14.4" customHeight="1" x14ac:dyDescent="0.3">
      <c r="A106" s="661" t="s">
        <v>2375</v>
      </c>
      <c r="B106" s="662" t="s">
        <v>2226</v>
      </c>
      <c r="C106" s="662" t="s">
        <v>2000</v>
      </c>
      <c r="D106" s="662" t="s">
        <v>2324</v>
      </c>
      <c r="E106" s="662" t="s">
        <v>1785</v>
      </c>
      <c r="F106" s="665"/>
      <c r="G106" s="665"/>
      <c r="H106" s="678">
        <v>0</v>
      </c>
      <c r="I106" s="665">
        <v>2</v>
      </c>
      <c r="J106" s="665">
        <v>193.06</v>
      </c>
      <c r="K106" s="678">
        <v>1</v>
      </c>
      <c r="L106" s="665">
        <v>2</v>
      </c>
      <c r="M106" s="666">
        <v>193.06</v>
      </c>
    </row>
    <row r="107" spans="1:13" ht="14.4" customHeight="1" x14ac:dyDescent="0.3">
      <c r="A107" s="661" t="s">
        <v>2375</v>
      </c>
      <c r="B107" s="662" t="s">
        <v>2251</v>
      </c>
      <c r="C107" s="662" t="s">
        <v>1547</v>
      </c>
      <c r="D107" s="662" t="s">
        <v>1441</v>
      </c>
      <c r="E107" s="662" t="s">
        <v>2253</v>
      </c>
      <c r="F107" s="665"/>
      <c r="G107" s="665"/>
      <c r="H107" s="678">
        <v>0</v>
      </c>
      <c r="I107" s="665">
        <v>3</v>
      </c>
      <c r="J107" s="665">
        <v>463.08000000000004</v>
      </c>
      <c r="K107" s="678">
        <v>1</v>
      </c>
      <c r="L107" s="665">
        <v>3</v>
      </c>
      <c r="M107" s="666">
        <v>463.08000000000004</v>
      </c>
    </row>
    <row r="108" spans="1:13" ht="14.4" customHeight="1" x14ac:dyDescent="0.3">
      <c r="A108" s="661" t="s">
        <v>2375</v>
      </c>
      <c r="B108" s="662" t="s">
        <v>2251</v>
      </c>
      <c r="C108" s="662" t="s">
        <v>1440</v>
      </c>
      <c r="D108" s="662" t="s">
        <v>1441</v>
      </c>
      <c r="E108" s="662" t="s">
        <v>2252</v>
      </c>
      <c r="F108" s="665"/>
      <c r="G108" s="665"/>
      <c r="H108" s="678">
        <v>0</v>
      </c>
      <c r="I108" s="665">
        <v>1</v>
      </c>
      <c r="J108" s="665">
        <v>225.06</v>
      </c>
      <c r="K108" s="678">
        <v>1</v>
      </c>
      <c r="L108" s="665">
        <v>1</v>
      </c>
      <c r="M108" s="666">
        <v>225.06</v>
      </c>
    </row>
    <row r="109" spans="1:13" ht="14.4" customHeight="1" x14ac:dyDescent="0.3">
      <c r="A109" s="661" t="s">
        <v>2375</v>
      </c>
      <c r="B109" s="662" t="s">
        <v>2265</v>
      </c>
      <c r="C109" s="662" t="s">
        <v>3040</v>
      </c>
      <c r="D109" s="662" t="s">
        <v>3041</v>
      </c>
      <c r="E109" s="662" t="s">
        <v>1586</v>
      </c>
      <c r="F109" s="665">
        <v>1</v>
      </c>
      <c r="G109" s="665">
        <v>212.59</v>
      </c>
      <c r="H109" s="678">
        <v>1</v>
      </c>
      <c r="I109" s="665"/>
      <c r="J109" s="665"/>
      <c r="K109" s="678">
        <v>0</v>
      </c>
      <c r="L109" s="665">
        <v>1</v>
      </c>
      <c r="M109" s="666">
        <v>212.59</v>
      </c>
    </row>
    <row r="110" spans="1:13" ht="14.4" customHeight="1" x14ac:dyDescent="0.3">
      <c r="A110" s="661" t="s">
        <v>2375</v>
      </c>
      <c r="B110" s="662" t="s">
        <v>2288</v>
      </c>
      <c r="C110" s="662" t="s">
        <v>1292</v>
      </c>
      <c r="D110" s="662" t="s">
        <v>1293</v>
      </c>
      <c r="E110" s="662" t="s">
        <v>2290</v>
      </c>
      <c r="F110" s="665"/>
      <c r="G110" s="665"/>
      <c r="H110" s="678">
        <v>0</v>
      </c>
      <c r="I110" s="665">
        <v>7</v>
      </c>
      <c r="J110" s="665">
        <v>338.94</v>
      </c>
      <c r="K110" s="678">
        <v>1</v>
      </c>
      <c r="L110" s="665">
        <v>7</v>
      </c>
      <c r="M110" s="666">
        <v>338.94</v>
      </c>
    </row>
    <row r="111" spans="1:13" ht="14.4" customHeight="1" x14ac:dyDescent="0.3">
      <c r="A111" s="661" t="s">
        <v>2375</v>
      </c>
      <c r="B111" s="662" t="s">
        <v>2288</v>
      </c>
      <c r="C111" s="662" t="s">
        <v>2780</v>
      </c>
      <c r="D111" s="662" t="s">
        <v>2781</v>
      </c>
      <c r="E111" s="662" t="s">
        <v>2782</v>
      </c>
      <c r="F111" s="665">
        <v>2</v>
      </c>
      <c r="G111" s="665">
        <v>96.84</v>
      </c>
      <c r="H111" s="678">
        <v>1</v>
      </c>
      <c r="I111" s="665"/>
      <c r="J111" s="665"/>
      <c r="K111" s="678">
        <v>0</v>
      </c>
      <c r="L111" s="665">
        <v>2</v>
      </c>
      <c r="M111" s="666">
        <v>96.84</v>
      </c>
    </row>
    <row r="112" spans="1:13" ht="14.4" customHeight="1" x14ac:dyDescent="0.3">
      <c r="A112" s="661" t="s">
        <v>2375</v>
      </c>
      <c r="B112" s="662" t="s">
        <v>2294</v>
      </c>
      <c r="C112" s="662" t="s">
        <v>2930</v>
      </c>
      <c r="D112" s="662" t="s">
        <v>2583</v>
      </c>
      <c r="E112" s="662" t="s">
        <v>2296</v>
      </c>
      <c r="F112" s="665">
        <v>1</v>
      </c>
      <c r="G112" s="665">
        <v>93.96</v>
      </c>
      <c r="H112" s="678">
        <v>1</v>
      </c>
      <c r="I112" s="665"/>
      <c r="J112" s="665"/>
      <c r="K112" s="678">
        <v>0</v>
      </c>
      <c r="L112" s="665">
        <v>1</v>
      </c>
      <c r="M112" s="666">
        <v>93.96</v>
      </c>
    </row>
    <row r="113" spans="1:13" ht="14.4" customHeight="1" x14ac:dyDescent="0.3">
      <c r="A113" s="661" t="s">
        <v>2375</v>
      </c>
      <c r="B113" s="662" t="s">
        <v>2302</v>
      </c>
      <c r="C113" s="662" t="s">
        <v>3038</v>
      </c>
      <c r="D113" s="662" t="s">
        <v>3039</v>
      </c>
      <c r="E113" s="662" t="s">
        <v>2304</v>
      </c>
      <c r="F113" s="665">
        <v>1</v>
      </c>
      <c r="G113" s="665">
        <v>5.14</v>
      </c>
      <c r="H113" s="678">
        <v>1</v>
      </c>
      <c r="I113" s="665"/>
      <c r="J113" s="665"/>
      <c r="K113" s="678">
        <v>0</v>
      </c>
      <c r="L113" s="665">
        <v>1</v>
      </c>
      <c r="M113" s="666">
        <v>5.14</v>
      </c>
    </row>
    <row r="114" spans="1:13" ht="14.4" customHeight="1" x14ac:dyDescent="0.3">
      <c r="A114" s="661" t="s">
        <v>2375</v>
      </c>
      <c r="B114" s="662" t="s">
        <v>2307</v>
      </c>
      <c r="C114" s="662" t="s">
        <v>3043</v>
      </c>
      <c r="D114" s="662" t="s">
        <v>1285</v>
      </c>
      <c r="E114" s="662" t="s">
        <v>3044</v>
      </c>
      <c r="F114" s="665"/>
      <c r="G114" s="665"/>
      <c r="H114" s="678">
        <v>0</v>
      </c>
      <c r="I114" s="665">
        <v>1</v>
      </c>
      <c r="J114" s="665">
        <v>207.45</v>
      </c>
      <c r="K114" s="678">
        <v>1</v>
      </c>
      <c r="L114" s="665">
        <v>1</v>
      </c>
      <c r="M114" s="666">
        <v>207.45</v>
      </c>
    </row>
    <row r="115" spans="1:13" ht="14.4" customHeight="1" x14ac:dyDescent="0.3">
      <c r="A115" s="661" t="s">
        <v>2376</v>
      </c>
      <c r="B115" s="662" t="s">
        <v>2214</v>
      </c>
      <c r="C115" s="662" t="s">
        <v>2423</v>
      </c>
      <c r="D115" s="662" t="s">
        <v>2424</v>
      </c>
      <c r="E115" s="662" t="s">
        <v>2425</v>
      </c>
      <c r="F115" s="665"/>
      <c r="G115" s="665"/>
      <c r="H115" s="678">
        <v>0</v>
      </c>
      <c r="I115" s="665">
        <v>115</v>
      </c>
      <c r="J115" s="665">
        <v>62489.85</v>
      </c>
      <c r="K115" s="678">
        <v>1</v>
      </c>
      <c r="L115" s="665">
        <v>115</v>
      </c>
      <c r="M115" s="666">
        <v>62489.85</v>
      </c>
    </row>
    <row r="116" spans="1:13" ht="14.4" customHeight="1" x14ac:dyDescent="0.3">
      <c r="A116" s="661" t="s">
        <v>2376</v>
      </c>
      <c r="B116" s="662" t="s">
        <v>2214</v>
      </c>
      <c r="C116" s="662" t="s">
        <v>2426</v>
      </c>
      <c r="D116" s="662" t="s">
        <v>2424</v>
      </c>
      <c r="E116" s="662" t="s">
        <v>2427</v>
      </c>
      <c r="F116" s="665"/>
      <c r="G116" s="665"/>
      <c r="H116" s="678">
        <v>0</v>
      </c>
      <c r="I116" s="665">
        <v>20</v>
      </c>
      <c r="J116" s="665">
        <v>16302.000000000002</v>
      </c>
      <c r="K116" s="678">
        <v>1</v>
      </c>
      <c r="L116" s="665">
        <v>20</v>
      </c>
      <c r="M116" s="666">
        <v>16302.000000000002</v>
      </c>
    </row>
    <row r="117" spans="1:13" ht="14.4" customHeight="1" x14ac:dyDescent="0.3">
      <c r="A117" s="661" t="s">
        <v>2376</v>
      </c>
      <c r="B117" s="662" t="s">
        <v>2214</v>
      </c>
      <c r="C117" s="662" t="s">
        <v>2428</v>
      </c>
      <c r="D117" s="662" t="s">
        <v>2424</v>
      </c>
      <c r="E117" s="662" t="s">
        <v>2429</v>
      </c>
      <c r="F117" s="665"/>
      <c r="G117" s="665"/>
      <c r="H117" s="678">
        <v>0</v>
      </c>
      <c r="I117" s="665">
        <v>2</v>
      </c>
      <c r="J117" s="665">
        <v>1847.48</v>
      </c>
      <c r="K117" s="678">
        <v>1</v>
      </c>
      <c r="L117" s="665">
        <v>2</v>
      </c>
      <c r="M117" s="666">
        <v>1847.48</v>
      </c>
    </row>
    <row r="118" spans="1:13" ht="14.4" customHeight="1" x14ac:dyDescent="0.3">
      <c r="A118" s="661" t="s">
        <v>2376</v>
      </c>
      <c r="B118" s="662" t="s">
        <v>2214</v>
      </c>
      <c r="C118" s="662" t="s">
        <v>2430</v>
      </c>
      <c r="D118" s="662" t="s">
        <v>2424</v>
      </c>
      <c r="E118" s="662" t="s">
        <v>2431</v>
      </c>
      <c r="F118" s="665"/>
      <c r="G118" s="665"/>
      <c r="H118" s="678">
        <v>0</v>
      </c>
      <c r="I118" s="665">
        <v>1</v>
      </c>
      <c r="J118" s="665">
        <v>1154.68</v>
      </c>
      <c r="K118" s="678">
        <v>1</v>
      </c>
      <c r="L118" s="665">
        <v>1</v>
      </c>
      <c r="M118" s="666">
        <v>1154.68</v>
      </c>
    </row>
    <row r="119" spans="1:13" ht="14.4" customHeight="1" x14ac:dyDescent="0.3">
      <c r="A119" s="661" t="s">
        <v>2376</v>
      </c>
      <c r="B119" s="662" t="s">
        <v>2251</v>
      </c>
      <c r="C119" s="662" t="s">
        <v>1547</v>
      </c>
      <c r="D119" s="662" t="s">
        <v>1441</v>
      </c>
      <c r="E119" s="662" t="s">
        <v>2253</v>
      </c>
      <c r="F119" s="665"/>
      <c r="G119" s="665"/>
      <c r="H119" s="678">
        <v>0</v>
      </c>
      <c r="I119" s="665">
        <v>4</v>
      </c>
      <c r="J119" s="665">
        <v>617.44000000000005</v>
      </c>
      <c r="K119" s="678">
        <v>1</v>
      </c>
      <c r="L119" s="665">
        <v>4</v>
      </c>
      <c r="M119" s="666">
        <v>617.44000000000005</v>
      </c>
    </row>
    <row r="120" spans="1:13" ht="14.4" customHeight="1" x14ac:dyDescent="0.3">
      <c r="A120" s="661" t="s">
        <v>2376</v>
      </c>
      <c r="B120" s="662" t="s">
        <v>2251</v>
      </c>
      <c r="C120" s="662" t="s">
        <v>1440</v>
      </c>
      <c r="D120" s="662" t="s">
        <v>1441</v>
      </c>
      <c r="E120" s="662" t="s">
        <v>2252</v>
      </c>
      <c r="F120" s="665"/>
      <c r="G120" s="665"/>
      <c r="H120" s="678">
        <v>0</v>
      </c>
      <c r="I120" s="665">
        <v>1</v>
      </c>
      <c r="J120" s="665">
        <v>225.06</v>
      </c>
      <c r="K120" s="678">
        <v>1</v>
      </c>
      <c r="L120" s="665">
        <v>1</v>
      </c>
      <c r="M120" s="666">
        <v>225.06</v>
      </c>
    </row>
    <row r="121" spans="1:13" ht="14.4" customHeight="1" x14ac:dyDescent="0.3">
      <c r="A121" s="661" t="s">
        <v>2376</v>
      </c>
      <c r="B121" s="662" t="s">
        <v>2288</v>
      </c>
      <c r="C121" s="662" t="s">
        <v>1401</v>
      </c>
      <c r="D121" s="662" t="s">
        <v>1293</v>
      </c>
      <c r="E121" s="662" t="s">
        <v>2289</v>
      </c>
      <c r="F121" s="665"/>
      <c r="G121" s="665"/>
      <c r="H121" s="678">
        <v>0</v>
      </c>
      <c r="I121" s="665">
        <v>2</v>
      </c>
      <c r="J121" s="665">
        <v>48.44</v>
      </c>
      <c r="K121" s="678">
        <v>1</v>
      </c>
      <c r="L121" s="665">
        <v>2</v>
      </c>
      <c r="M121" s="666">
        <v>48.44</v>
      </c>
    </row>
    <row r="122" spans="1:13" ht="14.4" customHeight="1" x14ac:dyDescent="0.3">
      <c r="A122" s="661" t="s">
        <v>2376</v>
      </c>
      <c r="B122" s="662" t="s">
        <v>2288</v>
      </c>
      <c r="C122" s="662" t="s">
        <v>1292</v>
      </c>
      <c r="D122" s="662" t="s">
        <v>1293</v>
      </c>
      <c r="E122" s="662" t="s">
        <v>2290</v>
      </c>
      <c r="F122" s="665"/>
      <c r="G122" s="665"/>
      <c r="H122" s="678">
        <v>0</v>
      </c>
      <c r="I122" s="665">
        <v>3</v>
      </c>
      <c r="J122" s="665">
        <v>145.26</v>
      </c>
      <c r="K122" s="678">
        <v>1</v>
      </c>
      <c r="L122" s="665">
        <v>3</v>
      </c>
      <c r="M122" s="666">
        <v>145.26</v>
      </c>
    </row>
    <row r="123" spans="1:13" ht="14.4" customHeight="1" x14ac:dyDescent="0.3">
      <c r="A123" s="661" t="s">
        <v>2376</v>
      </c>
      <c r="B123" s="662" t="s">
        <v>2294</v>
      </c>
      <c r="C123" s="662" t="s">
        <v>2582</v>
      </c>
      <c r="D123" s="662" t="s">
        <v>2583</v>
      </c>
      <c r="E123" s="662" t="s">
        <v>2295</v>
      </c>
      <c r="F123" s="665">
        <v>4</v>
      </c>
      <c r="G123" s="665">
        <v>125.28</v>
      </c>
      <c r="H123" s="678">
        <v>1</v>
      </c>
      <c r="I123" s="665"/>
      <c r="J123" s="665"/>
      <c r="K123" s="678">
        <v>0</v>
      </c>
      <c r="L123" s="665">
        <v>4</v>
      </c>
      <c r="M123" s="666">
        <v>125.28</v>
      </c>
    </row>
    <row r="124" spans="1:13" ht="14.4" customHeight="1" x14ac:dyDescent="0.3">
      <c r="A124" s="661" t="s">
        <v>2376</v>
      </c>
      <c r="B124" s="662" t="s">
        <v>2294</v>
      </c>
      <c r="C124" s="662" t="s">
        <v>2617</v>
      </c>
      <c r="D124" s="662" t="s">
        <v>2583</v>
      </c>
      <c r="E124" s="662" t="s">
        <v>2296</v>
      </c>
      <c r="F124" s="665">
        <v>7</v>
      </c>
      <c r="G124" s="665">
        <v>657.72</v>
      </c>
      <c r="H124" s="678">
        <v>1</v>
      </c>
      <c r="I124" s="665"/>
      <c r="J124" s="665"/>
      <c r="K124" s="678">
        <v>0</v>
      </c>
      <c r="L124" s="665">
        <v>7</v>
      </c>
      <c r="M124" s="666">
        <v>657.72</v>
      </c>
    </row>
    <row r="125" spans="1:13" ht="14.4" customHeight="1" x14ac:dyDescent="0.3">
      <c r="A125" s="661" t="s">
        <v>2376</v>
      </c>
      <c r="B125" s="662" t="s">
        <v>2294</v>
      </c>
      <c r="C125" s="662" t="s">
        <v>1342</v>
      </c>
      <c r="D125" s="662" t="s">
        <v>1343</v>
      </c>
      <c r="E125" s="662" t="s">
        <v>2295</v>
      </c>
      <c r="F125" s="665"/>
      <c r="G125" s="665"/>
      <c r="H125" s="678">
        <v>0</v>
      </c>
      <c r="I125" s="665">
        <v>2</v>
      </c>
      <c r="J125" s="665">
        <v>62.64</v>
      </c>
      <c r="K125" s="678">
        <v>1</v>
      </c>
      <c r="L125" s="665">
        <v>2</v>
      </c>
      <c r="M125" s="666">
        <v>62.64</v>
      </c>
    </row>
    <row r="126" spans="1:13" ht="14.4" customHeight="1" x14ac:dyDescent="0.3">
      <c r="A126" s="661" t="s">
        <v>2376</v>
      </c>
      <c r="B126" s="662" t="s">
        <v>2294</v>
      </c>
      <c r="C126" s="662" t="s">
        <v>1346</v>
      </c>
      <c r="D126" s="662" t="s">
        <v>1343</v>
      </c>
      <c r="E126" s="662" t="s">
        <v>2296</v>
      </c>
      <c r="F126" s="665"/>
      <c r="G126" s="665"/>
      <c r="H126" s="678">
        <v>0</v>
      </c>
      <c r="I126" s="665">
        <v>1</v>
      </c>
      <c r="J126" s="665">
        <v>93.96</v>
      </c>
      <c r="K126" s="678">
        <v>1</v>
      </c>
      <c r="L126" s="665">
        <v>1</v>
      </c>
      <c r="M126" s="666">
        <v>93.96</v>
      </c>
    </row>
    <row r="127" spans="1:13" ht="14.4" customHeight="1" x14ac:dyDescent="0.3">
      <c r="A127" s="661" t="s">
        <v>2377</v>
      </c>
      <c r="B127" s="662" t="s">
        <v>2214</v>
      </c>
      <c r="C127" s="662" t="s">
        <v>2423</v>
      </c>
      <c r="D127" s="662" t="s">
        <v>2424</v>
      </c>
      <c r="E127" s="662" t="s">
        <v>2425</v>
      </c>
      <c r="F127" s="665"/>
      <c r="G127" s="665"/>
      <c r="H127" s="678">
        <v>0</v>
      </c>
      <c r="I127" s="665">
        <v>40</v>
      </c>
      <c r="J127" s="665">
        <v>21735.600000000002</v>
      </c>
      <c r="K127" s="678">
        <v>1</v>
      </c>
      <c r="L127" s="665">
        <v>40</v>
      </c>
      <c r="M127" s="666">
        <v>21735.600000000002</v>
      </c>
    </row>
    <row r="128" spans="1:13" ht="14.4" customHeight="1" x14ac:dyDescent="0.3">
      <c r="A128" s="661" t="s">
        <v>2377</v>
      </c>
      <c r="B128" s="662" t="s">
        <v>2214</v>
      </c>
      <c r="C128" s="662" t="s">
        <v>2426</v>
      </c>
      <c r="D128" s="662" t="s">
        <v>2424</v>
      </c>
      <c r="E128" s="662" t="s">
        <v>2427</v>
      </c>
      <c r="F128" s="665"/>
      <c r="G128" s="665"/>
      <c r="H128" s="678">
        <v>0</v>
      </c>
      <c r="I128" s="665">
        <v>11</v>
      </c>
      <c r="J128" s="665">
        <v>8966.1</v>
      </c>
      <c r="K128" s="678">
        <v>1</v>
      </c>
      <c r="L128" s="665">
        <v>11</v>
      </c>
      <c r="M128" s="666">
        <v>8966.1</v>
      </c>
    </row>
    <row r="129" spans="1:13" ht="14.4" customHeight="1" x14ac:dyDescent="0.3">
      <c r="A129" s="661" t="s">
        <v>2377</v>
      </c>
      <c r="B129" s="662" t="s">
        <v>2214</v>
      </c>
      <c r="C129" s="662" t="s">
        <v>2428</v>
      </c>
      <c r="D129" s="662" t="s">
        <v>2424</v>
      </c>
      <c r="E129" s="662" t="s">
        <v>2429</v>
      </c>
      <c r="F129" s="665"/>
      <c r="G129" s="665"/>
      <c r="H129" s="678">
        <v>0</v>
      </c>
      <c r="I129" s="665">
        <v>7</v>
      </c>
      <c r="J129" s="665">
        <v>6466.18</v>
      </c>
      <c r="K129" s="678">
        <v>1</v>
      </c>
      <c r="L129" s="665">
        <v>7</v>
      </c>
      <c r="M129" s="666">
        <v>6466.18</v>
      </c>
    </row>
    <row r="130" spans="1:13" ht="14.4" customHeight="1" x14ac:dyDescent="0.3">
      <c r="A130" s="661" t="s">
        <v>2377</v>
      </c>
      <c r="B130" s="662" t="s">
        <v>2251</v>
      </c>
      <c r="C130" s="662" t="s">
        <v>1569</v>
      </c>
      <c r="D130" s="662" t="s">
        <v>2256</v>
      </c>
      <c r="E130" s="662" t="s">
        <v>2252</v>
      </c>
      <c r="F130" s="665"/>
      <c r="G130" s="665"/>
      <c r="H130" s="678">
        <v>0</v>
      </c>
      <c r="I130" s="665">
        <v>1</v>
      </c>
      <c r="J130" s="665">
        <v>149.52000000000001</v>
      </c>
      <c r="K130" s="678">
        <v>1</v>
      </c>
      <c r="L130" s="665">
        <v>1</v>
      </c>
      <c r="M130" s="666">
        <v>149.52000000000001</v>
      </c>
    </row>
    <row r="131" spans="1:13" ht="14.4" customHeight="1" x14ac:dyDescent="0.3">
      <c r="A131" s="661" t="s">
        <v>2377</v>
      </c>
      <c r="B131" s="662" t="s">
        <v>2251</v>
      </c>
      <c r="C131" s="662" t="s">
        <v>3098</v>
      </c>
      <c r="D131" s="662" t="s">
        <v>3099</v>
      </c>
      <c r="E131" s="662" t="s">
        <v>3100</v>
      </c>
      <c r="F131" s="665"/>
      <c r="G131" s="665"/>
      <c r="H131" s="678">
        <v>0</v>
      </c>
      <c r="I131" s="665">
        <v>1</v>
      </c>
      <c r="J131" s="665">
        <v>75.73</v>
      </c>
      <c r="K131" s="678">
        <v>1</v>
      </c>
      <c r="L131" s="665">
        <v>1</v>
      </c>
      <c r="M131" s="666">
        <v>75.73</v>
      </c>
    </row>
    <row r="132" spans="1:13" ht="14.4" customHeight="1" x14ac:dyDescent="0.3">
      <c r="A132" s="661" t="s">
        <v>2377</v>
      </c>
      <c r="B132" s="662" t="s">
        <v>2265</v>
      </c>
      <c r="C132" s="662" t="s">
        <v>1584</v>
      </c>
      <c r="D132" s="662" t="s">
        <v>1585</v>
      </c>
      <c r="E132" s="662" t="s">
        <v>1586</v>
      </c>
      <c r="F132" s="665"/>
      <c r="G132" s="665"/>
      <c r="H132" s="678">
        <v>0</v>
      </c>
      <c r="I132" s="665">
        <v>1</v>
      </c>
      <c r="J132" s="665">
        <v>119.7</v>
      </c>
      <c r="K132" s="678">
        <v>1</v>
      </c>
      <c r="L132" s="665">
        <v>1</v>
      </c>
      <c r="M132" s="666">
        <v>119.7</v>
      </c>
    </row>
    <row r="133" spans="1:13" ht="14.4" customHeight="1" x14ac:dyDescent="0.3">
      <c r="A133" s="661" t="s">
        <v>2377</v>
      </c>
      <c r="B133" s="662" t="s">
        <v>2266</v>
      </c>
      <c r="C133" s="662" t="s">
        <v>1513</v>
      </c>
      <c r="D133" s="662" t="s">
        <v>1514</v>
      </c>
      <c r="E133" s="662" t="s">
        <v>1515</v>
      </c>
      <c r="F133" s="665"/>
      <c r="G133" s="665"/>
      <c r="H133" s="678">
        <v>0</v>
      </c>
      <c r="I133" s="665">
        <v>2</v>
      </c>
      <c r="J133" s="665">
        <v>294.62</v>
      </c>
      <c r="K133" s="678">
        <v>1</v>
      </c>
      <c r="L133" s="665">
        <v>2</v>
      </c>
      <c r="M133" s="666">
        <v>294.62</v>
      </c>
    </row>
    <row r="134" spans="1:13" ht="14.4" customHeight="1" x14ac:dyDescent="0.3">
      <c r="A134" s="661" t="s">
        <v>2377</v>
      </c>
      <c r="B134" s="662" t="s">
        <v>2278</v>
      </c>
      <c r="C134" s="662" t="s">
        <v>1502</v>
      </c>
      <c r="D134" s="662" t="s">
        <v>1503</v>
      </c>
      <c r="E134" s="662" t="s">
        <v>2260</v>
      </c>
      <c r="F134" s="665"/>
      <c r="G134" s="665"/>
      <c r="H134" s="678">
        <v>0</v>
      </c>
      <c r="I134" s="665">
        <v>2</v>
      </c>
      <c r="J134" s="665">
        <v>133.63999999999999</v>
      </c>
      <c r="K134" s="678">
        <v>1</v>
      </c>
      <c r="L134" s="665">
        <v>2</v>
      </c>
      <c r="M134" s="666">
        <v>133.63999999999999</v>
      </c>
    </row>
    <row r="135" spans="1:13" ht="14.4" customHeight="1" x14ac:dyDescent="0.3">
      <c r="A135" s="661" t="s">
        <v>2377</v>
      </c>
      <c r="B135" s="662" t="s">
        <v>2288</v>
      </c>
      <c r="C135" s="662" t="s">
        <v>1292</v>
      </c>
      <c r="D135" s="662" t="s">
        <v>1293</v>
      </c>
      <c r="E135" s="662" t="s">
        <v>2290</v>
      </c>
      <c r="F135" s="665"/>
      <c r="G135" s="665"/>
      <c r="H135" s="678">
        <v>0</v>
      </c>
      <c r="I135" s="665">
        <v>1</v>
      </c>
      <c r="J135" s="665">
        <v>48.42</v>
      </c>
      <c r="K135" s="678">
        <v>1</v>
      </c>
      <c r="L135" s="665">
        <v>1</v>
      </c>
      <c r="M135" s="666">
        <v>48.42</v>
      </c>
    </row>
    <row r="136" spans="1:13" ht="14.4" customHeight="1" x14ac:dyDescent="0.3">
      <c r="A136" s="661" t="s">
        <v>2377</v>
      </c>
      <c r="B136" s="662" t="s">
        <v>2309</v>
      </c>
      <c r="C136" s="662" t="s">
        <v>3110</v>
      </c>
      <c r="D136" s="662" t="s">
        <v>3111</v>
      </c>
      <c r="E136" s="662" t="s">
        <v>951</v>
      </c>
      <c r="F136" s="665">
        <v>1</v>
      </c>
      <c r="G136" s="665">
        <v>106.08</v>
      </c>
      <c r="H136" s="678">
        <v>1</v>
      </c>
      <c r="I136" s="665"/>
      <c r="J136" s="665"/>
      <c r="K136" s="678">
        <v>0</v>
      </c>
      <c r="L136" s="665">
        <v>1</v>
      </c>
      <c r="M136" s="666">
        <v>106.08</v>
      </c>
    </row>
    <row r="137" spans="1:13" ht="14.4" customHeight="1" x14ac:dyDescent="0.3">
      <c r="A137" s="661" t="s">
        <v>2378</v>
      </c>
      <c r="B137" s="662" t="s">
        <v>2214</v>
      </c>
      <c r="C137" s="662" t="s">
        <v>2579</v>
      </c>
      <c r="D137" s="662" t="s">
        <v>2424</v>
      </c>
      <c r="E137" s="662" t="s">
        <v>2580</v>
      </c>
      <c r="F137" s="665"/>
      <c r="G137" s="665"/>
      <c r="H137" s="678">
        <v>0</v>
      </c>
      <c r="I137" s="665">
        <v>2</v>
      </c>
      <c r="J137" s="665">
        <v>815.1</v>
      </c>
      <c r="K137" s="678">
        <v>1</v>
      </c>
      <c r="L137" s="665">
        <v>2</v>
      </c>
      <c r="M137" s="666">
        <v>815.1</v>
      </c>
    </row>
    <row r="138" spans="1:13" ht="14.4" customHeight="1" x14ac:dyDescent="0.3">
      <c r="A138" s="661" t="s">
        <v>2378</v>
      </c>
      <c r="B138" s="662" t="s">
        <v>2214</v>
      </c>
      <c r="C138" s="662" t="s">
        <v>2423</v>
      </c>
      <c r="D138" s="662" t="s">
        <v>2424</v>
      </c>
      <c r="E138" s="662" t="s">
        <v>2425</v>
      </c>
      <c r="F138" s="665"/>
      <c r="G138" s="665"/>
      <c r="H138" s="678">
        <v>0</v>
      </c>
      <c r="I138" s="665">
        <v>27</v>
      </c>
      <c r="J138" s="665">
        <v>14671.529999999999</v>
      </c>
      <c r="K138" s="678">
        <v>1</v>
      </c>
      <c r="L138" s="665">
        <v>27</v>
      </c>
      <c r="M138" s="666">
        <v>14671.529999999999</v>
      </c>
    </row>
    <row r="139" spans="1:13" ht="14.4" customHeight="1" x14ac:dyDescent="0.3">
      <c r="A139" s="661" t="s">
        <v>2378</v>
      </c>
      <c r="B139" s="662" t="s">
        <v>2214</v>
      </c>
      <c r="C139" s="662" t="s">
        <v>2426</v>
      </c>
      <c r="D139" s="662" t="s">
        <v>2424</v>
      </c>
      <c r="E139" s="662" t="s">
        <v>2427</v>
      </c>
      <c r="F139" s="665"/>
      <c r="G139" s="665"/>
      <c r="H139" s="678">
        <v>0</v>
      </c>
      <c r="I139" s="665">
        <v>3</v>
      </c>
      <c r="J139" s="665">
        <v>2445.3000000000002</v>
      </c>
      <c r="K139" s="678">
        <v>1</v>
      </c>
      <c r="L139" s="665">
        <v>3</v>
      </c>
      <c r="M139" s="666">
        <v>2445.3000000000002</v>
      </c>
    </row>
    <row r="140" spans="1:13" ht="14.4" customHeight="1" x14ac:dyDescent="0.3">
      <c r="A140" s="661" t="s">
        <v>2378</v>
      </c>
      <c r="B140" s="662" t="s">
        <v>2214</v>
      </c>
      <c r="C140" s="662" t="s">
        <v>2428</v>
      </c>
      <c r="D140" s="662" t="s">
        <v>2424</v>
      </c>
      <c r="E140" s="662" t="s">
        <v>2429</v>
      </c>
      <c r="F140" s="665"/>
      <c r="G140" s="665"/>
      <c r="H140" s="678">
        <v>0</v>
      </c>
      <c r="I140" s="665">
        <v>1</v>
      </c>
      <c r="J140" s="665">
        <v>923.74</v>
      </c>
      <c r="K140" s="678">
        <v>1</v>
      </c>
      <c r="L140" s="665">
        <v>1</v>
      </c>
      <c r="M140" s="666">
        <v>923.74</v>
      </c>
    </row>
    <row r="141" spans="1:13" ht="14.4" customHeight="1" x14ac:dyDescent="0.3">
      <c r="A141" s="661" t="s">
        <v>2378</v>
      </c>
      <c r="B141" s="662" t="s">
        <v>2251</v>
      </c>
      <c r="C141" s="662" t="s">
        <v>1547</v>
      </c>
      <c r="D141" s="662" t="s">
        <v>1441</v>
      </c>
      <c r="E141" s="662" t="s">
        <v>2253</v>
      </c>
      <c r="F141" s="665"/>
      <c r="G141" s="665"/>
      <c r="H141" s="678">
        <v>0</v>
      </c>
      <c r="I141" s="665">
        <v>1</v>
      </c>
      <c r="J141" s="665">
        <v>154.36000000000001</v>
      </c>
      <c r="K141" s="678">
        <v>1</v>
      </c>
      <c r="L141" s="665">
        <v>1</v>
      </c>
      <c r="M141" s="666">
        <v>154.36000000000001</v>
      </c>
    </row>
    <row r="142" spans="1:13" ht="14.4" customHeight="1" x14ac:dyDescent="0.3">
      <c r="A142" s="661" t="s">
        <v>2378</v>
      </c>
      <c r="B142" s="662" t="s">
        <v>2251</v>
      </c>
      <c r="C142" s="662" t="s">
        <v>1569</v>
      </c>
      <c r="D142" s="662" t="s">
        <v>2256</v>
      </c>
      <c r="E142" s="662" t="s">
        <v>2252</v>
      </c>
      <c r="F142" s="665"/>
      <c r="G142" s="665"/>
      <c r="H142" s="678">
        <v>0</v>
      </c>
      <c r="I142" s="665">
        <v>1</v>
      </c>
      <c r="J142" s="665">
        <v>149.52000000000001</v>
      </c>
      <c r="K142" s="678">
        <v>1</v>
      </c>
      <c r="L142" s="665">
        <v>1</v>
      </c>
      <c r="M142" s="666">
        <v>149.52000000000001</v>
      </c>
    </row>
    <row r="143" spans="1:13" ht="14.4" customHeight="1" x14ac:dyDescent="0.3">
      <c r="A143" s="661" t="s">
        <v>2378</v>
      </c>
      <c r="B143" s="662" t="s">
        <v>2266</v>
      </c>
      <c r="C143" s="662" t="s">
        <v>1513</v>
      </c>
      <c r="D143" s="662" t="s">
        <v>1514</v>
      </c>
      <c r="E143" s="662" t="s">
        <v>1515</v>
      </c>
      <c r="F143" s="665"/>
      <c r="G143" s="665"/>
      <c r="H143" s="678">
        <v>0</v>
      </c>
      <c r="I143" s="665">
        <v>2</v>
      </c>
      <c r="J143" s="665">
        <v>294.62</v>
      </c>
      <c r="K143" s="678">
        <v>1</v>
      </c>
      <c r="L143" s="665">
        <v>2</v>
      </c>
      <c r="M143" s="666">
        <v>294.62</v>
      </c>
    </row>
    <row r="144" spans="1:13" ht="14.4" customHeight="1" x14ac:dyDescent="0.3">
      <c r="A144" s="661" t="s">
        <v>2378</v>
      </c>
      <c r="B144" s="662" t="s">
        <v>2288</v>
      </c>
      <c r="C144" s="662" t="s">
        <v>1292</v>
      </c>
      <c r="D144" s="662" t="s">
        <v>1293</v>
      </c>
      <c r="E144" s="662" t="s">
        <v>2290</v>
      </c>
      <c r="F144" s="665"/>
      <c r="G144" s="665"/>
      <c r="H144" s="678">
        <v>0</v>
      </c>
      <c r="I144" s="665">
        <v>7</v>
      </c>
      <c r="J144" s="665">
        <v>338.94</v>
      </c>
      <c r="K144" s="678">
        <v>1</v>
      </c>
      <c r="L144" s="665">
        <v>7</v>
      </c>
      <c r="M144" s="666">
        <v>338.94</v>
      </c>
    </row>
    <row r="145" spans="1:13" ht="14.4" customHeight="1" x14ac:dyDescent="0.3">
      <c r="A145" s="661" t="s">
        <v>2378</v>
      </c>
      <c r="B145" s="662" t="s">
        <v>2294</v>
      </c>
      <c r="C145" s="662" t="s">
        <v>3135</v>
      </c>
      <c r="D145" s="662" t="s">
        <v>3136</v>
      </c>
      <c r="E145" s="662" t="s">
        <v>2990</v>
      </c>
      <c r="F145" s="665"/>
      <c r="G145" s="665"/>
      <c r="H145" s="678">
        <v>0</v>
      </c>
      <c r="I145" s="665">
        <v>1</v>
      </c>
      <c r="J145" s="665">
        <v>31.32</v>
      </c>
      <c r="K145" s="678">
        <v>1</v>
      </c>
      <c r="L145" s="665">
        <v>1</v>
      </c>
      <c r="M145" s="666">
        <v>31.32</v>
      </c>
    </row>
    <row r="146" spans="1:13" ht="14.4" customHeight="1" x14ac:dyDescent="0.3">
      <c r="A146" s="661" t="s">
        <v>2378</v>
      </c>
      <c r="B146" s="662" t="s">
        <v>2294</v>
      </c>
      <c r="C146" s="662" t="s">
        <v>1307</v>
      </c>
      <c r="D146" s="662" t="s">
        <v>1308</v>
      </c>
      <c r="E146" s="662" t="s">
        <v>1309</v>
      </c>
      <c r="F146" s="665"/>
      <c r="G146" s="665"/>
      <c r="H146" s="678">
        <v>0</v>
      </c>
      <c r="I146" s="665">
        <v>2</v>
      </c>
      <c r="J146" s="665">
        <v>62.64</v>
      </c>
      <c r="K146" s="678">
        <v>1</v>
      </c>
      <c r="L146" s="665">
        <v>2</v>
      </c>
      <c r="M146" s="666">
        <v>62.64</v>
      </c>
    </row>
    <row r="147" spans="1:13" ht="14.4" customHeight="1" x14ac:dyDescent="0.3">
      <c r="A147" s="661" t="s">
        <v>2378</v>
      </c>
      <c r="B147" s="662" t="s">
        <v>2302</v>
      </c>
      <c r="C147" s="662" t="s">
        <v>2857</v>
      </c>
      <c r="D147" s="662" t="s">
        <v>2858</v>
      </c>
      <c r="E147" s="662" t="s">
        <v>2685</v>
      </c>
      <c r="F147" s="665">
        <v>1</v>
      </c>
      <c r="G147" s="665">
        <v>10.26</v>
      </c>
      <c r="H147" s="678">
        <v>1</v>
      </c>
      <c r="I147" s="665"/>
      <c r="J147" s="665"/>
      <c r="K147" s="678">
        <v>0</v>
      </c>
      <c r="L147" s="665">
        <v>1</v>
      </c>
      <c r="M147" s="666">
        <v>10.26</v>
      </c>
    </row>
    <row r="148" spans="1:13" ht="14.4" customHeight="1" x14ac:dyDescent="0.3">
      <c r="A148" s="661" t="s">
        <v>2379</v>
      </c>
      <c r="B148" s="662" t="s">
        <v>2214</v>
      </c>
      <c r="C148" s="662" t="s">
        <v>2423</v>
      </c>
      <c r="D148" s="662" t="s">
        <v>2424</v>
      </c>
      <c r="E148" s="662" t="s">
        <v>2425</v>
      </c>
      <c r="F148" s="665"/>
      <c r="G148" s="665"/>
      <c r="H148" s="678">
        <v>0</v>
      </c>
      <c r="I148" s="665">
        <v>45</v>
      </c>
      <c r="J148" s="665">
        <v>24452.55</v>
      </c>
      <c r="K148" s="678">
        <v>1</v>
      </c>
      <c r="L148" s="665">
        <v>45</v>
      </c>
      <c r="M148" s="666">
        <v>24452.55</v>
      </c>
    </row>
    <row r="149" spans="1:13" ht="14.4" customHeight="1" x14ac:dyDescent="0.3">
      <c r="A149" s="661" t="s">
        <v>2379</v>
      </c>
      <c r="B149" s="662" t="s">
        <v>2214</v>
      </c>
      <c r="C149" s="662" t="s">
        <v>2426</v>
      </c>
      <c r="D149" s="662" t="s">
        <v>2424</v>
      </c>
      <c r="E149" s="662" t="s">
        <v>2427</v>
      </c>
      <c r="F149" s="665"/>
      <c r="G149" s="665"/>
      <c r="H149" s="678">
        <v>0</v>
      </c>
      <c r="I149" s="665">
        <v>17</v>
      </c>
      <c r="J149" s="665">
        <v>13856.700000000003</v>
      </c>
      <c r="K149" s="678">
        <v>1</v>
      </c>
      <c r="L149" s="665">
        <v>17</v>
      </c>
      <c r="M149" s="666">
        <v>13856.700000000003</v>
      </c>
    </row>
    <row r="150" spans="1:13" ht="14.4" customHeight="1" x14ac:dyDescent="0.3">
      <c r="A150" s="661" t="s">
        <v>2379</v>
      </c>
      <c r="B150" s="662" t="s">
        <v>2214</v>
      </c>
      <c r="C150" s="662" t="s">
        <v>2428</v>
      </c>
      <c r="D150" s="662" t="s">
        <v>2424</v>
      </c>
      <c r="E150" s="662" t="s">
        <v>2429</v>
      </c>
      <c r="F150" s="665"/>
      <c r="G150" s="665"/>
      <c r="H150" s="678">
        <v>0</v>
      </c>
      <c r="I150" s="665">
        <v>2</v>
      </c>
      <c r="J150" s="665">
        <v>1847.48</v>
      </c>
      <c r="K150" s="678">
        <v>1</v>
      </c>
      <c r="L150" s="665">
        <v>2</v>
      </c>
      <c r="M150" s="666">
        <v>1847.48</v>
      </c>
    </row>
    <row r="151" spans="1:13" ht="14.4" customHeight="1" x14ac:dyDescent="0.3">
      <c r="A151" s="661" t="s">
        <v>2379</v>
      </c>
      <c r="B151" s="662" t="s">
        <v>2214</v>
      </c>
      <c r="C151" s="662" t="s">
        <v>2430</v>
      </c>
      <c r="D151" s="662" t="s">
        <v>2424</v>
      </c>
      <c r="E151" s="662" t="s">
        <v>2431</v>
      </c>
      <c r="F151" s="665"/>
      <c r="G151" s="665"/>
      <c r="H151" s="678">
        <v>0</v>
      </c>
      <c r="I151" s="665">
        <v>2</v>
      </c>
      <c r="J151" s="665">
        <v>2309.36</v>
      </c>
      <c r="K151" s="678">
        <v>1</v>
      </c>
      <c r="L151" s="665">
        <v>2</v>
      </c>
      <c r="M151" s="666">
        <v>2309.36</v>
      </c>
    </row>
    <row r="152" spans="1:13" ht="14.4" customHeight="1" x14ac:dyDescent="0.3">
      <c r="A152" s="661" t="s">
        <v>2379</v>
      </c>
      <c r="B152" s="662" t="s">
        <v>2214</v>
      </c>
      <c r="C152" s="662" t="s">
        <v>2633</v>
      </c>
      <c r="D152" s="662" t="s">
        <v>2424</v>
      </c>
      <c r="E152" s="662" t="s">
        <v>2425</v>
      </c>
      <c r="F152" s="665"/>
      <c r="G152" s="665"/>
      <c r="H152" s="678">
        <v>0</v>
      </c>
      <c r="I152" s="665">
        <v>2</v>
      </c>
      <c r="J152" s="665">
        <v>1086.78</v>
      </c>
      <c r="K152" s="678">
        <v>1</v>
      </c>
      <c r="L152" s="665">
        <v>2</v>
      </c>
      <c r="M152" s="666">
        <v>1086.78</v>
      </c>
    </row>
    <row r="153" spans="1:13" ht="14.4" customHeight="1" x14ac:dyDescent="0.3">
      <c r="A153" s="661" t="s">
        <v>2379</v>
      </c>
      <c r="B153" s="662" t="s">
        <v>2224</v>
      </c>
      <c r="C153" s="662" t="s">
        <v>3160</v>
      </c>
      <c r="D153" s="662" t="s">
        <v>3161</v>
      </c>
      <c r="E153" s="662" t="s">
        <v>3162</v>
      </c>
      <c r="F153" s="665">
        <v>2</v>
      </c>
      <c r="G153" s="665">
        <v>17.579999999999998</v>
      </c>
      <c r="H153" s="678">
        <v>1</v>
      </c>
      <c r="I153" s="665"/>
      <c r="J153" s="665"/>
      <c r="K153" s="678">
        <v>0</v>
      </c>
      <c r="L153" s="665">
        <v>2</v>
      </c>
      <c r="M153" s="666">
        <v>17.579999999999998</v>
      </c>
    </row>
    <row r="154" spans="1:13" ht="14.4" customHeight="1" x14ac:dyDescent="0.3">
      <c r="A154" s="661" t="s">
        <v>2379</v>
      </c>
      <c r="B154" s="662" t="s">
        <v>2251</v>
      </c>
      <c r="C154" s="662" t="s">
        <v>1547</v>
      </c>
      <c r="D154" s="662" t="s">
        <v>1441</v>
      </c>
      <c r="E154" s="662" t="s">
        <v>2253</v>
      </c>
      <c r="F154" s="665"/>
      <c r="G154" s="665"/>
      <c r="H154" s="678">
        <v>0</v>
      </c>
      <c r="I154" s="665">
        <v>4</v>
      </c>
      <c r="J154" s="665">
        <v>613.12</v>
      </c>
      <c r="K154" s="678">
        <v>1</v>
      </c>
      <c r="L154" s="665">
        <v>4</v>
      </c>
      <c r="M154" s="666">
        <v>613.12</v>
      </c>
    </row>
    <row r="155" spans="1:13" ht="14.4" customHeight="1" x14ac:dyDescent="0.3">
      <c r="A155" s="661" t="s">
        <v>2379</v>
      </c>
      <c r="B155" s="662" t="s">
        <v>2266</v>
      </c>
      <c r="C155" s="662" t="s">
        <v>2584</v>
      </c>
      <c r="D155" s="662" t="s">
        <v>1514</v>
      </c>
      <c r="E155" s="662" t="s">
        <v>1515</v>
      </c>
      <c r="F155" s="665">
        <v>5</v>
      </c>
      <c r="G155" s="665">
        <v>736.55</v>
      </c>
      <c r="H155" s="678">
        <v>1</v>
      </c>
      <c r="I155" s="665"/>
      <c r="J155" s="665"/>
      <c r="K155" s="678">
        <v>0</v>
      </c>
      <c r="L155" s="665">
        <v>5</v>
      </c>
      <c r="M155" s="666">
        <v>736.55</v>
      </c>
    </row>
    <row r="156" spans="1:13" ht="14.4" customHeight="1" x14ac:dyDescent="0.3">
      <c r="A156" s="661" t="s">
        <v>2379</v>
      </c>
      <c r="B156" s="662" t="s">
        <v>2278</v>
      </c>
      <c r="C156" s="662" t="s">
        <v>2630</v>
      </c>
      <c r="D156" s="662" t="s">
        <v>2631</v>
      </c>
      <c r="E156" s="662" t="s">
        <v>1263</v>
      </c>
      <c r="F156" s="665"/>
      <c r="G156" s="665"/>
      <c r="H156" s="678">
        <v>0</v>
      </c>
      <c r="I156" s="665">
        <v>5</v>
      </c>
      <c r="J156" s="665">
        <v>262</v>
      </c>
      <c r="K156" s="678">
        <v>1</v>
      </c>
      <c r="L156" s="665">
        <v>5</v>
      </c>
      <c r="M156" s="666">
        <v>262</v>
      </c>
    </row>
    <row r="157" spans="1:13" ht="14.4" customHeight="1" x14ac:dyDescent="0.3">
      <c r="A157" s="661" t="s">
        <v>2379</v>
      </c>
      <c r="B157" s="662" t="s">
        <v>2288</v>
      </c>
      <c r="C157" s="662" t="s">
        <v>1401</v>
      </c>
      <c r="D157" s="662" t="s">
        <v>1293</v>
      </c>
      <c r="E157" s="662" t="s">
        <v>2289</v>
      </c>
      <c r="F157" s="665"/>
      <c r="G157" s="665"/>
      <c r="H157" s="678">
        <v>0</v>
      </c>
      <c r="I157" s="665">
        <v>1</v>
      </c>
      <c r="J157" s="665">
        <v>24.22</v>
      </c>
      <c r="K157" s="678">
        <v>1</v>
      </c>
      <c r="L157" s="665">
        <v>1</v>
      </c>
      <c r="M157" s="666">
        <v>24.22</v>
      </c>
    </row>
    <row r="158" spans="1:13" ht="14.4" customHeight="1" x14ac:dyDescent="0.3">
      <c r="A158" s="661" t="s">
        <v>2379</v>
      </c>
      <c r="B158" s="662" t="s">
        <v>2288</v>
      </c>
      <c r="C158" s="662" t="s">
        <v>1292</v>
      </c>
      <c r="D158" s="662" t="s">
        <v>1293</v>
      </c>
      <c r="E158" s="662" t="s">
        <v>2290</v>
      </c>
      <c r="F158" s="665"/>
      <c r="G158" s="665"/>
      <c r="H158" s="678">
        <v>0</v>
      </c>
      <c r="I158" s="665">
        <v>1</v>
      </c>
      <c r="J158" s="665">
        <v>48.42</v>
      </c>
      <c r="K158" s="678">
        <v>1</v>
      </c>
      <c r="L158" s="665">
        <v>1</v>
      </c>
      <c r="M158" s="666">
        <v>48.42</v>
      </c>
    </row>
    <row r="159" spans="1:13" ht="14.4" customHeight="1" x14ac:dyDescent="0.3">
      <c r="A159" s="661" t="s">
        <v>2379</v>
      </c>
      <c r="B159" s="662" t="s">
        <v>2294</v>
      </c>
      <c r="C159" s="662" t="s">
        <v>2582</v>
      </c>
      <c r="D159" s="662" t="s">
        <v>2583</v>
      </c>
      <c r="E159" s="662" t="s">
        <v>2295</v>
      </c>
      <c r="F159" s="665">
        <v>2</v>
      </c>
      <c r="G159" s="665">
        <v>62.64</v>
      </c>
      <c r="H159" s="678">
        <v>1</v>
      </c>
      <c r="I159" s="665"/>
      <c r="J159" s="665"/>
      <c r="K159" s="678">
        <v>0</v>
      </c>
      <c r="L159" s="665">
        <v>2</v>
      </c>
      <c r="M159" s="666">
        <v>62.64</v>
      </c>
    </row>
    <row r="160" spans="1:13" ht="14.4" customHeight="1" x14ac:dyDescent="0.3">
      <c r="A160" s="661" t="s">
        <v>2379</v>
      </c>
      <c r="B160" s="662" t="s">
        <v>2294</v>
      </c>
      <c r="C160" s="662" t="s">
        <v>3178</v>
      </c>
      <c r="D160" s="662" t="s">
        <v>2583</v>
      </c>
      <c r="E160" s="662" t="s">
        <v>2966</v>
      </c>
      <c r="F160" s="665">
        <v>1</v>
      </c>
      <c r="G160" s="665">
        <v>0</v>
      </c>
      <c r="H160" s="678"/>
      <c r="I160" s="665"/>
      <c r="J160" s="665"/>
      <c r="K160" s="678"/>
      <c r="L160" s="665">
        <v>1</v>
      </c>
      <c r="M160" s="666">
        <v>0</v>
      </c>
    </row>
    <row r="161" spans="1:13" ht="14.4" customHeight="1" x14ac:dyDescent="0.3">
      <c r="A161" s="661" t="s">
        <v>2379</v>
      </c>
      <c r="B161" s="662" t="s">
        <v>2294</v>
      </c>
      <c r="C161" s="662" t="s">
        <v>3176</v>
      </c>
      <c r="D161" s="662" t="s">
        <v>3177</v>
      </c>
      <c r="E161" s="662" t="s">
        <v>2964</v>
      </c>
      <c r="F161" s="665"/>
      <c r="G161" s="665"/>
      <c r="H161" s="678">
        <v>0</v>
      </c>
      <c r="I161" s="665">
        <v>2</v>
      </c>
      <c r="J161" s="665">
        <v>375.84</v>
      </c>
      <c r="K161" s="678">
        <v>1</v>
      </c>
      <c r="L161" s="665">
        <v>2</v>
      </c>
      <c r="M161" s="666">
        <v>375.84</v>
      </c>
    </row>
    <row r="162" spans="1:13" ht="14.4" customHeight="1" x14ac:dyDescent="0.3">
      <c r="A162" s="661" t="s">
        <v>2379</v>
      </c>
      <c r="B162" s="662" t="s">
        <v>2294</v>
      </c>
      <c r="C162" s="662" t="s">
        <v>3179</v>
      </c>
      <c r="D162" s="662" t="s">
        <v>3180</v>
      </c>
      <c r="E162" s="662" t="s">
        <v>3181</v>
      </c>
      <c r="F162" s="665">
        <v>2</v>
      </c>
      <c r="G162" s="665">
        <v>313.22000000000003</v>
      </c>
      <c r="H162" s="678">
        <v>1</v>
      </c>
      <c r="I162" s="665"/>
      <c r="J162" s="665"/>
      <c r="K162" s="678">
        <v>0</v>
      </c>
      <c r="L162" s="665">
        <v>2</v>
      </c>
      <c r="M162" s="666">
        <v>313.22000000000003</v>
      </c>
    </row>
    <row r="163" spans="1:13" ht="14.4" customHeight="1" x14ac:dyDescent="0.3">
      <c r="A163" s="661" t="s">
        <v>2379</v>
      </c>
      <c r="B163" s="662" t="s">
        <v>3323</v>
      </c>
      <c r="C163" s="662" t="s">
        <v>3173</v>
      </c>
      <c r="D163" s="662" t="s">
        <v>3174</v>
      </c>
      <c r="E163" s="662" t="s">
        <v>3175</v>
      </c>
      <c r="F163" s="665">
        <v>1</v>
      </c>
      <c r="G163" s="665">
        <v>120.77</v>
      </c>
      <c r="H163" s="678">
        <v>1</v>
      </c>
      <c r="I163" s="665"/>
      <c r="J163" s="665"/>
      <c r="K163" s="678">
        <v>0</v>
      </c>
      <c r="L163" s="665">
        <v>1</v>
      </c>
      <c r="M163" s="666">
        <v>120.77</v>
      </c>
    </row>
    <row r="164" spans="1:13" ht="14.4" customHeight="1" x14ac:dyDescent="0.3">
      <c r="A164" s="661" t="s">
        <v>2379</v>
      </c>
      <c r="B164" s="662" t="s">
        <v>2350</v>
      </c>
      <c r="C164" s="662" t="s">
        <v>2787</v>
      </c>
      <c r="D164" s="662" t="s">
        <v>2788</v>
      </c>
      <c r="E164" s="662" t="s">
        <v>2789</v>
      </c>
      <c r="F164" s="665"/>
      <c r="G164" s="665"/>
      <c r="H164" s="678">
        <v>0</v>
      </c>
      <c r="I164" s="665">
        <v>2</v>
      </c>
      <c r="J164" s="665">
        <v>127.5</v>
      </c>
      <c r="K164" s="678">
        <v>1</v>
      </c>
      <c r="L164" s="665">
        <v>2</v>
      </c>
      <c r="M164" s="666">
        <v>127.5</v>
      </c>
    </row>
    <row r="165" spans="1:13" ht="14.4" customHeight="1" x14ac:dyDescent="0.3">
      <c r="A165" s="661" t="s">
        <v>2380</v>
      </c>
      <c r="B165" s="662" t="s">
        <v>2214</v>
      </c>
      <c r="C165" s="662" t="s">
        <v>2423</v>
      </c>
      <c r="D165" s="662" t="s">
        <v>2424</v>
      </c>
      <c r="E165" s="662" t="s">
        <v>2425</v>
      </c>
      <c r="F165" s="665"/>
      <c r="G165" s="665"/>
      <c r="H165" s="678">
        <v>0</v>
      </c>
      <c r="I165" s="665">
        <v>38</v>
      </c>
      <c r="J165" s="665">
        <v>20648.82</v>
      </c>
      <c r="K165" s="678">
        <v>1</v>
      </c>
      <c r="L165" s="665">
        <v>38</v>
      </c>
      <c r="M165" s="666">
        <v>20648.82</v>
      </c>
    </row>
    <row r="166" spans="1:13" ht="14.4" customHeight="1" x14ac:dyDescent="0.3">
      <c r="A166" s="661" t="s">
        <v>2380</v>
      </c>
      <c r="B166" s="662" t="s">
        <v>2214</v>
      </c>
      <c r="C166" s="662" t="s">
        <v>2426</v>
      </c>
      <c r="D166" s="662" t="s">
        <v>2424</v>
      </c>
      <c r="E166" s="662" t="s">
        <v>2427</v>
      </c>
      <c r="F166" s="665"/>
      <c r="G166" s="665"/>
      <c r="H166" s="678">
        <v>0</v>
      </c>
      <c r="I166" s="665">
        <v>6</v>
      </c>
      <c r="J166" s="665">
        <v>4890.6000000000004</v>
      </c>
      <c r="K166" s="678">
        <v>1</v>
      </c>
      <c r="L166" s="665">
        <v>6</v>
      </c>
      <c r="M166" s="666">
        <v>4890.6000000000004</v>
      </c>
    </row>
    <row r="167" spans="1:13" ht="14.4" customHeight="1" x14ac:dyDescent="0.3">
      <c r="A167" s="661" t="s">
        <v>2380</v>
      </c>
      <c r="B167" s="662" t="s">
        <v>2214</v>
      </c>
      <c r="C167" s="662" t="s">
        <v>3195</v>
      </c>
      <c r="D167" s="662" t="s">
        <v>3196</v>
      </c>
      <c r="E167" s="662" t="s">
        <v>2427</v>
      </c>
      <c r="F167" s="665"/>
      <c r="G167" s="665"/>
      <c r="H167" s="678">
        <v>0</v>
      </c>
      <c r="I167" s="665">
        <v>2</v>
      </c>
      <c r="J167" s="665">
        <v>2771.24</v>
      </c>
      <c r="K167" s="678">
        <v>1</v>
      </c>
      <c r="L167" s="665">
        <v>2</v>
      </c>
      <c r="M167" s="666">
        <v>2771.24</v>
      </c>
    </row>
    <row r="168" spans="1:13" ht="14.4" customHeight="1" x14ac:dyDescent="0.3">
      <c r="A168" s="661" t="s">
        <v>2380</v>
      </c>
      <c r="B168" s="662" t="s">
        <v>2251</v>
      </c>
      <c r="C168" s="662" t="s">
        <v>1547</v>
      </c>
      <c r="D168" s="662" t="s">
        <v>1441</v>
      </c>
      <c r="E168" s="662" t="s">
        <v>2253</v>
      </c>
      <c r="F168" s="665"/>
      <c r="G168" s="665"/>
      <c r="H168" s="678">
        <v>0</v>
      </c>
      <c r="I168" s="665">
        <v>4</v>
      </c>
      <c r="J168" s="665">
        <v>613.12</v>
      </c>
      <c r="K168" s="678">
        <v>1</v>
      </c>
      <c r="L168" s="665">
        <v>4</v>
      </c>
      <c r="M168" s="666">
        <v>613.12</v>
      </c>
    </row>
    <row r="169" spans="1:13" ht="14.4" customHeight="1" x14ac:dyDescent="0.3">
      <c r="A169" s="661" t="s">
        <v>2380</v>
      </c>
      <c r="B169" s="662" t="s">
        <v>2288</v>
      </c>
      <c r="C169" s="662" t="s">
        <v>1292</v>
      </c>
      <c r="D169" s="662" t="s">
        <v>1293</v>
      </c>
      <c r="E169" s="662" t="s">
        <v>2290</v>
      </c>
      <c r="F169" s="665"/>
      <c r="G169" s="665"/>
      <c r="H169" s="678">
        <v>0</v>
      </c>
      <c r="I169" s="665">
        <v>1</v>
      </c>
      <c r="J169" s="665">
        <v>48.42</v>
      </c>
      <c r="K169" s="678">
        <v>1</v>
      </c>
      <c r="L169" s="665">
        <v>1</v>
      </c>
      <c r="M169" s="666">
        <v>48.42</v>
      </c>
    </row>
    <row r="170" spans="1:13" ht="14.4" customHeight="1" x14ac:dyDescent="0.3">
      <c r="A170" s="661" t="s">
        <v>2381</v>
      </c>
      <c r="B170" s="662" t="s">
        <v>2311</v>
      </c>
      <c r="C170" s="662" t="s">
        <v>3241</v>
      </c>
      <c r="D170" s="662" t="s">
        <v>3242</v>
      </c>
      <c r="E170" s="662" t="s">
        <v>3243</v>
      </c>
      <c r="F170" s="665"/>
      <c r="G170" s="665"/>
      <c r="H170" s="678">
        <v>0</v>
      </c>
      <c r="I170" s="665">
        <v>1</v>
      </c>
      <c r="J170" s="665">
        <v>102.93</v>
      </c>
      <c r="K170" s="678">
        <v>1</v>
      </c>
      <c r="L170" s="665">
        <v>1</v>
      </c>
      <c r="M170" s="666">
        <v>102.93</v>
      </c>
    </row>
    <row r="171" spans="1:13" ht="14.4" customHeight="1" x14ac:dyDescent="0.3">
      <c r="A171" s="661" t="s">
        <v>2381</v>
      </c>
      <c r="B171" s="662" t="s">
        <v>2214</v>
      </c>
      <c r="C171" s="662" t="s">
        <v>2579</v>
      </c>
      <c r="D171" s="662" t="s">
        <v>2424</v>
      </c>
      <c r="E171" s="662" t="s">
        <v>2580</v>
      </c>
      <c r="F171" s="665"/>
      <c r="G171" s="665"/>
      <c r="H171" s="678">
        <v>0</v>
      </c>
      <c r="I171" s="665">
        <v>3</v>
      </c>
      <c r="J171" s="665">
        <v>1222.6500000000001</v>
      </c>
      <c r="K171" s="678">
        <v>1</v>
      </c>
      <c r="L171" s="665">
        <v>3</v>
      </c>
      <c r="M171" s="666">
        <v>1222.6500000000001</v>
      </c>
    </row>
    <row r="172" spans="1:13" ht="14.4" customHeight="1" x14ac:dyDescent="0.3">
      <c r="A172" s="661" t="s">
        <v>2381</v>
      </c>
      <c r="B172" s="662" t="s">
        <v>2214</v>
      </c>
      <c r="C172" s="662" t="s">
        <v>2423</v>
      </c>
      <c r="D172" s="662" t="s">
        <v>2424</v>
      </c>
      <c r="E172" s="662" t="s">
        <v>2425</v>
      </c>
      <c r="F172" s="665"/>
      <c r="G172" s="665"/>
      <c r="H172" s="678">
        <v>0</v>
      </c>
      <c r="I172" s="665">
        <v>30</v>
      </c>
      <c r="J172" s="665">
        <v>16301.7</v>
      </c>
      <c r="K172" s="678">
        <v>1</v>
      </c>
      <c r="L172" s="665">
        <v>30</v>
      </c>
      <c r="M172" s="666">
        <v>16301.7</v>
      </c>
    </row>
    <row r="173" spans="1:13" ht="14.4" customHeight="1" x14ac:dyDescent="0.3">
      <c r="A173" s="661" t="s">
        <v>2381</v>
      </c>
      <c r="B173" s="662" t="s">
        <v>2214</v>
      </c>
      <c r="C173" s="662" t="s">
        <v>2426</v>
      </c>
      <c r="D173" s="662" t="s">
        <v>2424</v>
      </c>
      <c r="E173" s="662" t="s">
        <v>2427</v>
      </c>
      <c r="F173" s="665"/>
      <c r="G173" s="665"/>
      <c r="H173" s="678">
        <v>0</v>
      </c>
      <c r="I173" s="665">
        <v>3</v>
      </c>
      <c r="J173" s="665">
        <v>2445.3000000000002</v>
      </c>
      <c r="K173" s="678">
        <v>1</v>
      </c>
      <c r="L173" s="665">
        <v>3</v>
      </c>
      <c r="M173" s="666">
        <v>2445.3000000000002</v>
      </c>
    </row>
    <row r="174" spans="1:13" ht="14.4" customHeight="1" x14ac:dyDescent="0.3">
      <c r="A174" s="661" t="s">
        <v>2381</v>
      </c>
      <c r="B174" s="662" t="s">
        <v>2214</v>
      </c>
      <c r="C174" s="662" t="s">
        <v>2428</v>
      </c>
      <c r="D174" s="662" t="s">
        <v>2424</v>
      </c>
      <c r="E174" s="662" t="s">
        <v>2429</v>
      </c>
      <c r="F174" s="665"/>
      <c r="G174" s="665"/>
      <c r="H174" s="678">
        <v>0</v>
      </c>
      <c r="I174" s="665">
        <v>1</v>
      </c>
      <c r="J174" s="665">
        <v>923.74</v>
      </c>
      <c r="K174" s="678">
        <v>1</v>
      </c>
      <c r="L174" s="665">
        <v>1</v>
      </c>
      <c r="M174" s="666">
        <v>923.74</v>
      </c>
    </row>
    <row r="175" spans="1:13" ht="14.4" customHeight="1" x14ac:dyDescent="0.3">
      <c r="A175" s="661" t="s">
        <v>2381</v>
      </c>
      <c r="B175" s="662" t="s">
        <v>2214</v>
      </c>
      <c r="C175" s="662" t="s">
        <v>3195</v>
      </c>
      <c r="D175" s="662" t="s">
        <v>3196</v>
      </c>
      <c r="E175" s="662" t="s">
        <v>2427</v>
      </c>
      <c r="F175" s="665"/>
      <c r="G175" s="665"/>
      <c r="H175" s="678">
        <v>0</v>
      </c>
      <c r="I175" s="665">
        <v>1</v>
      </c>
      <c r="J175" s="665">
        <v>1385.62</v>
      </c>
      <c r="K175" s="678">
        <v>1</v>
      </c>
      <c r="L175" s="665">
        <v>1</v>
      </c>
      <c r="M175" s="666">
        <v>1385.62</v>
      </c>
    </row>
    <row r="176" spans="1:13" ht="14.4" customHeight="1" x14ac:dyDescent="0.3">
      <c r="A176" s="661" t="s">
        <v>2381</v>
      </c>
      <c r="B176" s="662" t="s">
        <v>3324</v>
      </c>
      <c r="C176" s="662" t="s">
        <v>3257</v>
      </c>
      <c r="D176" s="662" t="s">
        <v>3258</v>
      </c>
      <c r="E176" s="662" t="s">
        <v>3259</v>
      </c>
      <c r="F176" s="665">
        <v>1</v>
      </c>
      <c r="G176" s="665">
        <v>503.02</v>
      </c>
      <c r="H176" s="678">
        <v>1</v>
      </c>
      <c r="I176" s="665"/>
      <c r="J176" s="665"/>
      <c r="K176" s="678">
        <v>0</v>
      </c>
      <c r="L176" s="665">
        <v>1</v>
      </c>
      <c r="M176" s="666">
        <v>503.02</v>
      </c>
    </row>
    <row r="177" spans="1:13" ht="14.4" customHeight="1" x14ac:dyDescent="0.3">
      <c r="A177" s="661" t="s">
        <v>2381</v>
      </c>
      <c r="B177" s="662" t="s">
        <v>2226</v>
      </c>
      <c r="C177" s="662" t="s">
        <v>1338</v>
      </c>
      <c r="D177" s="662" t="s">
        <v>2227</v>
      </c>
      <c r="E177" s="662" t="s">
        <v>882</v>
      </c>
      <c r="F177" s="665"/>
      <c r="G177" s="665"/>
      <c r="H177" s="678">
        <v>0</v>
      </c>
      <c r="I177" s="665">
        <v>1</v>
      </c>
      <c r="J177" s="665">
        <v>48.27</v>
      </c>
      <c r="K177" s="678">
        <v>1</v>
      </c>
      <c r="L177" s="665">
        <v>1</v>
      </c>
      <c r="M177" s="666">
        <v>48.27</v>
      </c>
    </row>
    <row r="178" spans="1:13" ht="14.4" customHeight="1" x14ac:dyDescent="0.3">
      <c r="A178" s="661" t="s">
        <v>2381</v>
      </c>
      <c r="B178" s="662" t="s">
        <v>2233</v>
      </c>
      <c r="C178" s="662" t="s">
        <v>1427</v>
      </c>
      <c r="D178" s="662" t="s">
        <v>1428</v>
      </c>
      <c r="E178" s="662" t="s">
        <v>2234</v>
      </c>
      <c r="F178" s="665"/>
      <c r="G178" s="665"/>
      <c r="H178" s="678">
        <v>0</v>
      </c>
      <c r="I178" s="665">
        <v>1</v>
      </c>
      <c r="J178" s="665">
        <v>196.21</v>
      </c>
      <c r="K178" s="678">
        <v>1</v>
      </c>
      <c r="L178" s="665">
        <v>1</v>
      </c>
      <c r="M178" s="666">
        <v>196.21</v>
      </c>
    </row>
    <row r="179" spans="1:13" ht="14.4" customHeight="1" x14ac:dyDescent="0.3">
      <c r="A179" s="661" t="s">
        <v>2381</v>
      </c>
      <c r="B179" s="662" t="s">
        <v>2251</v>
      </c>
      <c r="C179" s="662" t="s">
        <v>1547</v>
      </c>
      <c r="D179" s="662" t="s">
        <v>1441</v>
      </c>
      <c r="E179" s="662" t="s">
        <v>2253</v>
      </c>
      <c r="F179" s="665"/>
      <c r="G179" s="665"/>
      <c r="H179" s="678">
        <v>0</v>
      </c>
      <c r="I179" s="665">
        <v>2</v>
      </c>
      <c r="J179" s="665">
        <v>304.39999999999998</v>
      </c>
      <c r="K179" s="678">
        <v>1</v>
      </c>
      <c r="L179" s="665">
        <v>2</v>
      </c>
      <c r="M179" s="666">
        <v>304.39999999999998</v>
      </c>
    </row>
    <row r="180" spans="1:13" ht="14.4" customHeight="1" x14ac:dyDescent="0.3">
      <c r="A180" s="661" t="s">
        <v>2381</v>
      </c>
      <c r="B180" s="662" t="s">
        <v>2259</v>
      </c>
      <c r="C180" s="662" t="s">
        <v>3208</v>
      </c>
      <c r="D180" s="662" t="s">
        <v>3209</v>
      </c>
      <c r="E180" s="662" t="s">
        <v>3210</v>
      </c>
      <c r="F180" s="665"/>
      <c r="G180" s="665"/>
      <c r="H180" s="678">
        <v>0</v>
      </c>
      <c r="I180" s="665">
        <v>1</v>
      </c>
      <c r="J180" s="665">
        <v>42.63</v>
      </c>
      <c r="K180" s="678">
        <v>1</v>
      </c>
      <c r="L180" s="665">
        <v>1</v>
      </c>
      <c r="M180" s="666">
        <v>42.63</v>
      </c>
    </row>
    <row r="181" spans="1:13" ht="14.4" customHeight="1" x14ac:dyDescent="0.3">
      <c r="A181" s="661" t="s">
        <v>2381</v>
      </c>
      <c r="B181" s="662" t="s">
        <v>2278</v>
      </c>
      <c r="C181" s="662" t="s">
        <v>2630</v>
      </c>
      <c r="D181" s="662" t="s">
        <v>2631</v>
      </c>
      <c r="E181" s="662" t="s">
        <v>1263</v>
      </c>
      <c r="F181" s="665"/>
      <c r="G181" s="665"/>
      <c r="H181" s="678">
        <v>0</v>
      </c>
      <c r="I181" s="665">
        <v>2</v>
      </c>
      <c r="J181" s="665">
        <v>104.8</v>
      </c>
      <c r="K181" s="678">
        <v>1</v>
      </c>
      <c r="L181" s="665">
        <v>2</v>
      </c>
      <c r="M181" s="666">
        <v>104.8</v>
      </c>
    </row>
    <row r="182" spans="1:13" ht="14.4" customHeight="1" x14ac:dyDescent="0.3">
      <c r="A182" s="661" t="s">
        <v>2381</v>
      </c>
      <c r="B182" s="662" t="s">
        <v>2278</v>
      </c>
      <c r="C182" s="662" t="s">
        <v>1502</v>
      </c>
      <c r="D182" s="662" t="s">
        <v>1503</v>
      </c>
      <c r="E182" s="662" t="s">
        <v>2260</v>
      </c>
      <c r="F182" s="665"/>
      <c r="G182" s="665"/>
      <c r="H182" s="678">
        <v>0</v>
      </c>
      <c r="I182" s="665">
        <v>2</v>
      </c>
      <c r="J182" s="665">
        <v>133.63999999999999</v>
      </c>
      <c r="K182" s="678">
        <v>1</v>
      </c>
      <c r="L182" s="665">
        <v>2</v>
      </c>
      <c r="M182" s="666">
        <v>133.63999999999999</v>
      </c>
    </row>
    <row r="183" spans="1:13" ht="14.4" customHeight="1" x14ac:dyDescent="0.3">
      <c r="A183" s="661" t="s">
        <v>2381</v>
      </c>
      <c r="B183" s="662" t="s">
        <v>2338</v>
      </c>
      <c r="C183" s="662" t="s">
        <v>3235</v>
      </c>
      <c r="D183" s="662" t="s">
        <v>2041</v>
      </c>
      <c r="E183" s="662" t="s">
        <v>3236</v>
      </c>
      <c r="F183" s="665"/>
      <c r="G183" s="665"/>
      <c r="H183" s="678">
        <v>0</v>
      </c>
      <c r="I183" s="665">
        <v>7</v>
      </c>
      <c r="J183" s="665">
        <v>1355.76</v>
      </c>
      <c r="K183" s="678">
        <v>1</v>
      </c>
      <c r="L183" s="665">
        <v>7</v>
      </c>
      <c r="M183" s="666">
        <v>1355.76</v>
      </c>
    </row>
    <row r="184" spans="1:13" ht="14.4" customHeight="1" x14ac:dyDescent="0.3">
      <c r="A184" s="661" t="s">
        <v>2381</v>
      </c>
      <c r="B184" s="662" t="s">
        <v>2288</v>
      </c>
      <c r="C184" s="662" t="s">
        <v>1292</v>
      </c>
      <c r="D184" s="662" t="s">
        <v>1293</v>
      </c>
      <c r="E184" s="662" t="s">
        <v>2290</v>
      </c>
      <c r="F184" s="665"/>
      <c r="G184" s="665"/>
      <c r="H184" s="678">
        <v>0</v>
      </c>
      <c r="I184" s="665">
        <v>9</v>
      </c>
      <c r="J184" s="665">
        <v>435.78</v>
      </c>
      <c r="K184" s="678">
        <v>1</v>
      </c>
      <c r="L184" s="665">
        <v>9</v>
      </c>
      <c r="M184" s="666">
        <v>435.78</v>
      </c>
    </row>
    <row r="185" spans="1:13" ht="14.4" customHeight="1" x14ac:dyDescent="0.3">
      <c r="A185" s="661" t="s">
        <v>2381</v>
      </c>
      <c r="B185" s="662" t="s">
        <v>2288</v>
      </c>
      <c r="C185" s="662" t="s">
        <v>2780</v>
      </c>
      <c r="D185" s="662" t="s">
        <v>2781</v>
      </c>
      <c r="E185" s="662" t="s">
        <v>2782</v>
      </c>
      <c r="F185" s="665">
        <v>3</v>
      </c>
      <c r="G185" s="665">
        <v>145.26</v>
      </c>
      <c r="H185" s="678">
        <v>1</v>
      </c>
      <c r="I185" s="665"/>
      <c r="J185" s="665"/>
      <c r="K185" s="678">
        <v>0</v>
      </c>
      <c r="L185" s="665">
        <v>3</v>
      </c>
      <c r="M185" s="666">
        <v>145.26</v>
      </c>
    </row>
    <row r="186" spans="1:13" ht="14.4" customHeight="1" x14ac:dyDescent="0.3">
      <c r="A186" s="661" t="s">
        <v>2381</v>
      </c>
      <c r="B186" s="662" t="s">
        <v>2294</v>
      </c>
      <c r="C186" s="662" t="s">
        <v>1307</v>
      </c>
      <c r="D186" s="662" t="s">
        <v>1308</v>
      </c>
      <c r="E186" s="662" t="s">
        <v>1309</v>
      </c>
      <c r="F186" s="665"/>
      <c r="G186" s="665"/>
      <c r="H186" s="678">
        <v>0</v>
      </c>
      <c r="I186" s="665">
        <v>2</v>
      </c>
      <c r="J186" s="665">
        <v>62.64</v>
      </c>
      <c r="K186" s="678">
        <v>1</v>
      </c>
      <c r="L186" s="665">
        <v>2</v>
      </c>
      <c r="M186" s="666">
        <v>62.64</v>
      </c>
    </row>
    <row r="187" spans="1:13" ht="14.4" customHeight="1" x14ac:dyDescent="0.3">
      <c r="A187" s="661" t="s">
        <v>2381</v>
      </c>
      <c r="B187" s="662" t="s">
        <v>2294</v>
      </c>
      <c r="C187" s="662" t="s">
        <v>1346</v>
      </c>
      <c r="D187" s="662" t="s">
        <v>1343</v>
      </c>
      <c r="E187" s="662" t="s">
        <v>2296</v>
      </c>
      <c r="F187" s="665"/>
      <c r="G187" s="665"/>
      <c r="H187" s="678">
        <v>0</v>
      </c>
      <c r="I187" s="665">
        <v>2</v>
      </c>
      <c r="J187" s="665">
        <v>187.92</v>
      </c>
      <c r="K187" s="678">
        <v>1</v>
      </c>
      <c r="L187" s="665">
        <v>2</v>
      </c>
      <c r="M187" s="666">
        <v>187.92</v>
      </c>
    </row>
    <row r="188" spans="1:13" ht="14.4" customHeight="1" x14ac:dyDescent="0.3">
      <c r="A188" s="661" t="s">
        <v>2381</v>
      </c>
      <c r="B188" s="662" t="s">
        <v>3323</v>
      </c>
      <c r="C188" s="662" t="s">
        <v>3250</v>
      </c>
      <c r="D188" s="662" t="s">
        <v>3251</v>
      </c>
      <c r="E188" s="662" t="s">
        <v>3252</v>
      </c>
      <c r="F188" s="665">
        <v>1</v>
      </c>
      <c r="G188" s="665">
        <v>0</v>
      </c>
      <c r="H188" s="678"/>
      <c r="I188" s="665"/>
      <c r="J188" s="665"/>
      <c r="K188" s="678"/>
      <c r="L188" s="665">
        <v>1</v>
      </c>
      <c r="M188" s="666">
        <v>0</v>
      </c>
    </row>
    <row r="189" spans="1:13" ht="14.4" customHeight="1" x14ac:dyDescent="0.3">
      <c r="A189" s="661" t="s">
        <v>2381</v>
      </c>
      <c r="B189" s="662" t="s">
        <v>3323</v>
      </c>
      <c r="C189" s="662" t="s">
        <v>3253</v>
      </c>
      <c r="D189" s="662" t="s">
        <v>3251</v>
      </c>
      <c r="E189" s="662" t="s">
        <v>3254</v>
      </c>
      <c r="F189" s="665">
        <v>1</v>
      </c>
      <c r="G189" s="665">
        <v>90.6</v>
      </c>
      <c r="H189" s="678">
        <v>1</v>
      </c>
      <c r="I189" s="665"/>
      <c r="J189" s="665"/>
      <c r="K189" s="678">
        <v>0</v>
      </c>
      <c r="L189" s="665">
        <v>1</v>
      </c>
      <c r="M189" s="666">
        <v>90.6</v>
      </c>
    </row>
    <row r="190" spans="1:13" ht="14.4" customHeight="1" x14ac:dyDescent="0.3">
      <c r="A190" s="661" t="s">
        <v>2381</v>
      </c>
      <c r="B190" s="662" t="s">
        <v>2347</v>
      </c>
      <c r="C190" s="662" t="s">
        <v>2044</v>
      </c>
      <c r="D190" s="662" t="s">
        <v>2045</v>
      </c>
      <c r="E190" s="662" t="s">
        <v>1425</v>
      </c>
      <c r="F190" s="665"/>
      <c r="G190" s="665"/>
      <c r="H190" s="678">
        <v>0</v>
      </c>
      <c r="I190" s="665">
        <v>1</v>
      </c>
      <c r="J190" s="665">
        <v>65.989999999999995</v>
      </c>
      <c r="K190" s="678">
        <v>1</v>
      </c>
      <c r="L190" s="665">
        <v>1</v>
      </c>
      <c r="M190" s="666">
        <v>65.989999999999995</v>
      </c>
    </row>
    <row r="191" spans="1:13" ht="14.4" customHeight="1" x14ac:dyDescent="0.3">
      <c r="A191" s="661" t="s">
        <v>2381</v>
      </c>
      <c r="B191" s="662" t="s">
        <v>2309</v>
      </c>
      <c r="C191" s="662" t="s">
        <v>3234</v>
      </c>
      <c r="D191" s="662" t="s">
        <v>1386</v>
      </c>
      <c r="E191" s="662" t="s">
        <v>2753</v>
      </c>
      <c r="F191" s="665"/>
      <c r="G191" s="665"/>
      <c r="H191" s="678">
        <v>0</v>
      </c>
      <c r="I191" s="665">
        <v>1</v>
      </c>
      <c r="J191" s="665">
        <v>207.45</v>
      </c>
      <c r="K191" s="678">
        <v>1</v>
      </c>
      <c r="L191" s="665">
        <v>1</v>
      </c>
      <c r="M191" s="666">
        <v>207.45</v>
      </c>
    </row>
    <row r="192" spans="1:13" ht="14.4" customHeight="1" x14ac:dyDescent="0.3">
      <c r="A192" s="661" t="s">
        <v>2382</v>
      </c>
      <c r="B192" s="662" t="s">
        <v>2214</v>
      </c>
      <c r="C192" s="662" t="s">
        <v>2579</v>
      </c>
      <c r="D192" s="662" t="s">
        <v>2424</v>
      </c>
      <c r="E192" s="662" t="s">
        <v>2580</v>
      </c>
      <c r="F192" s="665"/>
      <c r="G192" s="665"/>
      <c r="H192" s="678">
        <v>0</v>
      </c>
      <c r="I192" s="665">
        <v>3</v>
      </c>
      <c r="J192" s="665">
        <v>1222.6500000000001</v>
      </c>
      <c r="K192" s="678">
        <v>1</v>
      </c>
      <c r="L192" s="665">
        <v>3</v>
      </c>
      <c r="M192" s="666">
        <v>1222.6500000000001</v>
      </c>
    </row>
    <row r="193" spans="1:13" ht="14.4" customHeight="1" x14ac:dyDescent="0.3">
      <c r="A193" s="661" t="s">
        <v>2382</v>
      </c>
      <c r="B193" s="662" t="s">
        <v>2214</v>
      </c>
      <c r="C193" s="662" t="s">
        <v>2423</v>
      </c>
      <c r="D193" s="662" t="s">
        <v>2424</v>
      </c>
      <c r="E193" s="662" t="s">
        <v>2425</v>
      </c>
      <c r="F193" s="665"/>
      <c r="G193" s="665"/>
      <c r="H193" s="678">
        <v>0</v>
      </c>
      <c r="I193" s="665">
        <v>11</v>
      </c>
      <c r="J193" s="665">
        <v>5977.29</v>
      </c>
      <c r="K193" s="678">
        <v>1</v>
      </c>
      <c r="L193" s="665">
        <v>11</v>
      </c>
      <c r="M193" s="666">
        <v>5977.29</v>
      </c>
    </row>
    <row r="194" spans="1:13" ht="14.4" customHeight="1" x14ac:dyDescent="0.3">
      <c r="A194" s="661" t="s">
        <v>2382</v>
      </c>
      <c r="B194" s="662" t="s">
        <v>2214</v>
      </c>
      <c r="C194" s="662" t="s">
        <v>2426</v>
      </c>
      <c r="D194" s="662" t="s">
        <v>2424</v>
      </c>
      <c r="E194" s="662" t="s">
        <v>2427</v>
      </c>
      <c r="F194" s="665"/>
      <c r="G194" s="665"/>
      <c r="H194" s="678">
        <v>0</v>
      </c>
      <c r="I194" s="665">
        <v>6</v>
      </c>
      <c r="J194" s="665">
        <v>4890.6000000000004</v>
      </c>
      <c r="K194" s="678">
        <v>1</v>
      </c>
      <c r="L194" s="665">
        <v>6</v>
      </c>
      <c r="M194" s="666">
        <v>4890.6000000000004</v>
      </c>
    </row>
    <row r="195" spans="1:13" ht="14.4" customHeight="1" x14ac:dyDescent="0.3">
      <c r="A195" s="661" t="s">
        <v>2382</v>
      </c>
      <c r="B195" s="662" t="s">
        <v>2251</v>
      </c>
      <c r="C195" s="662" t="s">
        <v>1569</v>
      </c>
      <c r="D195" s="662" t="s">
        <v>2256</v>
      </c>
      <c r="E195" s="662" t="s">
        <v>2252</v>
      </c>
      <c r="F195" s="665"/>
      <c r="G195" s="665"/>
      <c r="H195" s="678">
        <v>0</v>
      </c>
      <c r="I195" s="665">
        <v>1</v>
      </c>
      <c r="J195" s="665">
        <v>149.52000000000001</v>
      </c>
      <c r="K195" s="678">
        <v>1</v>
      </c>
      <c r="L195" s="665">
        <v>1</v>
      </c>
      <c r="M195" s="666">
        <v>149.52000000000001</v>
      </c>
    </row>
    <row r="196" spans="1:13" ht="14.4" customHeight="1" x14ac:dyDescent="0.3">
      <c r="A196" s="661" t="s">
        <v>2382</v>
      </c>
      <c r="B196" s="662" t="s">
        <v>2266</v>
      </c>
      <c r="C196" s="662" t="s">
        <v>1513</v>
      </c>
      <c r="D196" s="662" t="s">
        <v>1514</v>
      </c>
      <c r="E196" s="662" t="s">
        <v>1515</v>
      </c>
      <c r="F196" s="665"/>
      <c r="G196" s="665"/>
      <c r="H196" s="678">
        <v>0</v>
      </c>
      <c r="I196" s="665">
        <v>1</v>
      </c>
      <c r="J196" s="665">
        <v>147.31</v>
      </c>
      <c r="K196" s="678">
        <v>1</v>
      </c>
      <c r="L196" s="665">
        <v>1</v>
      </c>
      <c r="M196" s="666">
        <v>147.31</v>
      </c>
    </row>
    <row r="197" spans="1:13" ht="14.4" customHeight="1" x14ac:dyDescent="0.3">
      <c r="A197" s="661" t="s">
        <v>2382</v>
      </c>
      <c r="B197" s="662" t="s">
        <v>2278</v>
      </c>
      <c r="C197" s="662" t="s">
        <v>1502</v>
      </c>
      <c r="D197" s="662" t="s">
        <v>1503</v>
      </c>
      <c r="E197" s="662" t="s">
        <v>2260</v>
      </c>
      <c r="F197" s="665"/>
      <c r="G197" s="665"/>
      <c r="H197" s="678">
        <v>0</v>
      </c>
      <c r="I197" s="665">
        <v>1</v>
      </c>
      <c r="J197" s="665">
        <v>66.819999999999993</v>
      </c>
      <c r="K197" s="678">
        <v>1</v>
      </c>
      <c r="L197" s="665">
        <v>1</v>
      </c>
      <c r="M197" s="666">
        <v>66.819999999999993</v>
      </c>
    </row>
    <row r="198" spans="1:13" ht="14.4" customHeight="1" x14ac:dyDescent="0.3">
      <c r="A198" s="661" t="s">
        <v>2382</v>
      </c>
      <c r="B198" s="662" t="s">
        <v>2288</v>
      </c>
      <c r="C198" s="662" t="s">
        <v>1292</v>
      </c>
      <c r="D198" s="662" t="s">
        <v>1293</v>
      </c>
      <c r="E198" s="662" t="s">
        <v>2290</v>
      </c>
      <c r="F198" s="665"/>
      <c r="G198" s="665"/>
      <c r="H198" s="678">
        <v>0</v>
      </c>
      <c r="I198" s="665">
        <v>2</v>
      </c>
      <c r="J198" s="665">
        <v>96.84</v>
      </c>
      <c r="K198" s="678">
        <v>1</v>
      </c>
      <c r="L198" s="665">
        <v>2</v>
      </c>
      <c r="M198" s="666">
        <v>96.84</v>
      </c>
    </row>
    <row r="199" spans="1:13" ht="14.4" customHeight="1" x14ac:dyDescent="0.3">
      <c r="A199" s="661" t="s">
        <v>2382</v>
      </c>
      <c r="B199" s="662" t="s">
        <v>2288</v>
      </c>
      <c r="C199" s="662" t="s">
        <v>2673</v>
      </c>
      <c r="D199" s="662" t="s">
        <v>1293</v>
      </c>
      <c r="E199" s="662" t="s">
        <v>2674</v>
      </c>
      <c r="F199" s="665"/>
      <c r="G199" s="665"/>
      <c r="H199" s="678"/>
      <c r="I199" s="665">
        <v>1</v>
      </c>
      <c r="J199" s="665">
        <v>0</v>
      </c>
      <c r="K199" s="678"/>
      <c r="L199" s="665">
        <v>1</v>
      </c>
      <c r="M199" s="666">
        <v>0</v>
      </c>
    </row>
    <row r="200" spans="1:13" ht="14.4" customHeight="1" x14ac:dyDescent="0.3">
      <c r="A200" s="661" t="s">
        <v>2383</v>
      </c>
      <c r="B200" s="662" t="s">
        <v>2214</v>
      </c>
      <c r="C200" s="662" t="s">
        <v>2579</v>
      </c>
      <c r="D200" s="662" t="s">
        <v>2424</v>
      </c>
      <c r="E200" s="662" t="s">
        <v>2580</v>
      </c>
      <c r="F200" s="665"/>
      <c r="G200" s="665"/>
      <c r="H200" s="678">
        <v>0</v>
      </c>
      <c r="I200" s="665">
        <v>5</v>
      </c>
      <c r="J200" s="665">
        <v>2037.75</v>
      </c>
      <c r="K200" s="678">
        <v>1</v>
      </c>
      <c r="L200" s="665">
        <v>5</v>
      </c>
      <c r="M200" s="666">
        <v>2037.75</v>
      </c>
    </row>
    <row r="201" spans="1:13" ht="14.4" customHeight="1" x14ac:dyDescent="0.3">
      <c r="A201" s="661" t="s">
        <v>2383</v>
      </c>
      <c r="B201" s="662" t="s">
        <v>2214</v>
      </c>
      <c r="C201" s="662" t="s">
        <v>2423</v>
      </c>
      <c r="D201" s="662" t="s">
        <v>2424</v>
      </c>
      <c r="E201" s="662" t="s">
        <v>2425</v>
      </c>
      <c r="F201" s="665"/>
      <c r="G201" s="665"/>
      <c r="H201" s="678">
        <v>0</v>
      </c>
      <c r="I201" s="665">
        <v>89</v>
      </c>
      <c r="J201" s="665">
        <v>48361.71</v>
      </c>
      <c r="K201" s="678">
        <v>1</v>
      </c>
      <c r="L201" s="665">
        <v>89</v>
      </c>
      <c r="M201" s="666">
        <v>48361.71</v>
      </c>
    </row>
    <row r="202" spans="1:13" ht="14.4" customHeight="1" x14ac:dyDescent="0.3">
      <c r="A202" s="661" t="s">
        <v>2383</v>
      </c>
      <c r="B202" s="662" t="s">
        <v>2214</v>
      </c>
      <c r="C202" s="662" t="s">
        <v>2426</v>
      </c>
      <c r="D202" s="662" t="s">
        <v>2424</v>
      </c>
      <c r="E202" s="662" t="s">
        <v>2427</v>
      </c>
      <c r="F202" s="665"/>
      <c r="G202" s="665"/>
      <c r="H202" s="678">
        <v>0</v>
      </c>
      <c r="I202" s="665">
        <v>60</v>
      </c>
      <c r="J202" s="665">
        <v>48906</v>
      </c>
      <c r="K202" s="678">
        <v>1</v>
      </c>
      <c r="L202" s="665">
        <v>60</v>
      </c>
      <c r="M202" s="666">
        <v>48906</v>
      </c>
    </row>
    <row r="203" spans="1:13" ht="14.4" customHeight="1" x14ac:dyDescent="0.3">
      <c r="A203" s="661" t="s">
        <v>2383</v>
      </c>
      <c r="B203" s="662" t="s">
        <v>2214</v>
      </c>
      <c r="C203" s="662" t="s">
        <v>2428</v>
      </c>
      <c r="D203" s="662" t="s">
        <v>2424</v>
      </c>
      <c r="E203" s="662" t="s">
        <v>2429</v>
      </c>
      <c r="F203" s="665"/>
      <c r="G203" s="665"/>
      <c r="H203" s="678">
        <v>0</v>
      </c>
      <c r="I203" s="665">
        <v>5</v>
      </c>
      <c r="J203" s="665">
        <v>4618.7000000000007</v>
      </c>
      <c r="K203" s="678">
        <v>1</v>
      </c>
      <c r="L203" s="665">
        <v>5</v>
      </c>
      <c r="M203" s="666">
        <v>4618.7000000000007</v>
      </c>
    </row>
    <row r="204" spans="1:13" ht="14.4" customHeight="1" x14ac:dyDescent="0.3">
      <c r="A204" s="661" t="s">
        <v>2383</v>
      </c>
      <c r="B204" s="662" t="s">
        <v>2214</v>
      </c>
      <c r="C204" s="662" t="s">
        <v>2430</v>
      </c>
      <c r="D204" s="662" t="s">
        <v>2424</v>
      </c>
      <c r="E204" s="662" t="s">
        <v>2431</v>
      </c>
      <c r="F204" s="665"/>
      <c r="G204" s="665"/>
      <c r="H204" s="678">
        <v>0</v>
      </c>
      <c r="I204" s="665">
        <v>4</v>
      </c>
      <c r="J204" s="665">
        <v>4618.72</v>
      </c>
      <c r="K204" s="678">
        <v>1</v>
      </c>
      <c r="L204" s="665">
        <v>4</v>
      </c>
      <c r="M204" s="666">
        <v>4618.72</v>
      </c>
    </row>
    <row r="205" spans="1:13" ht="14.4" customHeight="1" x14ac:dyDescent="0.3">
      <c r="A205" s="661" t="s">
        <v>2383</v>
      </c>
      <c r="B205" s="662" t="s">
        <v>2251</v>
      </c>
      <c r="C205" s="662" t="s">
        <v>1547</v>
      </c>
      <c r="D205" s="662" t="s">
        <v>1441</v>
      </c>
      <c r="E205" s="662" t="s">
        <v>2253</v>
      </c>
      <c r="F205" s="665"/>
      <c r="G205" s="665"/>
      <c r="H205" s="678">
        <v>0</v>
      </c>
      <c r="I205" s="665">
        <v>1</v>
      </c>
      <c r="J205" s="665">
        <v>154.36000000000001</v>
      </c>
      <c r="K205" s="678">
        <v>1</v>
      </c>
      <c r="L205" s="665">
        <v>1</v>
      </c>
      <c r="M205" s="666">
        <v>154.36000000000001</v>
      </c>
    </row>
    <row r="206" spans="1:13" ht="14.4" customHeight="1" x14ac:dyDescent="0.3">
      <c r="A206" s="661" t="s">
        <v>2383</v>
      </c>
      <c r="B206" s="662" t="s">
        <v>2251</v>
      </c>
      <c r="C206" s="662" t="s">
        <v>1569</v>
      </c>
      <c r="D206" s="662" t="s">
        <v>2256</v>
      </c>
      <c r="E206" s="662" t="s">
        <v>2252</v>
      </c>
      <c r="F206" s="665"/>
      <c r="G206" s="665"/>
      <c r="H206" s="678">
        <v>0</v>
      </c>
      <c r="I206" s="665">
        <v>3</v>
      </c>
      <c r="J206" s="665">
        <v>448.56000000000006</v>
      </c>
      <c r="K206" s="678">
        <v>1</v>
      </c>
      <c r="L206" s="665">
        <v>3</v>
      </c>
      <c r="M206" s="666">
        <v>448.56000000000006</v>
      </c>
    </row>
    <row r="207" spans="1:13" ht="14.4" customHeight="1" x14ac:dyDescent="0.3">
      <c r="A207" s="661" t="s">
        <v>2383</v>
      </c>
      <c r="B207" s="662" t="s">
        <v>2259</v>
      </c>
      <c r="C207" s="662" t="s">
        <v>1498</v>
      </c>
      <c r="D207" s="662" t="s">
        <v>1499</v>
      </c>
      <c r="E207" s="662" t="s">
        <v>2260</v>
      </c>
      <c r="F207" s="665"/>
      <c r="G207" s="665"/>
      <c r="H207" s="678">
        <v>0</v>
      </c>
      <c r="I207" s="665">
        <v>1</v>
      </c>
      <c r="J207" s="665">
        <v>170.52</v>
      </c>
      <c r="K207" s="678">
        <v>1</v>
      </c>
      <c r="L207" s="665">
        <v>1</v>
      </c>
      <c r="M207" s="666">
        <v>170.52</v>
      </c>
    </row>
    <row r="208" spans="1:13" ht="14.4" customHeight="1" x14ac:dyDescent="0.3">
      <c r="A208" s="661" t="s">
        <v>2383</v>
      </c>
      <c r="B208" s="662" t="s">
        <v>2266</v>
      </c>
      <c r="C208" s="662" t="s">
        <v>1513</v>
      </c>
      <c r="D208" s="662" t="s">
        <v>1514</v>
      </c>
      <c r="E208" s="662" t="s">
        <v>1515</v>
      </c>
      <c r="F208" s="665"/>
      <c r="G208" s="665"/>
      <c r="H208" s="678">
        <v>0</v>
      </c>
      <c r="I208" s="665">
        <v>3</v>
      </c>
      <c r="J208" s="665">
        <v>441.93</v>
      </c>
      <c r="K208" s="678">
        <v>1</v>
      </c>
      <c r="L208" s="665">
        <v>3</v>
      </c>
      <c r="M208" s="666">
        <v>441.93</v>
      </c>
    </row>
    <row r="209" spans="1:13" ht="14.4" customHeight="1" x14ac:dyDescent="0.3">
      <c r="A209" s="661" t="s">
        <v>2383</v>
      </c>
      <c r="B209" s="662" t="s">
        <v>2288</v>
      </c>
      <c r="C209" s="662" t="s">
        <v>1401</v>
      </c>
      <c r="D209" s="662" t="s">
        <v>1293</v>
      </c>
      <c r="E209" s="662" t="s">
        <v>2289</v>
      </c>
      <c r="F209" s="665"/>
      <c r="G209" s="665"/>
      <c r="H209" s="678">
        <v>0</v>
      </c>
      <c r="I209" s="665">
        <v>3</v>
      </c>
      <c r="J209" s="665">
        <v>72.66</v>
      </c>
      <c r="K209" s="678">
        <v>1</v>
      </c>
      <c r="L209" s="665">
        <v>3</v>
      </c>
      <c r="M209" s="666">
        <v>72.66</v>
      </c>
    </row>
    <row r="210" spans="1:13" ht="14.4" customHeight="1" x14ac:dyDescent="0.3">
      <c r="A210" s="661" t="s">
        <v>2383</v>
      </c>
      <c r="B210" s="662" t="s">
        <v>2288</v>
      </c>
      <c r="C210" s="662" t="s">
        <v>1292</v>
      </c>
      <c r="D210" s="662" t="s">
        <v>1293</v>
      </c>
      <c r="E210" s="662" t="s">
        <v>2290</v>
      </c>
      <c r="F210" s="665"/>
      <c r="G210" s="665"/>
      <c r="H210" s="678">
        <v>0</v>
      </c>
      <c r="I210" s="665">
        <v>6</v>
      </c>
      <c r="J210" s="665">
        <v>290.52000000000004</v>
      </c>
      <c r="K210" s="678">
        <v>1</v>
      </c>
      <c r="L210" s="665">
        <v>6</v>
      </c>
      <c r="M210" s="666">
        <v>290.52000000000004</v>
      </c>
    </row>
    <row r="211" spans="1:13" ht="14.4" customHeight="1" x14ac:dyDescent="0.3">
      <c r="A211" s="661" t="s">
        <v>2383</v>
      </c>
      <c r="B211" s="662" t="s">
        <v>2294</v>
      </c>
      <c r="C211" s="662" t="s">
        <v>3135</v>
      </c>
      <c r="D211" s="662" t="s">
        <v>3136</v>
      </c>
      <c r="E211" s="662" t="s">
        <v>2990</v>
      </c>
      <c r="F211" s="665"/>
      <c r="G211" s="665"/>
      <c r="H211" s="678">
        <v>0</v>
      </c>
      <c r="I211" s="665">
        <v>1</v>
      </c>
      <c r="J211" s="665">
        <v>31.32</v>
      </c>
      <c r="K211" s="678">
        <v>1</v>
      </c>
      <c r="L211" s="665">
        <v>1</v>
      </c>
      <c r="M211" s="666">
        <v>31.32</v>
      </c>
    </row>
    <row r="212" spans="1:13" ht="14.4" customHeight="1" x14ac:dyDescent="0.3">
      <c r="A212" s="661" t="s">
        <v>2383</v>
      </c>
      <c r="B212" s="662" t="s">
        <v>2294</v>
      </c>
      <c r="C212" s="662" t="s">
        <v>1307</v>
      </c>
      <c r="D212" s="662" t="s">
        <v>1308</v>
      </c>
      <c r="E212" s="662" t="s">
        <v>1309</v>
      </c>
      <c r="F212" s="665"/>
      <c r="G212" s="665"/>
      <c r="H212" s="678">
        <v>0</v>
      </c>
      <c r="I212" s="665">
        <v>3</v>
      </c>
      <c r="J212" s="665">
        <v>93.960000000000008</v>
      </c>
      <c r="K212" s="678">
        <v>1</v>
      </c>
      <c r="L212" s="665">
        <v>3</v>
      </c>
      <c r="M212" s="666">
        <v>93.960000000000008</v>
      </c>
    </row>
    <row r="213" spans="1:13" ht="14.4" customHeight="1" thickBot="1" x14ac:dyDescent="0.35">
      <c r="A213" s="667" t="s">
        <v>2383</v>
      </c>
      <c r="B213" s="668" t="s">
        <v>2294</v>
      </c>
      <c r="C213" s="668" t="s">
        <v>1342</v>
      </c>
      <c r="D213" s="668" t="s">
        <v>1343</v>
      </c>
      <c r="E213" s="668" t="s">
        <v>2295</v>
      </c>
      <c r="F213" s="671"/>
      <c r="G213" s="671"/>
      <c r="H213" s="679">
        <v>0</v>
      </c>
      <c r="I213" s="671">
        <v>1</v>
      </c>
      <c r="J213" s="671">
        <v>31.32</v>
      </c>
      <c r="K213" s="679">
        <v>1</v>
      </c>
      <c r="L213" s="671">
        <v>1</v>
      </c>
      <c r="M213" s="672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569</v>
      </c>
      <c r="B5" s="646" t="s">
        <v>570</v>
      </c>
      <c r="C5" s="647" t="s">
        <v>571</v>
      </c>
      <c r="D5" s="647" t="s">
        <v>571</v>
      </c>
      <c r="E5" s="647"/>
      <c r="F5" s="647" t="s">
        <v>571</v>
      </c>
      <c r="G5" s="647" t="s">
        <v>571</v>
      </c>
      <c r="H5" s="647" t="s">
        <v>571</v>
      </c>
      <c r="I5" s="648" t="s">
        <v>571</v>
      </c>
      <c r="J5" s="649" t="s">
        <v>74</v>
      </c>
    </row>
    <row r="6" spans="1:10" ht="14.4" customHeight="1" x14ac:dyDescent="0.3">
      <c r="A6" s="645" t="s">
        <v>569</v>
      </c>
      <c r="B6" s="646" t="s">
        <v>356</v>
      </c>
      <c r="C6" s="647" t="s">
        <v>571</v>
      </c>
      <c r="D6" s="647" t="s">
        <v>571</v>
      </c>
      <c r="E6" s="647"/>
      <c r="F6" s="647">
        <v>0</v>
      </c>
      <c r="G6" s="647">
        <v>110.83190993125416</v>
      </c>
      <c r="H6" s="647">
        <v>-110.83190993125416</v>
      </c>
      <c r="I6" s="648">
        <v>0</v>
      </c>
      <c r="J6" s="649" t="s">
        <v>1</v>
      </c>
    </row>
    <row r="7" spans="1:10" ht="14.4" customHeight="1" x14ac:dyDescent="0.3">
      <c r="A7" s="645" t="s">
        <v>569</v>
      </c>
      <c r="B7" s="646" t="s">
        <v>357</v>
      </c>
      <c r="C7" s="647">
        <v>5383.6696499999989</v>
      </c>
      <c r="D7" s="647">
        <v>6205.800500000003</v>
      </c>
      <c r="E7" s="647"/>
      <c r="F7" s="647">
        <v>6329.5021900000011</v>
      </c>
      <c r="G7" s="647">
        <v>6280.75</v>
      </c>
      <c r="H7" s="647">
        <v>48.752190000001065</v>
      </c>
      <c r="I7" s="648">
        <v>1.0077621605699958</v>
      </c>
      <c r="J7" s="649" t="s">
        <v>1</v>
      </c>
    </row>
    <row r="8" spans="1:10" ht="14.4" customHeight="1" x14ac:dyDescent="0.3">
      <c r="A8" s="645" t="s">
        <v>569</v>
      </c>
      <c r="B8" s="646" t="s">
        <v>358</v>
      </c>
      <c r="C8" s="647" t="s">
        <v>571</v>
      </c>
      <c r="D8" s="647">
        <v>123.50552000000002</v>
      </c>
      <c r="E8" s="647"/>
      <c r="F8" s="647">
        <v>200.50089999999997</v>
      </c>
      <c r="G8" s="647">
        <v>204.16666666666669</v>
      </c>
      <c r="H8" s="647">
        <v>-3.6657666666667126</v>
      </c>
      <c r="I8" s="648">
        <v>0.9820452244897957</v>
      </c>
      <c r="J8" s="649" t="s">
        <v>1</v>
      </c>
    </row>
    <row r="9" spans="1:10" ht="14.4" customHeight="1" x14ac:dyDescent="0.3">
      <c r="A9" s="645" t="s">
        <v>569</v>
      </c>
      <c r="B9" s="646" t="s">
        <v>359</v>
      </c>
      <c r="C9" s="647">
        <v>5.2936299999990002</v>
      </c>
      <c r="D9" s="647">
        <v>3.78166</v>
      </c>
      <c r="E9" s="647"/>
      <c r="F9" s="647">
        <v>4.4144500000000004</v>
      </c>
      <c r="G9" s="647">
        <v>5.0348814610196673</v>
      </c>
      <c r="H9" s="647">
        <v>-0.62043146101966684</v>
      </c>
      <c r="I9" s="648">
        <v>0.87677337275503275</v>
      </c>
      <c r="J9" s="649" t="s">
        <v>1</v>
      </c>
    </row>
    <row r="10" spans="1:10" ht="14.4" customHeight="1" x14ac:dyDescent="0.3">
      <c r="A10" s="645" t="s">
        <v>569</v>
      </c>
      <c r="B10" s="646" t="s">
        <v>360</v>
      </c>
      <c r="C10" s="647">
        <v>0.46500000000000002</v>
      </c>
      <c r="D10" s="647">
        <v>0.70425000000000004</v>
      </c>
      <c r="E10" s="647"/>
      <c r="F10" s="647">
        <v>0.47699999999999998</v>
      </c>
      <c r="G10" s="647">
        <v>0.41081248705991669</v>
      </c>
      <c r="H10" s="647">
        <v>6.6187512940083293E-2</v>
      </c>
      <c r="I10" s="648">
        <v>1.1611136833102882</v>
      </c>
      <c r="J10" s="649" t="s">
        <v>1</v>
      </c>
    </row>
    <row r="11" spans="1:10" ht="14.4" customHeight="1" x14ac:dyDescent="0.3">
      <c r="A11" s="645" t="s">
        <v>569</v>
      </c>
      <c r="B11" s="646" t="s">
        <v>361</v>
      </c>
      <c r="C11" s="647">
        <v>580.660689999998</v>
      </c>
      <c r="D11" s="647">
        <v>510.76311999999996</v>
      </c>
      <c r="E11" s="647"/>
      <c r="F11" s="647">
        <v>522.13693999999998</v>
      </c>
      <c r="G11" s="647">
        <v>583.55198714239236</v>
      </c>
      <c r="H11" s="647">
        <v>-61.415047142392382</v>
      </c>
      <c r="I11" s="648">
        <v>0.89475651099546938</v>
      </c>
      <c r="J11" s="649" t="s">
        <v>1</v>
      </c>
    </row>
    <row r="12" spans="1:10" ht="14.4" customHeight="1" x14ac:dyDescent="0.3">
      <c r="A12" s="645" t="s">
        <v>569</v>
      </c>
      <c r="B12" s="646" t="s">
        <v>3326</v>
      </c>
      <c r="C12" s="647">
        <v>29.448879999998997</v>
      </c>
      <c r="D12" s="647" t="s">
        <v>571</v>
      </c>
      <c r="E12" s="647"/>
      <c r="F12" s="647" t="s">
        <v>571</v>
      </c>
      <c r="G12" s="647" t="s">
        <v>571</v>
      </c>
      <c r="H12" s="647" t="s">
        <v>571</v>
      </c>
      <c r="I12" s="648" t="s">
        <v>571</v>
      </c>
      <c r="J12" s="649" t="s">
        <v>1</v>
      </c>
    </row>
    <row r="13" spans="1:10" ht="14.4" customHeight="1" x14ac:dyDescent="0.3">
      <c r="A13" s="645" t="s">
        <v>569</v>
      </c>
      <c r="B13" s="646" t="s">
        <v>362</v>
      </c>
      <c r="C13" s="647">
        <v>722.63619999999798</v>
      </c>
      <c r="D13" s="647">
        <v>710.95715000000007</v>
      </c>
      <c r="E13" s="647"/>
      <c r="F13" s="647">
        <v>697.38593000000003</v>
      </c>
      <c r="G13" s="647">
        <v>735.12307236729089</v>
      </c>
      <c r="H13" s="647">
        <v>-37.737142367290858</v>
      </c>
      <c r="I13" s="648">
        <v>0.94866554487840071</v>
      </c>
      <c r="J13" s="649" t="s">
        <v>1</v>
      </c>
    </row>
    <row r="14" spans="1:10" ht="14.4" customHeight="1" x14ac:dyDescent="0.3">
      <c r="A14" s="645" t="s">
        <v>569</v>
      </c>
      <c r="B14" s="646" t="s">
        <v>363</v>
      </c>
      <c r="C14" s="647">
        <v>51.573159999999007</v>
      </c>
      <c r="D14" s="647">
        <v>52.289500000000004</v>
      </c>
      <c r="E14" s="647"/>
      <c r="F14" s="647">
        <v>61.914600000000007</v>
      </c>
      <c r="G14" s="647">
        <v>50.166665086536824</v>
      </c>
      <c r="H14" s="647">
        <v>11.747934913463183</v>
      </c>
      <c r="I14" s="648">
        <v>1.2341781119633557</v>
      </c>
      <c r="J14" s="649" t="s">
        <v>1</v>
      </c>
    </row>
    <row r="15" spans="1:10" ht="14.4" customHeight="1" x14ac:dyDescent="0.3">
      <c r="A15" s="645" t="s">
        <v>569</v>
      </c>
      <c r="B15" s="646" t="s">
        <v>364</v>
      </c>
      <c r="C15" s="647">
        <v>70.214569999999</v>
      </c>
      <c r="D15" s="647">
        <v>72.571640000000002</v>
      </c>
      <c r="E15" s="647"/>
      <c r="F15" s="647">
        <v>51.388840000000002</v>
      </c>
      <c r="G15" s="647">
        <v>71.989514399171242</v>
      </c>
      <c r="H15" s="647">
        <v>-20.60067439917124</v>
      </c>
      <c r="I15" s="648">
        <v>0.71383784748229395</v>
      </c>
      <c r="J15" s="649" t="s">
        <v>1</v>
      </c>
    </row>
    <row r="16" spans="1:10" ht="14.4" customHeight="1" x14ac:dyDescent="0.3">
      <c r="A16" s="645" t="s">
        <v>569</v>
      </c>
      <c r="B16" s="646" t="s">
        <v>365</v>
      </c>
      <c r="C16" s="647">
        <v>9.0199999999990013</v>
      </c>
      <c r="D16" s="647">
        <v>18.116979999999998</v>
      </c>
      <c r="E16" s="647"/>
      <c r="F16" s="647">
        <v>7.2937999999999992</v>
      </c>
      <c r="G16" s="647">
        <v>13.664792902924333</v>
      </c>
      <c r="H16" s="647">
        <v>-6.3709929029243337</v>
      </c>
      <c r="I16" s="648">
        <v>0.53376586471640486</v>
      </c>
      <c r="J16" s="649" t="s">
        <v>1</v>
      </c>
    </row>
    <row r="17" spans="1:10" ht="14.4" customHeight="1" x14ac:dyDescent="0.3">
      <c r="A17" s="645" t="s">
        <v>569</v>
      </c>
      <c r="B17" s="646" t="s">
        <v>3327</v>
      </c>
      <c r="C17" s="647">
        <v>0</v>
      </c>
      <c r="D17" s="647" t="s">
        <v>571</v>
      </c>
      <c r="E17" s="647"/>
      <c r="F17" s="647" t="s">
        <v>571</v>
      </c>
      <c r="G17" s="647" t="s">
        <v>571</v>
      </c>
      <c r="H17" s="647" t="s">
        <v>571</v>
      </c>
      <c r="I17" s="648" t="s">
        <v>571</v>
      </c>
      <c r="J17" s="649" t="s">
        <v>1</v>
      </c>
    </row>
    <row r="18" spans="1:10" ht="14.4" customHeight="1" x14ac:dyDescent="0.3">
      <c r="A18" s="645" t="s">
        <v>569</v>
      </c>
      <c r="B18" s="646" t="s">
        <v>366</v>
      </c>
      <c r="C18" s="647">
        <v>41.104499999999994</v>
      </c>
      <c r="D18" s="647">
        <v>47.143699999999995</v>
      </c>
      <c r="E18" s="647"/>
      <c r="F18" s="647">
        <v>49.985300000000002</v>
      </c>
      <c r="G18" s="647">
        <v>47.833331826698256</v>
      </c>
      <c r="H18" s="647">
        <v>2.1519681733017464</v>
      </c>
      <c r="I18" s="648">
        <v>1.0449888830888552</v>
      </c>
      <c r="J18" s="649" t="s">
        <v>1</v>
      </c>
    </row>
    <row r="19" spans="1:10" ht="14.4" customHeight="1" x14ac:dyDescent="0.3">
      <c r="A19" s="645" t="s">
        <v>569</v>
      </c>
      <c r="B19" s="646" t="s">
        <v>367</v>
      </c>
      <c r="C19" s="647">
        <v>17.147209999999998</v>
      </c>
      <c r="D19" s="647">
        <v>10.711399999999999</v>
      </c>
      <c r="E19" s="647"/>
      <c r="F19" s="647">
        <v>21.829880000000003</v>
      </c>
      <c r="G19" s="647">
        <v>19.833332708631165</v>
      </c>
      <c r="H19" s="647">
        <v>1.996547291368838</v>
      </c>
      <c r="I19" s="648">
        <v>1.1006662531557276</v>
      </c>
      <c r="J19" s="649" t="s">
        <v>1</v>
      </c>
    </row>
    <row r="20" spans="1:10" ht="14.4" customHeight="1" x14ac:dyDescent="0.3">
      <c r="A20" s="645" t="s">
        <v>569</v>
      </c>
      <c r="B20" s="646" t="s">
        <v>368</v>
      </c>
      <c r="C20" s="647" t="s">
        <v>571</v>
      </c>
      <c r="D20" s="647" t="s">
        <v>571</v>
      </c>
      <c r="E20" s="647"/>
      <c r="F20" s="647">
        <v>7.2495399999999997</v>
      </c>
      <c r="G20" s="647">
        <v>0</v>
      </c>
      <c r="H20" s="647">
        <v>7.2495399999999997</v>
      </c>
      <c r="I20" s="648" t="s">
        <v>571</v>
      </c>
      <c r="J20" s="649" t="s">
        <v>1</v>
      </c>
    </row>
    <row r="21" spans="1:10" ht="14.4" customHeight="1" x14ac:dyDescent="0.3">
      <c r="A21" s="645" t="s">
        <v>569</v>
      </c>
      <c r="B21" s="646" t="s">
        <v>370</v>
      </c>
      <c r="C21" s="647">
        <v>145.44200000000001</v>
      </c>
      <c r="D21" s="647">
        <v>67.412999999999997</v>
      </c>
      <c r="E21" s="647"/>
      <c r="F21" s="647">
        <v>142.15782999999999</v>
      </c>
      <c r="G21" s="647">
        <v>122.49695171790881</v>
      </c>
      <c r="H21" s="647">
        <v>19.660878282091176</v>
      </c>
      <c r="I21" s="648">
        <v>1.1605009594636042</v>
      </c>
      <c r="J21" s="649" t="s">
        <v>1</v>
      </c>
    </row>
    <row r="22" spans="1:10" ht="14.4" customHeight="1" x14ac:dyDescent="0.3">
      <c r="A22" s="645" t="s">
        <v>569</v>
      </c>
      <c r="B22" s="646" t="s">
        <v>573</v>
      </c>
      <c r="C22" s="647">
        <v>7056.6754899999905</v>
      </c>
      <c r="D22" s="647">
        <v>7823.758420000001</v>
      </c>
      <c r="E22" s="647"/>
      <c r="F22" s="647">
        <v>8096.2372000000023</v>
      </c>
      <c r="G22" s="647">
        <v>8245.853918697554</v>
      </c>
      <c r="H22" s="647">
        <v>-149.61671869755173</v>
      </c>
      <c r="I22" s="648">
        <v>0.98185552155389333</v>
      </c>
      <c r="J22" s="649" t="s">
        <v>574</v>
      </c>
    </row>
    <row r="24" spans="1:10" ht="14.4" customHeight="1" x14ac:dyDescent="0.3">
      <c r="A24" s="645" t="s">
        <v>569</v>
      </c>
      <c r="B24" s="646" t="s">
        <v>570</v>
      </c>
      <c r="C24" s="647" t="s">
        <v>571</v>
      </c>
      <c r="D24" s="647" t="s">
        <v>571</v>
      </c>
      <c r="E24" s="647"/>
      <c r="F24" s="647" t="s">
        <v>571</v>
      </c>
      <c r="G24" s="647" t="s">
        <v>571</v>
      </c>
      <c r="H24" s="647" t="s">
        <v>571</v>
      </c>
      <c r="I24" s="648" t="s">
        <v>571</v>
      </c>
      <c r="J24" s="649" t="s">
        <v>74</v>
      </c>
    </row>
    <row r="25" spans="1:10" ht="14.4" customHeight="1" x14ac:dyDescent="0.3">
      <c r="A25" s="645" t="s">
        <v>575</v>
      </c>
      <c r="B25" s="646" t="s">
        <v>576</v>
      </c>
      <c r="C25" s="647" t="s">
        <v>571</v>
      </c>
      <c r="D25" s="647" t="s">
        <v>571</v>
      </c>
      <c r="E25" s="647"/>
      <c r="F25" s="647" t="s">
        <v>571</v>
      </c>
      <c r="G25" s="647" t="s">
        <v>571</v>
      </c>
      <c r="H25" s="647" t="s">
        <v>571</v>
      </c>
      <c r="I25" s="648" t="s">
        <v>571</v>
      </c>
      <c r="J25" s="649" t="s">
        <v>0</v>
      </c>
    </row>
    <row r="26" spans="1:10" ht="14.4" customHeight="1" x14ac:dyDescent="0.3">
      <c r="A26" s="645" t="s">
        <v>575</v>
      </c>
      <c r="B26" s="646" t="s">
        <v>359</v>
      </c>
      <c r="C26" s="647">
        <v>1.3943799999989999</v>
      </c>
      <c r="D26" s="647">
        <v>0.86268000000000011</v>
      </c>
      <c r="E26" s="647"/>
      <c r="F26" s="647">
        <v>1.8324099999999999</v>
      </c>
      <c r="G26" s="647">
        <v>1.7499999448790833</v>
      </c>
      <c r="H26" s="647">
        <v>8.2410055120916592E-2</v>
      </c>
      <c r="I26" s="648">
        <v>1.0470914615523663</v>
      </c>
      <c r="J26" s="649" t="s">
        <v>1</v>
      </c>
    </row>
    <row r="27" spans="1:10" ht="14.4" customHeight="1" x14ac:dyDescent="0.3">
      <c r="A27" s="645" t="s">
        <v>575</v>
      </c>
      <c r="B27" s="646" t="s">
        <v>360</v>
      </c>
      <c r="C27" s="647">
        <v>0</v>
      </c>
      <c r="D27" s="647">
        <v>0</v>
      </c>
      <c r="E27" s="647"/>
      <c r="F27" s="647" t="s">
        <v>571</v>
      </c>
      <c r="G27" s="647" t="s">
        <v>571</v>
      </c>
      <c r="H27" s="647" t="s">
        <v>571</v>
      </c>
      <c r="I27" s="648" t="s">
        <v>571</v>
      </c>
      <c r="J27" s="649" t="s">
        <v>1</v>
      </c>
    </row>
    <row r="28" spans="1:10" ht="14.4" customHeight="1" x14ac:dyDescent="0.3">
      <c r="A28" s="645" t="s">
        <v>575</v>
      </c>
      <c r="B28" s="646" t="s">
        <v>361</v>
      </c>
      <c r="C28" s="647">
        <v>303.92687999999902</v>
      </c>
      <c r="D28" s="647">
        <v>289.52623999999997</v>
      </c>
      <c r="E28" s="647"/>
      <c r="F28" s="647">
        <v>272.23208999999997</v>
      </c>
      <c r="G28" s="647">
        <v>321.99998985778052</v>
      </c>
      <c r="H28" s="647">
        <v>-49.767899857780549</v>
      </c>
      <c r="I28" s="648">
        <v>0.84544129992127703</v>
      </c>
      <c r="J28" s="649" t="s">
        <v>1</v>
      </c>
    </row>
    <row r="29" spans="1:10" ht="14.4" customHeight="1" x14ac:dyDescent="0.3">
      <c r="A29" s="645" t="s">
        <v>575</v>
      </c>
      <c r="B29" s="646" t="s">
        <v>362</v>
      </c>
      <c r="C29" s="647">
        <v>71.209619999998992</v>
      </c>
      <c r="D29" s="647">
        <v>75.822730000000007</v>
      </c>
      <c r="E29" s="647"/>
      <c r="F29" s="647">
        <v>85.59123000000001</v>
      </c>
      <c r="G29" s="647">
        <v>93.002689705809914</v>
      </c>
      <c r="H29" s="647">
        <v>-7.4114597058099037</v>
      </c>
      <c r="I29" s="648">
        <v>0.92030918966694242</v>
      </c>
      <c r="J29" s="649" t="s">
        <v>1</v>
      </c>
    </row>
    <row r="30" spans="1:10" ht="14.4" customHeight="1" x14ac:dyDescent="0.3">
      <c r="A30" s="645" t="s">
        <v>575</v>
      </c>
      <c r="B30" s="646" t="s">
        <v>363</v>
      </c>
      <c r="C30" s="647">
        <v>22.548399999999003</v>
      </c>
      <c r="D30" s="647">
        <v>30.522300000000005</v>
      </c>
      <c r="E30" s="647"/>
      <c r="F30" s="647">
        <v>27.471600000000002</v>
      </c>
      <c r="G30" s="647">
        <v>30.076916816438331</v>
      </c>
      <c r="H30" s="647">
        <v>-2.6053168164383287</v>
      </c>
      <c r="I30" s="648">
        <v>0.91337819523394725</v>
      </c>
      <c r="J30" s="649" t="s">
        <v>1</v>
      </c>
    </row>
    <row r="31" spans="1:10" ht="14.4" customHeight="1" x14ac:dyDescent="0.3">
      <c r="A31" s="645" t="s">
        <v>575</v>
      </c>
      <c r="B31" s="646" t="s">
        <v>365</v>
      </c>
      <c r="C31" s="647">
        <v>2.1989999999999998</v>
      </c>
      <c r="D31" s="647">
        <v>3.8499799999999995</v>
      </c>
      <c r="E31" s="647"/>
      <c r="F31" s="647">
        <v>3.9979999999999998</v>
      </c>
      <c r="G31" s="647">
        <v>4.4877931919782501</v>
      </c>
      <c r="H31" s="647">
        <v>-0.48979319197825033</v>
      </c>
      <c r="I31" s="648">
        <v>0.89086101541984242</v>
      </c>
      <c r="J31" s="649" t="s">
        <v>1</v>
      </c>
    </row>
    <row r="32" spans="1:10" ht="14.4" customHeight="1" x14ac:dyDescent="0.3">
      <c r="A32" s="645" t="s">
        <v>575</v>
      </c>
      <c r="B32" s="646" t="s">
        <v>366</v>
      </c>
      <c r="C32" s="647">
        <v>17.021999999999998</v>
      </c>
      <c r="D32" s="647">
        <v>18.439</v>
      </c>
      <c r="E32" s="647"/>
      <c r="F32" s="647">
        <v>18.408999999999999</v>
      </c>
      <c r="G32" s="647">
        <v>19.593428741385921</v>
      </c>
      <c r="H32" s="647">
        <v>-1.184428741385922</v>
      </c>
      <c r="I32" s="648">
        <v>0.93954969510343378</v>
      </c>
      <c r="J32" s="649" t="s">
        <v>1</v>
      </c>
    </row>
    <row r="33" spans="1:10" ht="14.4" customHeight="1" x14ac:dyDescent="0.3">
      <c r="A33" s="645" t="s">
        <v>575</v>
      </c>
      <c r="B33" s="646" t="s">
        <v>367</v>
      </c>
      <c r="C33" s="647">
        <v>1.6067400000000001</v>
      </c>
      <c r="D33" s="647">
        <v>0</v>
      </c>
      <c r="E33" s="647"/>
      <c r="F33" s="647">
        <v>2.6778</v>
      </c>
      <c r="G33" s="647">
        <v>0</v>
      </c>
      <c r="H33" s="647">
        <v>2.6778</v>
      </c>
      <c r="I33" s="648" t="s">
        <v>571</v>
      </c>
      <c r="J33" s="649" t="s">
        <v>1</v>
      </c>
    </row>
    <row r="34" spans="1:10" ht="14.4" customHeight="1" x14ac:dyDescent="0.3">
      <c r="A34" s="645" t="s">
        <v>575</v>
      </c>
      <c r="B34" s="646" t="s">
        <v>368</v>
      </c>
      <c r="C34" s="647" t="s">
        <v>571</v>
      </c>
      <c r="D34" s="647" t="s">
        <v>571</v>
      </c>
      <c r="E34" s="647"/>
      <c r="F34" s="647">
        <v>2.2686000000000002</v>
      </c>
      <c r="G34" s="647">
        <v>0</v>
      </c>
      <c r="H34" s="647">
        <v>2.2686000000000002</v>
      </c>
      <c r="I34" s="648" t="s">
        <v>571</v>
      </c>
      <c r="J34" s="649" t="s">
        <v>1</v>
      </c>
    </row>
    <row r="35" spans="1:10" ht="14.4" customHeight="1" x14ac:dyDescent="0.3">
      <c r="A35" s="645" t="s">
        <v>575</v>
      </c>
      <c r="B35" s="646" t="s">
        <v>577</v>
      </c>
      <c r="C35" s="647">
        <v>419.90701999999601</v>
      </c>
      <c r="D35" s="647">
        <v>419.02293000000003</v>
      </c>
      <c r="E35" s="647"/>
      <c r="F35" s="647">
        <v>414.48072999999994</v>
      </c>
      <c r="G35" s="647">
        <v>470.91081825827206</v>
      </c>
      <c r="H35" s="647">
        <v>-56.430088258272121</v>
      </c>
      <c r="I35" s="648">
        <v>0.8801682058038367</v>
      </c>
      <c r="J35" s="649" t="s">
        <v>578</v>
      </c>
    </row>
    <row r="36" spans="1:10" ht="14.4" customHeight="1" x14ac:dyDescent="0.3">
      <c r="A36" s="645" t="s">
        <v>571</v>
      </c>
      <c r="B36" s="646" t="s">
        <v>571</v>
      </c>
      <c r="C36" s="647" t="s">
        <v>571</v>
      </c>
      <c r="D36" s="647" t="s">
        <v>571</v>
      </c>
      <c r="E36" s="647"/>
      <c r="F36" s="647" t="s">
        <v>571</v>
      </c>
      <c r="G36" s="647" t="s">
        <v>571</v>
      </c>
      <c r="H36" s="647" t="s">
        <v>571</v>
      </c>
      <c r="I36" s="648" t="s">
        <v>571</v>
      </c>
      <c r="J36" s="649" t="s">
        <v>579</v>
      </c>
    </row>
    <row r="37" spans="1:10" ht="14.4" customHeight="1" x14ac:dyDescent="0.3">
      <c r="A37" s="645" t="s">
        <v>580</v>
      </c>
      <c r="B37" s="646" t="s">
        <v>581</v>
      </c>
      <c r="C37" s="647" t="s">
        <v>571</v>
      </c>
      <c r="D37" s="647" t="s">
        <v>571</v>
      </c>
      <c r="E37" s="647"/>
      <c r="F37" s="647" t="s">
        <v>571</v>
      </c>
      <c r="G37" s="647" t="s">
        <v>571</v>
      </c>
      <c r="H37" s="647" t="s">
        <v>571</v>
      </c>
      <c r="I37" s="648" t="s">
        <v>571</v>
      </c>
      <c r="J37" s="649" t="s">
        <v>0</v>
      </c>
    </row>
    <row r="38" spans="1:10" ht="14.4" customHeight="1" x14ac:dyDescent="0.3">
      <c r="A38" s="645" t="s">
        <v>580</v>
      </c>
      <c r="B38" s="646" t="s">
        <v>357</v>
      </c>
      <c r="C38" s="647">
        <v>0</v>
      </c>
      <c r="D38" s="647">
        <v>0</v>
      </c>
      <c r="E38" s="647"/>
      <c r="F38" s="647" t="s">
        <v>571</v>
      </c>
      <c r="G38" s="647" t="s">
        <v>571</v>
      </c>
      <c r="H38" s="647" t="s">
        <v>571</v>
      </c>
      <c r="I38" s="648" t="s">
        <v>571</v>
      </c>
      <c r="J38" s="649" t="s">
        <v>1</v>
      </c>
    </row>
    <row r="39" spans="1:10" ht="14.4" customHeight="1" x14ac:dyDescent="0.3">
      <c r="A39" s="645" t="s">
        <v>580</v>
      </c>
      <c r="B39" s="646" t="s">
        <v>361</v>
      </c>
      <c r="C39" s="647">
        <v>127.11353</v>
      </c>
      <c r="D39" s="647">
        <v>118.35777000000002</v>
      </c>
      <c r="E39" s="647"/>
      <c r="F39" s="647">
        <v>130.60509999999999</v>
      </c>
      <c r="G39" s="647">
        <v>140.583328905299</v>
      </c>
      <c r="H39" s="647">
        <v>-9.9782289052990052</v>
      </c>
      <c r="I39" s="648">
        <v>0.92902267300825814</v>
      </c>
      <c r="J39" s="649" t="s">
        <v>1</v>
      </c>
    </row>
    <row r="40" spans="1:10" ht="14.4" customHeight="1" x14ac:dyDescent="0.3">
      <c r="A40" s="645" t="s">
        <v>580</v>
      </c>
      <c r="B40" s="646" t="s">
        <v>3326</v>
      </c>
      <c r="C40" s="647">
        <v>29.448879999998997</v>
      </c>
      <c r="D40" s="647" t="s">
        <v>571</v>
      </c>
      <c r="E40" s="647"/>
      <c r="F40" s="647" t="s">
        <v>571</v>
      </c>
      <c r="G40" s="647" t="s">
        <v>571</v>
      </c>
      <c r="H40" s="647" t="s">
        <v>571</v>
      </c>
      <c r="I40" s="648" t="s">
        <v>571</v>
      </c>
      <c r="J40" s="649" t="s">
        <v>1</v>
      </c>
    </row>
    <row r="41" spans="1:10" ht="14.4" customHeight="1" x14ac:dyDescent="0.3">
      <c r="A41" s="645" t="s">
        <v>580</v>
      </c>
      <c r="B41" s="646" t="s">
        <v>362</v>
      </c>
      <c r="C41" s="647">
        <v>22.80941</v>
      </c>
      <c r="D41" s="647">
        <v>19.471679999999999</v>
      </c>
      <c r="E41" s="647"/>
      <c r="F41" s="647">
        <v>29.735200000000003</v>
      </c>
      <c r="G41" s="647">
        <v>20.53123331795608</v>
      </c>
      <c r="H41" s="647">
        <v>9.203966682043923</v>
      </c>
      <c r="I41" s="648">
        <v>1.4482909788957672</v>
      </c>
      <c r="J41" s="649" t="s">
        <v>1</v>
      </c>
    </row>
    <row r="42" spans="1:10" ht="14.4" customHeight="1" x14ac:dyDescent="0.3">
      <c r="A42" s="645" t="s">
        <v>580</v>
      </c>
      <c r="B42" s="646" t="s">
        <v>364</v>
      </c>
      <c r="C42" s="647">
        <v>7.7721800000000005</v>
      </c>
      <c r="D42" s="647">
        <v>7.7720299999999991</v>
      </c>
      <c r="E42" s="647"/>
      <c r="F42" s="647">
        <v>11.614360000000001</v>
      </c>
      <c r="G42" s="647">
        <v>8.7874788898819993</v>
      </c>
      <c r="H42" s="647">
        <v>2.826881110118002</v>
      </c>
      <c r="I42" s="648">
        <v>1.3216942134988119</v>
      </c>
      <c r="J42" s="649" t="s">
        <v>1</v>
      </c>
    </row>
    <row r="43" spans="1:10" ht="14.4" customHeight="1" x14ac:dyDescent="0.3">
      <c r="A43" s="645" t="s">
        <v>580</v>
      </c>
      <c r="B43" s="646" t="s">
        <v>365</v>
      </c>
      <c r="C43" s="647">
        <v>0.152</v>
      </c>
      <c r="D43" s="647">
        <v>0.33399999999999996</v>
      </c>
      <c r="E43" s="647"/>
      <c r="F43" s="647">
        <v>0.56299999999999994</v>
      </c>
      <c r="G43" s="647">
        <v>0.47774998495175003</v>
      </c>
      <c r="H43" s="647">
        <v>8.5250015048249916E-2</v>
      </c>
      <c r="I43" s="648">
        <v>1.1784406441307573</v>
      </c>
      <c r="J43" s="649" t="s">
        <v>1</v>
      </c>
    </row>
    <row r="44" spans="1:10" ht="14.4" customHeight="1" x14ac:dyDescent="0.3">
      <c r="A44" s="645" t="s">
        <v>580</v>
      </c>
      <c r="B44" s="646" t="s">
        <v>366</v>
      </c>
      <c r="C44" s="647">
        <v>9.9934999999999992</v>
      </c>
      <c r="D44" s="647">
        <v>11.737699999999998</v>
      </c>
      <c r="E44" s="647"/>
      <c r="F44" s="647">
        <v>15.814300000000001</v>
      </c>
      <c r="G44" s="647">
        <v>11.037045949011832</v>
      </c>
      <c r="H44" s="647">
        <v>4.7772540509881694</v>
      </c>
      <c r="I44" s="648">
        <v>1.432838104784359</v>
      </c>
      <c r="J44" s="649" t="s">
        <v>1</v>
      </c>
    </row>
    <row r="45" spans="1:10" ht="14.4" customHeight="1" x14ac:dyDescent="0.3">
      <c r="A45" s="645" t="s">
        <v>580</v>
      </c>
      <c r="B45" s="646" t="s">
        <v>582</v>
      </c>
      <c r="C45" s="647">
        <v>197.28949999999898</v>
      </c>
      <c r="D45" s="647">
        <v>157.67318</v>
      </c>
      <c r="E45" s="647"/>
      <c r="F45" s="647">
        <v>188.33195999999998</v>
      </c>
      <c r="G45" s="647">
        <v>181.41683704710064</v>
      </c>
      <c r="H45" s="647">
        <v>6.9151229528993383</v>
      </c>
      <c r="I45" s="648">
        <v>1.0381173162615771</v>
      </c>
      <c r="J45" s="649" t="s">
        <v>578</v>
      </c>
    </row>
    <row r="46" spans="1:10" ht="14.4" customHeight="1" x14ac:dyDescent="0.3">
      <c r="A46" s="645" t="s">
        <v>571</v>
      </c>
      <c r="B46" s="646" t="s">
        <v>571</v>
      </c>
      <c r="C46" s="647" t="s">
        <v>571</v>
      </c>
      <c r="D46" s="647" t="s">
        <v>571</v>
      </c>
      <c r="E46" s="647"/>
      <c r="F46" s="647" t="s">
        <v>571</v>
      </c>
      <c r="G46" s="647" t="s">
        <v>571</v>
      </c>
      <c r="H46" s="647" t="s">
        <v>571</v>
      </c>
      <c r="I46" s="648" t="s">
        <v>571</v>
      </c>
      <c r="J46" s="649" t="s">
        <v>579</v>
      </c>
    </row>
    <row r="47" spans="1:10" ht="14.4" customHeight="1" x14ac:dyDescent="0.3">
      <c r="A47" s="645" t="s">
        <v>583</v>
      </c>
      <c r="B47" s="646" t="s">
        <v>584</v>
      </c>
      <c r="C47" s="647" t="s">
        <v>571</v>
      </c>
      <c r="D47" s="647" t="s">
        <v>571</v>
      </c>
      <c r="E47" s="647"/>
      <c r="F47" s="647" t="s">
        <v>571</v>
      </c>
      <c r="G47" s="647" t="s">
        <v>571</v>
      </c>
      <c r="H47" s="647" t="s">
        <v>571</v>
      </c>
      <c r="I47" s="648" t="s">
        <v>571</v>
      </c>
      <c r="J47" s="649" t="s">
        <v>0</v>
      </c>
    </row>
    <row r="48" spans="1:10" ht="14.4" customHeight="1" x14ac:dyDescent="0.3">
      <c r="A48" s="645" t="s">
        <v>583</v>
      </c>
      <c r="B48" s="646" t="s">
        <v>359</v>
      </c>
      <c r="C48" s="647">
        <v>3.8992500000000003</v>
      </c>
      <c r="D48" s="647">
        <v>2.9189799999999999</v>
      </c>
      <c r="E48" s="647"/>
      <c r="F48" s="647">
        <v>2.5820400000000001</v>
      </c>
      <c r="G48" s="647">
        <v>3.2848815161405835</v>
      </c>
      <c r="H48" s="647">
        <v>-0.70284151614058343</v>
      </c>
      <c r="I48" s="648">
        <v>0.78603748333475543</v>
      </c>
      <c r="J48" s="649" t="s">
        <v>1</v>
      </c>
    </row>
    <row r="49" spans="1:10" ht="14.4" customHeight="1" x14ac:dyDescent="0.3">
      <c r="A49" s="645" t="s">
        <v>583</v>
      </c>
      <c r="B49" s="646" t="s">
        <v>360</v>
      </c>
      <c r="C49" s="647">
        <v>0.46500000000000002</v>
      </c>
      <c r="D49" s="647">
        <v>0.70425000000000004</v>
      </c>
      <c r="E49" s="647"/>
      <c r="F49" s="647">
        <v>0.47699999999999998</v>
      </c>
      <c r="G49" s="647">
        <v>0.41081248705991669</v>
      </c>
      <c r="H49" s="647">
        <v>6.6187512940083293E-2</v>
      </c>
      <c r="I49" s="648">
        <v>1.1611136833102882</v>
      </c>
      <c r="J49" s="649" t="s">
        <v>1</v>
      </c>
    </row>
    <row r="50" spans="1:10" ht="14.4" customHeight="1" x14ac:dyDescent="0.3">
      <c r="A50" s="645" t="s">
        <v>583</v>
      </c>
      <c r="B50" s="646" t="s">
        <v>361</v>
      </c>
      <c r="C50" s="647">
        <v>143.61327999999997</v>
      </c>
      <c r="D50" s="647">
        <v>96.526309999999995</v>
      </c>
      <c r="E50" s="647"/>
      <c r="F50" s="647">
        <v>119.29974999999999</v>
      </c>
      <c r="G50" s="647">
        <v>116.66666299194958</v>
      </c>
      <c r="H50" s="647">
        <v>2.6330870080504098</v>
      </c>
      <c r="I50" s="648">
        <v>1.0225693179227395</v>
      </c>
      <c r="J50" s="649" t="s">
        <v>1</v>
      </c>
    </row>
    <row r="51" spans="1:10" ht="14.4" customHeight="1" x14ac:dyDescent="0.3">
      <c r="A51" s="645" t="s">
        <v>583</v>
      </c>
      <c r="B51" s="646" t="s">
        <v>362</v>
      </c>
      <c r="C51" s="647">
        <v>121.54523999999999</v>
      </c>
      <c r="D51" s="647">
        <v>96.059830000000005</v>
      </c>
      <c r="E51" s="647"/>
      <c r="F51" s="647">
        <v>87.994340000000008</v>
      </c>
      <c r="G51" s="647">
        <v>100.08916576951134</v>
      </c>
      <c r="H51" s="647">
        <v>-12.094825769511331</v>
      </c>
      <c r="I51" s="648">
        <v>0.87915949067490784</v>
      </c>
      <c r="J51" s="649" t="s">
        <v>1</v>
      </c>
    </row>
    <row r="52" spans="1:10" ht="14.4" customHeight="1" x14ac:dyDescent="0.3">
      <c r="A52" s="645" t="s">
        <v>583</v>
      </c>
      <c r="B52" s="646" t="s">
        <v>363</v>
      </c>
      <c r="C52" s="647">
        <v>7.7408599999999996</v>
      </c>
      <c r="D52" s="647">
        <v>17.1934</v>
      </c>
      <c r="E52" s="647"/>
      <c r="F52" s="647">
        <v>25.295400000000001</v>
      </c>
      <c r="G52" s="647">
        <v>15.793484217312084</v>
      </c>
      <c r="H52" s="647">
        <v>9.5019157826879166</v>
      </c>
      <c r="I52" s="648">
        <v>1.6016351839749432</v>
      </c>
      <c r="J52" s="649" t="s">
        <v>1</v>
      </c>
    </row>
    <row r="53" spans="1:10" ht="14.4" customHeight="1" x14ac:dyDescent="0.3">
      <c r="A53" s="645" t="s">
        <v>583</v>
      </c>
      <c r="B53" s="646" t="s">
        <v>364</v>
      </c>
      <c r="C53" s="647">
        <v>0</v>
      </c>
      <c r="D53" s="647">
        <v>0</v>
      </c>
      <c r="E53" s="647"/>
      <c r="F53" s="647">
        <v>1.28216</v>
      </c>
      <c r="G53" s="647">
        <v>0</v>
      </c>
      <c r="H53" s="647">
        <v>1.28216</v>
      </c>
      <c r="I53" s="648" t="s">
        <v>571</v>
      </c>
      <c r="J53" s="649" t="s">
        <v>1</v>
      </c>
    </row>
    <row r="54" spans="1:10" ht="14.4" customHeight="1" x14ac:dyDescent="0.3">
      <c r="A54" s="645" t="s">
        <v>583</v>
      </c>
      <c r="B54" s="646" t="s">
        <v>365</v>
      </c>
      <c r="C54" s="647">
        <v>2.1839999999990001</v>
      </c>
      <c r="D54" s="647">
        <v>2.4380000000000002</v>
      </c>
      <c r="E54" s="647"/>
      <c r="F54" s="647">
        <v>2.7327999999999997</v>
      </c>
      <c r="G54" s="647">
        <v>1.9938332705322501</v>
      </c>
      <c r="H54" s="647">
        <v>0.73896672946774955</v>
      </c>
      <c r="I54" s="648">
        <v>1.3706261403043414</v>
      </c>
      <c r="J54" s="649" t="s">
        <v>1</v>
      </c>
    </row>
    <row r="55" spans="1:10" ht="14.4" customHeight="1" x14ac:dyDescent="0.3">
      <c r="A55" s="645" t="s">
        <v>583</v>
      </c>
      <c r="B55" s="646" t="s">
        <v>366</v>
      </c>
      <c r="C55" s="647">
        <v>14.089</v>
      </c>
      <c r="D55" s="647">
        <v>16.967000000000002</v>
      </c>
      <c r="E55" s="647"/>
      <c r="F55" s="647">
        <v>15.762</v>
      </c>
      <c r="G55" s="647">
        <v>17.202857136300501</v>
      </c>
      <c r="H55" s="647">
        <v>-1.4408571363005009</v>
      </c>
      <c r="I55" s="648">
        <v>0.91624314932778894</v>
      </c>
      <c r="J55" s="649" t="s">
        <v>1</v>
      </c>
    </row>
    <row r="56" spans="1:10" ht="14.4" customHeight="1" x14ac:dyDescent="0.3">
      <c r="A56" s="645" t="s">
        <v>583</v>
      </c>
      <c r="B56" s="646" t="s">
        <v>367</v>
      </c>
      <c r="C56" s="647">
        <v>15.540469999999999</v>
      </c>
      <c r="D56" s="647">
        <v>10.711399999999999</v>
      </c>
      <c r="E56" s="647"/>
      <c r="F56" s="647">
        <v>19.152080000000002</v>
      </c>
      <c r="G56" s="647">
        <v>19.833332708631165</v>
      </c>
      <c r="H56" s="647">
        <v>-0.68125270863116327</v>
      </c>
      <c r="I56" s="648">
        <v>0.96565112285265642</v>
      </c>
      <c r="J56" s="649" t="s">
        <v>1</v>
      </c>
    </row>
    <row r="57" spans="1:10" ht="14.4" customHeight="1" x14ac:dyDescent="0.3">
      <c r="A57" s="645" t="s">
        <v>583</v>
      </c>
      <c r="B57" s="646" t="s">
        <v>368</v>
      </c>
      <c r="C57" s="647" t="s">
        <v>571</v>
      </c>
      <c r="D57" s="647" t="s">
        <v>571</v>
      </c>
      <c r="E57" s="647"/>
      <c r="F57" s="647">
        <v>4.9809399999999995</v>
      </c>
      <c r="G57" s="647">
        <v>0</v>
      </c>
      <c r="H57" s="647">
        <v>4.9809399999999995</v>
      </c>
      <c r="I57" s="648" t="s">
        <v>571</v>
      </c>
      <c r="J57" s="649" t="s">
        <v>1</v>
      </c>
    </row>
    <row r="58" spans="1:10" ht="14.4" customHeight="1" x14ac:dyDescent="0.3">
      <c r="A58" s="645" t="s">
        <v>583</v>
      </c>
      <c r="B58" s="646" t="s">
        <v>585</v>
      </c>
      <c r="C58" s="647">
        <v>309.07709999999895</v>
      </c>
      <c r="D58" s="647">
        <v>243.51917</v>
      </c>
      <c r="E58" s="647"/>
      <c r="F58" s="647">
        <v>279.55850999999996</v>
      </c>
      <c r="G58" s="647">
        <v>275.27503009743748</v>
      </c>
      <c r="H58" s="647">
        <v>4.2834799025624761</v>
      </c>
      <c r="I58" s="648">
        <v>1.0155607281236017</v>
      </c>
      <c r="J58" s="649" t="s">
        <v>578</v>
      </c>
    </row>
    <row r="59" spans="1:10" ht="14.4" customHeight="1" x14ac:dyDescent="0.3">
      <c r="A59" s="645" t="s">
        <v>571</v>
      </c>
      <c r="B59" s="646" t="s">
        <v>571</v>
      </c>
      <c r="C59" s="647" t="s">
        <v>571</v>
      </c>
      <c r="D59" s="647" t="s">
        <v>571</v>
      </c>
      <c r="E59" s="647"/>
      <c r="F59" s="647" t="s">
        <v>571</v>
      </c>
      <c r="G59" s="647" t="s">
        <v>571</v>
      </c>
      <c r="H59" s="647" t="s">
        <v>571</v>
      </c>
      <c r="I59" s="648" t="s">
        <v>571</v>
      </c>
      <c r="J59" s="649" t="s">
        <v>579</v>
      </c>
    </row>
    <row r="60" spans="1:10" ht="14.4" customHeight="1" x14ac:dyDescent="0.3">
      <c r="A60" s="645" t="s">
        <v>3328</v>
      </c>
      <c r="B60" s="646" t="s">
        <v>3329</v>
      </c>
      <c r="C60" s="647" t="s">
        <v>571</v>
      </c>
      <c r="D60" s="647" t="s">
        <v>571</v>
      </c>
      <c r="E60" s="647"/>
      <c r="F60" s="647" t="s">
        <v>571</v>
      </c>
      <c r="G60" s="647" t="s">
        <v>571</v>
      </c>
      <c r="H60" s="647" t="s">
        <v>571</v>
      </c>
      <c r="I60" s="648" t="s">
        <v>571</v>
      </c>
      <c r="J60" s="649" t="s">
        <v>0</v>
      </c>
    </row>
    <row r="61" spans="1:10" ht="14.4" customHeight="1" x14ac:dyDescent="0.3">
      <c r="A61" s="645" t="s">
        <v>3328</v>
      </c>
      <c r="B61" s="646" t="s">
        <v>356</v>
      </c>
      <c r="C61" s="647" t="s">
        <v>571</v>
      </c>
      <c r="D61" s="647" t="s">
        <v>571</v>
      </c>
      <c r="E61" s="647"/>
      <c r="F61" s="647">
        <v>0</v>
      </c>
      <c r="G61" s="647">
        <v>110.83190993125416</v>
      </c>
      <c r="H61" s="647">
        <v>-110.83190993125416</v>
      </c>
      <c r="I61" s="648">
        <v>0</v>
      </c>
      <c r="J61" s="649" t="s">
        <v>1</v>
      </c>
    </row>
    <row r="62" spans="1:10" ht="14.4" customHeight="1" x14ac:dyDescent="0.3">
      <c r="A62" s="645" t="s">
        <v>3328</v>
      </c>
      <c r="B62" s="646" t="s">
        <v>357</v>
      </c>
      <c r="C62" s="647">
        <v>5383.6696499999989</v>
      </c>
      <c r="D62" s="647">
        <v>6205.800500000003</v>
      </c>
      <c r="E62" s="647"/>
      <c r="F62" s="647">
        <v>6329.5021900000011</v>
      </c>
      <c r="G62" s="647">
        <v>6280.75</v>
      </c>
      <c r="H62" s="647">
        <v>48.752190000001065</v>
      </c>
      <c r="I62" s="648">
        <v>1.0077621605699958</v>
      </c>
      <c r="J62" s="649" t="s">
        <v>1</v>
      </c>
    </row>
    <row r="63" spans="1:10" ht="14.4" customHeight="1" x14ac:dyDescent="0.3">
      <c r="A63" s="645" t="s">
        <v>3328</v>
      </c>
      <c r="B63" s="646" t="s">
        <v>358</v>
      </c>
      <c r="C63" s="647" t="s">
        <v>571</v>
      </c>
      <c r="D63" s="647">
        <v>123.50552000000002</v>
      </c>
      <c r="E63" s="647"/>
      <c r="F63" s="647">
        <v>200.50089999999997</v>
      </c>
      <c r="G63" s="647">
        <v>204.16666666666669</v>
      </c>
      <c r="H63" s="647">
        <v>-3.6657666666667126</v>
      </c>
      <c r="I63" s="648">
        <v>0.9820452244897957</v>
      </c>
      <c r="J63" s="649" t="s">
        <v>1</v>
      </c>
    </row>
    <row r="64" spans="1:10" ht="14.4" customHeight="1" x14ac:dyDescent="0.3">
      <c r="A64" s="645" t="s">
        <v>3328</v>
      </c>
      <c r="B64" s="646" t="s">
        <v>361</v>
      </c>
      <c r="C64" s="647">
        <v>6.0069999999989996</v>
      </c>
      <c r="D64" s="647">
        <v>6.3528000000000002</v>
      </c>
      <c r="E64" s="647"/>
      <c r="F64" s="647">
        <v>0</v>
      </c>
      <c r="G64" s="647">
        <v>4.3020053873632493</v>
      </c>
      <c r="H64" s="647">
        <v>-4.3020053873632493</v>
      </c>
      <c r="I64" s="648">
        <v>0</v>
      </c>
      <c r="J64" s="649" t="s">
        <v>1</v>
      </c>
    </row>
    <row r="65" spans="1:10" ht="14.4" customHeight="1" x14ac:dyDescent="0.3">
      <c r="A65" s="645" t="s">
        <v>3328</v>
      </c>
      <c r="B65" s="646" t="s">
        <v>362</v>
      </c>
      <c r="C65" s="647">
        <v>507.07192999999899</v>
      </c>
      <c r="D65" s="647">
        <v>519.60291000000007</v>
      </c>
      <c r="E65" s="647"/>
      <c r="F65" s="647">
        <v>494.06515999999999</v>
      </c>
      <c r="G65" s="647">
        <v>521.49998357401353</v>
      </c>
      <c r="H65" s="647">
        <v>-27.434823574013535</v>
      </c>
      <c r="I65" s="648">
        <v>0.94739247471113319</v>
      </c>
      <c r="J65" s="649" t="s">
        <v>1</v>
      </c>
    </row>
    <row r="66" spans="1:10" ht="14.4" customHeight="1" x14ac:dyDescent="0.3">
      <c r="A66" s="645" t="s">
        <v>3328</v>
      </c>
      <c r="B66" s="646" t="s">
        <v>363</v>
      </c>
      <c r="C66" s="647">
        <v>21.283899999999999</v>
      </c>
      <c r="D66" s="647">
        <v>4.5738000000000003</v>
      </c>
      <c r="E66" s="647"/>
      <c r="F66" s="647">
        <v>9.1476000000000006</v>
      </c>
      <c r="G66" s="647">
        <v>4.296264052786416</v>
      </c>
      <c r="H66" s="647">
        <v>4.8513359472135846</v>
      </c>
      <c r="I66" s="648">
        <v>2.129198738161163</v>
      </c>
      <c r="J66" s="649" t="s">
        <v>1</v>
      </c>
    </row>
    <row r="67" spans="1:10" ht="14.4" customHeight="1" x14ac:dyDescent="0.3">
      <c r="A67" s="645" t="s">
        <v>3328</v>
      </c>
      <c r="B67" s="646" t="s">
        <v>364</v>
      </c>
      <c r="C67" s="647">
        <v>62.442389999998994</v>
      </c>
      <c r="D67" s="647">
        <v>64.799610000000001</v>
      </c>
      <c r="E67" s="647"/>
      <c r="F67" s="647">
        <v>38.492319999999999</v>
      </c>
      <c r="G67" s="647">
        <v>63.202035509289246</v>
      </c>
      <c r="H67" s="647">
        <v>-24.709715509289246</v>
      </c>
      <c r="I67" s="648">
        <v>0.6090360807183578</v>
      </c>
      <c r="J67" s="649" t="s">
        <v>1</v>
      </c>
    </row>
    <row r="68" spans="1:10" ht="14.4" customHeight="1" x14ac:dyDescent="0.3">
      <c r="A68" s="645" t="s">
        <v>3328</v>
      </c>
      <c r="B68" s="646" t="s">
        <v>365</v>
      </c>
      <c r="C68" s="647">
        <v>4.4850000000000003</v>
      </c>
      <c r="D68" s="647">
        <v>11.495000000000001</v>
      </c>
      <c r="E68" s="647"/>
      <c r="F68" s="647">
        <v>0</v>
      </c>
      <c r="G68" s="647">
        <v>6.7054164554620836</v>
      </c>
      <c r="H68" s="647">
        <v>-6.7054164554620836</v>
      </c>
      <c r="I68" s="648">
        <v>0</v>
      </c>
      <c r="J68" s="649" t="s">
        <v>1</v>
      </c>
    </row>
    <row r="69" spans="1:10" ht="14.4" customHeight="1" x14ac:dyDescent="0.3">
      <c r="A69" s="645" t="s">
        <v>3328</v>
      </c>
      <c r="B69" s="646" t="s">
        <v>3327</v>
      </c>
      <c r="C69" s="647">
        <v>0</v>
      </c>
      <c r="D69" s="647" t="s">
        <v>571</v>
      </c>
      <c r="E69" s="647"/>
      <c r="F69" s="647" t="s">
        <v>571</v>
      </c>
      <c r="G69" s="647" t="s">
        <v>571</v>
      </c>
      <c r="H69" s="647" t="s">
        <v>571</v>
      </c>
      <c r="I69" s="648" t="s">
        <v>571</v>
      </c>
      <c r="J69" s="649" t="s">
        <v>1</v>
      </c>
    </row>
    <row r="70" spans="1:10" ht="14.4" customHeight="1" x14ac:dyDescent="0.3">
      <c r="A70" s="645" t="s">
        <v>3328</v>
      </c>
      <c r="B70" s="646" t="s">
        <v>366</v>
      </c>
      <c r="C70" s="647">
        <v>0</v>
      </c>
      <c r="D70" s="647" t="s">
        <v>571</v>
      </c>
      <c r="E70" s="647"/>
      <c r="F70" s="647" t="s">
        <v>571</v>
      </c>
      <c r="G70" s="647" t="s">
        <v>571</v>
      </c>
      <c r="H70" s="647" t="s">
        <v>571</v>
      </c>
      <c r="I70" s="648" t="s">
        <v>571</v>
      </c>
      <c r="J70" s="649" t="s">
        <v>1</v>
      </c>
    </row>
    <row r="71" spans="1:10" ht="14.4" customHeight="1" x14ac:dyDescent="0.3">
      <c r="A71" s="645" t="s">
        <v>3328</v>
      </c>
      <c r="B71" s="646" t="s">
        <v>367</v>
      </c>
      <c r="C71" s="647">
        <v>0</v>
      </c>
      <c r="D71" s="647">
        <v>0</v>
      </c>
      <c r="E71" s="647"/>
      <c r="F71" s="647" t="s">
        <v>571</v>
      </c>
      <c r="G71" s="647" t="s">
        <v>571</v>
      </c>
      <c r="H71" s="647" t="s">
        <v>571</v>
      </c>
      <c r="I71" s="648" t="s">
        <v>571</v>
      </c>
      <c r="J71" s="649" t="s">
        <v>1</v>
      </c>
    </row>
    <row r="72" spans="1:10" ht="14.4" customHeight="1" x14ac:dyDescent="0.3">
      <c r="A72" s="645" t="s">
        <v>3328</v>
      </c>
      <c r="B72" s="646" t="s">
        <v>370</v>
      </c>
      <c r="C72" s="647">
        <v>145.44200000000001</v>
      </c>
      <c r="D72" s="647">
        <v>67.412999999999997</v>
      </c>
      <c r="E72" s="647"/>
      <c r="F72" s="647">
        <v>142.15782999999999</v>
      </c>
      <c r="G72" s="647">
        <v>122.49695171790881</v>
      </c>
      <c r="H72" s="647">
        <v>19.660878282091176</v>
      </c>
      <c r="I72" s="648">
        <v>1.1605009594636042</v>
      </c>
      <c r="J72" s="649" t="s">
        <v>1</v>
      </c>
    </row>
    <row r="73" spans="1:10" ht="14.4" customHeight="1" x14ac:dyDescent="0.3">
      <c r="A73" s="645" t="s">
        <v>3328</v>
      </c>
      <c r="B73" s="646" t="s">
        <v>3330</v>
      </c>
      <c r="C73" s="647">
        <v>6130.4018699999961</v>
      </c>
      <c r="D73" s="647">
        <v>7003.5431400000016</v>
      </c>
      <c r="E73" s="647"/>
      <c r="F73" s="647">
        <v>7213.8660000000018</v>
      </c>
      <c r="G73" s="647">
        <v>7318.2512332947445</v>
      </c>
      <c r="H73" s="647">
        <v>-104.38523329474265</v>
      </c>
      <c r="I73" s="648">
        <v>0.98573631459660238</v>
      </c>
      <c r="J73" s="649" t="s">
        <v>578</v>
      </c>
    </row>
    <row r="74" spans="1:10" ht="14.4" customHeight="1" x14ac:dyDescent="0.3">
      <c r="A74" s="645" t="s">
        <v>571</v>
      </c>
      <c r="B74" s="646" t="s">
        <v>571</v>
      </c>
      <c r="C74" s="647" t="s">
        <v>571</v>
      </c>
      <c r="D74" s="647" t="s">
        <v>571</v>
      </c>
      <c r="E74" s="647"/>
      <c r="F74" s="647" t="s">
        <v>571</v>
      </c>
      <c r="G74" s="647" t="s">
        <v>571</v>
      </c>
      <c r="H74" s="647" t="s">
        <v>571</v>
      </c>
      <c r="I74" s="648" t="s">
        <v>571</v>
      </c>
      <c r="J74" s="649" t="s">
        <v>579</v>
      </c>
    </row>
    <row r="75" spans="1:10" ht="14.4" customHeight="1" x14ac:dyDescent="0.3">
      <c r="A75" s="645" t="s">
        <v>3331</v>
      </c>
      <c r="B75" s="646" t="s">
        <v>3332</v>
      </c>
      <c r="C75" s="647" t="s">
        <v>571</v>
      </c>
      <c r="D75" s="647" t="s">
        <v>571</v>
      </c>
      <c r="E75" s="647"/>
      <c r="F75" s="647" t="s">
        <v>571</v>
      </c>
      <c r="G75" s="647" t="s">
        <v>571</v>
      </c>
      <c r="H75" s="647" t="s">
        <v>571</v>
      </c>
      <c r="I75" s="648" t="s">
        <v>571</v>
      </c>
      <c r="J75" s="649" t="s">
        <v>0</v>
      </c>
    </row>
    <row r="76" spans="1:10" ht="14.4" customHeight="1" x14ac:dyDescent="0.3">
      <c r="A76" s="645" t="s">
        <v>3331</v>
      </c>
      <c r="B76" s="646" t="s">
        <v>366</v>
      </c>
      <c r="C76" s="647">
        <v>0</v>
      </c>
      <c r="D76" s="647" t="s">
        <v>571</v>
      </c>
      <c r="E76" s="647"/>
      <c r="F76" s="647" t="s">
        <v>571</v>
      </c>
      <c r="G76" s="647" t="s">
        <v>571</v>
      </c>
      <c r="H76" s="647" t="s">
        <v>571</v>
      </c>
      <c r="I76" s="648" t="s">
        <v>571</v>
      </c>
      <c r="J76" s="649" t="s">
        <v>1</v>
      </c>
    </row>
    <row r="77" spans="1:10" ht="14.4" customHeight="1" x14ac:dyDescent="0.3">
      <c r="A77" s="645" t="s">
        <v>3331</v>
      </c>
      <c r="B77" s="646" t="s">
        <v>3333</v>
      </c>
      <c r="C77" s="647">
        <v>0</v>
      </c>
      <c r="D77" s="647" t="s">
        <v>571</v>
      </c>
      <c r="E77" s="647"/>
      <c r="F77" s="647" t="s">
        <v>571</v>
      </c>
      <c r="G77" s="647" t="s">
        <v>571</v>
      </c>
      <c r="H77" s="647" t="s">
        <v>571</v>
      </c>
      <c r="I77" s="648" t="s">
        <v>571</v>
      </c>
      <c r="J77" s="649" t="s">
        <v>578</v>
      </c>
    </row>
    <row r="78" spans="1:10" ht="14.4" customHeight="1" x14ac:dyDescent="0.3">
      <c r="A78" s="645" t="s">
        <v>571</v>
      </c>
      <c r="B78" s="646" t="s">
        <v>571</v>
      </c>
      <c r="C78" s="647" t="s">
        <v>571</v>
      </c>
      <c r="D78" s="647" t="s">
        <v>571</v>
      </c>
      <c r="E78" s="647"/>
      <c r="F78" s="647" t="s">
        <v>571</v>
      </c>
      <c r="G78" s="647" t="s">
        <v>571</v>
      </c>
      <c r="H78" s="647" t="s">
        <v>571</v>
      </c>
      <c r="I78" s="648" t="s">
        <v>571</v>
      </c>
      <c r="J78" s="649" t="s">
        <v>579</v>
      </c>
    </row>
    <row r="79" spans="1:10" ht="14.4" customHeight="1" x14ac:dyDescent="0.3">
      <c r="A79" s="645" t="s">
        <v>569</v>
      </c>
      <c r="B79" s="646" t="s">
        <v>573</v>
      </c>
      <c r="C79" s="647">
        <v>7056.6754899999905</v>
      </c>
      <c r="D79" s="647">
        <v>7823.7584200000019</v>
      </c>
      <c r="E79" s="647"/>
      <c r="F79" s="647">
        <v>8096.2372000000014</v>
      </c>
      <c r="G79" s="647">
        <v>8245.853918697554</v>
      </c>
      <c r="H79" s="647">
        <v>-149.61671869755264</v>
      </c>
      <c r="I79" s="648">
        <v>0.98185552155389322</v>
      </c>
      <c r="J79" s="649" t="s">
        <v>574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5512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43.549041373851971</v>
      </c>
      <c r="J3" s="207">
        <f>SUBTOTAL(9,J5:J1048576)</f>
        <v>188259</v>
      </c>
      <c r="K3" s="208">
        <f>SUBTOTAL(9,K5:K1048576)</f>
        <v>8198498.9799999977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569</v>
      </c>
      <c r="B5" s="737" t="s">
        <v>570</v>
      </c>
      <c r="C5" s="740" t="s">
        <v>575</v>
      </c>
      <c r="D5" s="755" t="s">
        <v>2127</v>
      </c>
      <c r="E5" s="740" t="s">
        <v>5483</v>
      </c>
      <c r="F5" s="755" t="s">
        <v>5484</v>
      </c>
      <c r="G5" s="740" t="s">
        <v>3334</v>
      </c>
      <c r="H5" s="740" t="s">
        <v>3335</v>
      </c>
      <c r="I5" s="229">
        <v>2.4666666666666668</v>
      </c>
      <c r="J5" s="229">
        <v>360</v>
      </c>
      <c r="K5" s="750">
        <v>892</v>
      </c>
    </row>
    <row r="6" spans="1:11" ht="14.4" customHeight="1" x14ac:dyDescent="0.3">
      <c r="A6" s="661" t="s">
        <v>569</v>
      </c>
      <c r="B6" s="662" t="s">
        <v>570</v>
      </c>
      <c r="C6" s="663" t="s">
        <v>575</v>
      </c>
      <c r="D6" s="664" t="s">
        <v>2127</v>
      </c>
      <c r="E6" s="663" t="s">
        <v>5483</v>
      </c>
      <c r="F6" s="664" t="s">
        <v>5484</v>
      </c>
      <c r="G6" s="663" t="s">
        <v>3336</v>
      </c>
      <c r="H6" s="663" t="s">
        <v>3337</v>
      </c>
      <c r="I6" s="665">
        <v>3.1850000000000001</v>
      </c>
      <c r="J6" s="665">
        <v>260</v>
      </c>
      <c r="K6" s="666">
        <v>836.6</v>
      </c>
    </row>
    <row r="7" spans="1:11" ht="14.4" customHeight="1" x14ac:dyDescent="0.3">
      <c r="A7" s="661" t="s">
        <v>569</v>
      </c>
      <c r="B7" s="662" t="s">
        <v>570</v>
      </c>
      <c r="C7" s="663" t="s">
        <v>575</v>
      </c>
      <c r="D7" s="664" t="s">
        <v>2127</v>
      </c>
      <c r="E7" s="663" t="s">
        <v>5483</v>
      </c>
      <c r="F7" s="664" t="s">
        <v>5484</v>
      </c>
      <c r="G7" s="663" t="s">
        <v>3338</v>
      </c>
      <c r="H7" s="663" t="s">
        <v>3339</v>
      </c>
      <c r="I7" s="665">
        <v>3.8885714285714283</v>
      </c>
      <c r="J7" s="665">
        <v>1160</v>
      </c>
      <c r="K7" s="666">
        <v>4533</v>
      </c>
    </row>
    <row r="8" spans="1:11" ht="14.4" customHeight="1" x14ac:dyDescent="0.3">
      <c r="A8" s="661" t="s">
        <v>569</v>
      </c>
      <c r="B8" s="662" t="s">
        <v>570</v>
      </c>
      <c r="C8" s="663" t="s">
        <v>575</v>
      </c>
      <c r="D8" s="664" t="s">
        <v>2127</v>
      </c>
      <c r="E8" s="663" t="s">
        <v>5483</v>
      </c>
      <c r="F8" s="664" t="s">
        <v>5484</v>
      </c>
      <c r="G8" s="663" t="s">
        <v>3340</v>
      </c>
      <c r="H8" s="663" t="s">
        <v>3341</v>
      </c>
      <c r="I8" s="665">
        <v>12.08</v>
      </c>
      <c r="J8" s="665">
        <v>50</v>
      </c>
      <c r="K8" s="666">
        <v>604</v>
      </c>
    </row>
    <row r="9" spans="1:11" ht="14.4" customHeight="1" x14ac:dyDescent="0.3">
      <c r="A9" s="661" t="s">
        <v>569</v>
      </c>
      <c r="B9" s="662" t="s">
        <v>570</v>
      </c>
      <c r="C9" s="663" t="s">
        <v>575</v>
      </c>
      <c r="D9" s="664" t="s">
        <v>2127</v>
      </c>
      <c r="E9" s="663" t="s">
        <v>5483</v>
      </c>
      <c r="F9" s="664" t="s">
        <v>5484</v>
      </c>
      <c r="G9" s="663" t="s">
        <v>3342</v>
      </c>
      <c r="H9" s="663" t="s">
        <v>3343</v>
      </c>
      <c r="I9" s="665">
        <v>8.8239999999999998</v>
      </c>
      <c r="J9" s="665">
        <v>175</v>
      </c>
      <c r="K9" s="666">
        <v>1559.8000000000002</v>
      </c>
    </row>
    <row r="10" spans="1:11" ht="14.4" customHeight="1" x14ac:dyDescent="0.3">
      <c r="A10" s="661" t="s">
        <v>569</v>
      </c>
      <c r="B10" s="662" t="s">
        <v>570</v>
      </c>
      <c r="C10" s="663" t="s">
        <v>575</v>
      </c>
      <c r="D10" s="664" t="s">
        <v>2127</v>
      </c>
      <c r="E10" s="663" t="s">
        <v>5483</v>
      </c>
      <c r="F10" s="664" t="s">
        <v>5484</v>
      </c>
      <c r="G10" s="663" t="s">
        <v>3344</v>
      </c>
      <c r="H10" s="663" t="s">
        <v>3345</v>
      </c>
      <c r="I10" s="665">
        <v>28.181999999999999</v>
      </c>
      <c r="J10" s="665">
        <v>175</v>
      </c>
      <c r="K10" s="666">
        <v>4917.95</v>
      </c>
    </row>
    <row r="11" spans="1:11" ht="14.4" customHeight="1" x14ac:dyDescent="0.3">
      <c r="A11" s="661" t="s">
        <v>569</v>
      </c>
      <c r="B11" s="662" t="s">
        <v>570</v>
      </c>
      <c r="C11" s="663" t="s">
        <v>575</v>
      </c>
      <c r="D11" s="664" t="s">
        <v>2127</v>
      </c>
      <c r="E11" s="663" t="s">
        <v>5483</v>
      </c>
      <c r="F11" s="664" t="s">
        <v>5484</v>
      </c>
      <c r="G11" s="663" t="s">
        <v>3346</v>
      </c>
      <c r="H11" s="663" t="s">
        <v>3347</v>
      </c>
      <c r="I11" s="665">
        <v>6.1260000000000003</v>
      </c>
      <c r="J11" s="665">
        <v>500</v>
      </c>
      <c r="K11" s="666">
        <v>3063</v>
      </c>
    </row>
    <row r="12" spans="1:11" ht="14.4" customHeight="1" x14ac:dyDescent="0.3">
      <c r="A12" s="661" t="s">
        <v>569</v>
      </c>
      <c r="B12" s="662" t="s">
        <v>570</v>
      </c>
      <c r="C12" s="663" t="s">
        <v>575</v>
      </c>
      <c r="D12" s="664" t="s">
        <v>2127</v>
      </c>
      <c r="E12" s="663" t="s">
        <v>5483</v>
      </c>
      <c r="F12" s="664" t="s">
        <v>5484</v>
      </c>
      <c r="G12" s="663" t="s">
        <v>3348</v>
      </c>
      <c r="H12" s="663" t="s">
        <v>3349</v>
      </c>
      <c r="I12" s="665">
        <v>3.0133333333333332</v>
      </c>
      <c r="J12" s="665">
        <v>5830</v>
      </c>
      <c r="K12" s="666">
        <v>17571.800000000003</v>
      </c>
    </row>
    <row r="13" spans="1:11" ht="14.4" customHeight="1" x14ac:dyDescent="0.3">
      <c r="A13" s="661" t="s">
        <v>569</v>
      </c>
      <c r="B13" s="662" t="s">
        <v>570</v>
      </c>
      <c r="C13" s="663" t="s">
        <v>575</v>
      </c>
      <c r="D13" s="664" t="s">
        <v>2127</v>
      </c>
      <c r="E13" s="663" t="s">
        <v>5483</v>
      </c>
      <c r="F13" s="664" t="s">
        <v>5484</v>
      </c>
      <c r="G13" s="663" t="s">
        <v>3350</v>
      </c>
      <c r="H13" s="663" t="s">
        <v>3351</v>
      </c>
      <c r="I13" s="665">
        <v>0.88000000000000012</v>
      </c>
      <c r="J13" s="665">
        <v>3500</v>
      </c>
      <c r="K13" s="666">
        <v>3080</v>
      </c>
    </row>
    <row r="14" spans="1:11" ht="14.4" customHeight="1" x14ac:dyDescent="0.3">
      <c r="A14" s="661" t="s">
        <v>569</v>
      </c>
      <c r="B14" s="662" t="s">
        <v>570</v>
      </c>
      <c r="C14" s="663" t="s">
        <v>575</v>
      </c>
      <c r="D14" s="664" t="s">
        <v>2127</v>
      </c>
      <c r="E14" s="663" t="s">
        <v>5483</v>
      </c>
      <c r="F14" s="664" t="s">
        <v>5484</v>
      </c>
      <c r="G14" s="663" t="s">
        <v>3352</v>
      </c>
      <c r="H14" s="663" t="s">
        <v>3353</v>
      </c>
      <c r="I14" s="665">
        <v>233.79500000000002</v>
      </c>
      <c r="J14" s="665">
        <v>10</v>
      </c>
      <c r="K14" s="666">
        <v>2337.9499999999998</v>
      </c>
    </row>
    <row r="15" spans="1:11" ht="14.4" customHeight="1" x14ac:dyDescent="0.3">
      <c r="A15" s="661" t="s">
        <v>569</v>
      </c>
      <c r="B15" s="662" t="s">
        <v>570</v>
      </c>
      <c r="C15" s="663" t="s">
        <v>575</v>
      </c>
      <c r="D15" s="664" t="s">
        <v>2127</v>
      </c>
      <c r="E15" s="663" t="s">
        <v>5483</v>
      </c>
      <c r="F15" s="664" t="s">
        <v>5484</v>
      </c>
      <c r="G15" s="663" t="s">
        <v>3354</v>
      </c>
      <c r="H15" s="663" t="s">
        <v>3355</v>
      </c>
      <c r="I15" s="665">
        <v>22.150000000000002</v>
      </c>
      <c r="J15" s="665">
        <v>250</v>
      </c>
      <c r="K15" s="666">
        <v>5537.5</v>
      </c>
    </row>
    <row r="16" spans="1:11" ht="14.4" customHeight="1" x14ac:dyDescent="0.3">
      <c r="A16" s="661" t="s">
        <v>569</v>
      </c>
      <c r="B16" s="662" t="s">
        <v>570</v>
      </c>
      <c r="C16" s="663" t="s">
        <v>575</v>
      </c>
      <c r="D16" s="664" t="s">
        <v>2127</v>
      </c>
      <c r="E16" s="663" t="s">
        <v>5483</v>
      </c>
      <c r="F16" s="664" t="s">
        <v>5484</v>
      </c>
      <c r="G16" s="663" t="s">
        <v>3356</v>
      </c>
      <c r="H16" s="663" t="s">
        <v>3357</v>
      </c>
      <c r="I16" s="665">
        <v>30.175000000000001</v>
      </c>
      <c r="J16" s="665">
        <v>250</v>
      </c>
      <c r="K16" s="666">
        <v>7543.75</v>
      </c>
    </row>
    <row r="17" spans="1:11" ht="14.4" customHeight="1" x14ac:dyDescent="0.3">
      <c r="A17" s="661" t="s">
        <v>569</v>
      </c>
      <c r="B17" s="662" t="s">
        <v>570</v>
      </c>
      <c r="C17" s="663" t="s">
        <v>575</v>
      </c>
      <c r="D17" s="664" t="s">
        <v>2127</v>
      </c>
      <c r="E17" s="663" t="s">
        <v>5483</v>
      </c>
      <c r="F17" s="664" t="s">
        <v>5484</v>
      </c>
      <c r="G17" s="663" t="s">
        <v>3358</v>
      </c>
      <c r="H17" s="663" t="s">
        <v>3359</v>
      </c>
      <c r="I17" s="665">
        <v>1.38</v>
      </c>
      <c r="J17" s="665">
        <v>400</v>
      </c>
      <c r="K17" s="666">
        <v>552</v>
      </c>
    </row>
    <row r="18" spans="1:11" ht="14.4" customHeight="1" x14ac:dyDescent="0.3">
      <c r="A18" s="661" t="s">
        <v>569</v>
      </c>
      <c r="B18" s="662" t="s">
        <v>570</v>
      </c>
      <c r="C18" s="663" t="s">
        <v>575</v>
      </c>
      <c r="D18" s="664" t="s">
        <v>2127</v>
      </c>
      <c r="E18" s="663" t="s">
        <v>5483</v>
      </c>
      <c r="F18" s="664" t="s">
        <v>5484</v>
      </c>
      <c r="G18" s="663" t="s">
        <v>3360</v>
      </c>
      <c r="H18" s="663" t="s">
        <v>3361</v>
      </c>
      <c r="I18" s="665">
        <v>39.103333333333332</v>
      </c>
      <c r="J18" s="665">
        <v>60</v>
      </c>
      <c r="K18" s="666">
        <v>2346.27</v>
      </c>
    </row>
    <row r="19" spans="1:11" ht="14.4" customHeight="1" x14ac:dyDescent="0.3">
      <c r="A19" s="661" t="s">
        <v>569</v>
      </c>
      <c r="B19" s="662" t="s">
        <v>570</v>
      </c>
      <c r="C19" s="663" t="s">
        <v>575</v>
      </c>
      <c r="D19" s="664" t="s">
        <v>2127</v>
      </c>
      <c r="E19" s="663" t="s">
        <v>5483</v>
      </c>
      <c r="F19" s="664" t="s">
        <v>5484</v>
      </c>
      <c r="G19" s="663" t="s">
        <v>3362</v>
      </c>
      <c r="H19" s="663" t="s">
        <v>3363</v>
      </c>
      <c r="I19" s="665">
        <v>0.63500000000000001</v>
      </c>
      <c r="J19" s="665">
        <v>2500</v>
      </c>
      <c r="K19" s="666">
        <v>1570</v>
      </c>
    </row>
    <row r="20" spans="1:11" ht="14.4" customHeight="1" x14ac:dyDescent="0.3">
      <c r="A20" s="661" t="s">
        <v>569</v>
      </c>
      <c r="B20" s="662" t="s">
        <v>570</v>
      </c>
      <c r="C20" s="663" t="s">
        <v>575</v>
      </c>
      <c r="D20" s="664" t="s">
        <v>2127</v>
      </c>
      <c r="E20" s="663" t="s">
        <v>5483</v>
      </c>
      <c r="F20" s="664" t="s">
        <v>5484</v>
      </c>
      <c r="G20" s="663" t="s">
        <v>3364</v>
      </c>
      <c r="H20" s="663" t="s">
        <v>3365</v>
      </c>
      <c r="I20" s="665">
        <v>4.375</v>
      </c>
      <c r="J20" s="665">
        <v>660</v>
      </c>
      <c r="K20" s="666">
        <v>2902.6</v>
      </c>
    </row>
    <row r="21" spans="1:11" ht="14.4" customHeight="1" x14ac:dyDescent="0.3">
      <c r="A21" s="661" t="s">
        <v>569</v>
      </c>
      <c r="B21" s="662" t="s">
        <v>570</v>
      </c>
      <c r="C21" s="663" t="s">
        <v>575</v>
      </c>
      <c r="D21" s="664" t="s">
        <v>2127</v>
      </c>
      <c r="E21" s="663" t="s">
        <v>5483</v>
      </c>
      <c r="F21" s="664" t="s">
        <v>5484</v>
      </c>
      <c r="G21" s="663" t="s">
        <v>3366</v>
      </c>
      <c r="H21" s="663" t="s">
        <v>3367</v>
      </c>
      <c r="I21" s="665">
        <v>8.58</v>
      </c>
      <c r="J21" s="665">
        <v>348</v>
      </c>
      <c r="K21" s="666">
        <v>2985.84</v>
      </c>
    </row>
    <row r="22" spans="1:11" ht="14.4" customHeight="1" x14ac:dyDescent="0.3">
      <c r="A22" s="661" t="s">
        <v>569</v>
      </c>
      <c r="B22" s="662" t="s">
        <v>570</v>
      </c>
      <c r="C22" s="663" t="s">
        <v>575</v>
      </c>
      <c r="D22" s="664" t="s">
        <v>2127</v>
      </c>
      <c r="E22" s="663" t="s">
        <v>5483</v>
      </c>
      <c r="F22" s="664" t="s">
        <v>5484</v>
      </c>
      <c r="G22" s="663" t="s">
        <v>3368</v>
      </c>
      <c r="H22" s="663" t="s">
        <v>3369</v>
      </c>
      <c r="I22" s="665">
        <v>28.734285714285711</v>
      </c>
      <c r="J22" s="665">
        <v>28</v>
      </c>
      <c r="K22" s="666">
        <v>801.78</v>
      </c>
    </row>
    <row r="23" spans="1:11" ht="14.4" customHeight="1" x14ac:dyDescent="0.3">
      <c r="A23" s="661" t="s">
        <v>569</v>
      </c>
      <c r="B23" s="662" t="s">
        <v>570</v>
      </c>
      <c r="C23" s="663" t="s">
        <v>575</v>
      </c>
      <c r="D23" s="664" t="s">
        <v>2127</v>
      </c>
      <c r="E23" s="663" t="s">
        <v>5483</v>
      </c>
      <c r="F23" s="664" t="s">
        <v>5484</v>
      </c>
      <c r="G23" s="663" t="s">
        <v>3370</v>
      </c>
      <c r="H23" s="663" t="s">
        <v>3371</v>
      </c>
      <c r="I23" s="665">
        <v>8.8550000000000004</v>
      </c>
      <c r="J23" s="665">
        <v>400</v>
      </c>
      <c r="K23" s="666">
        <v>3542</v>
      </c>
    </row>
    <row r="24" spans="1:11" ht="14.4" customHeight="1" x14ac:dyDescent="0.3">
      <c r="A24" s="661" t="s">
        <v>569</v>
      </c>
      <c r="B24" s="662" t="s">
        <v>570</v>
      </c>
      <c r="C24" s="663" t="s">
        <v>575</v>
      </c>
      <c r="D24" s="664" t="s">
        <v>2127</v>
      </c>
      <c r="E24" s="663" t="s">
        <v>5483</v>
      </c>
      <c r="F24" s="664" t="s">
        <v>5484</v>
      </c>
      <c r="G24" s="663" t="s">
        <v>3372</v>
      </c>
      <c r="H24" s="663" t="s">
        <v>3373</v>
      </c>
      <c r="I24" s="665">
        <v>1.17</v>
      </c>
      <c r="J24" s="665">
        <v>1000</v>
      </c>
      <c r="K24" s="666">
        <v>1170</v>
      </c>
    </row>
    <row r="25" spans="1:11" ht="14.4" customHeight="1" x14ac:dyDescent="0.3">
      <c r="A25" s="661" t="s">
        <v>569</v>
      </c>
      <c r="B25" s="662" t="s">
        <v>570</v>
      </c>
      <c r="C25" s="663" t="s">
        <v>575</v>
      </c>
      <c r="D25" s="664" t="s">
        <v>2127</v>
      </c>
      <c r="E25" s="663" t="s">
        <v>5483</v>
      </c>
      <c r="F25" s="664" t="s">
        <v>5484</v>
      </c>
      <c r="G25" s="663" t="s">
        <v>3374</v>
      </c>
      <c r="H25" s="663" t="s">
        <v>3375</v>
      </c>
      <c r="I25" s="665">
        <v>46</v>
      </c>
      <c r="J25" s="665">
        <v>2</v>
      </c>
      <c r="K25" s="666">
        <v>92</v>
      </c>
    </row>
    <row r="26" spans="1:11" ht="14.4" customHeight="1" x14ac:dyDescent="0.3">
      <c r="A26" s="661" t="s">
        <v>569</v>
      </c>
      <c r="B26" s="662" t="s">
        <v>570</v>
      </c>
      <c r="C26" s="663" t="s">
        <v>575</v>
      </c>
      <c r="D26" s="664" t="s">
        <v>2127</v>
      </c>
      <c r="E26" s="663" t="s">
        <v>5483</v>
      </c>
      <c r="F26" s="664" t="s">
        <v>5484</v>
      </c>
      <c r="G26" s="663" t="s">
        <v>3376</v>
      </c>
      <c r="H26" s="663" t="s">
        <v>3377</v>
      </c>
      <c r="I26" s="665">
        <v>0.85399999999999987</v>
      </c>
      <c r="J26" s="665">
        <v>800</v>
      </c>
      <c r="K26" s="666">
        <v>683</v>
      </c>
    </row>
    <row r="27" spans="1:11" ht="14.4" customHeight="1" x14ac:dyDescent="0.3">
      <c r="A27" s="661" t="s">
        <v>569</v>
      </c>
      <c r="B27" s="662" t="s">
        <v>570</v>
      </c>
      <c r="C27" s="663" t="s">
        <v>575</v>
      </c>
      <c r="D27" s="664" t="s">
        <v>2127</v>
      </c>
      <c r="E27" s="663" t="s">
        <v>5483</v>
      </c>
      <c r="F27" s="664" t="s">
        <v>5484</v>
      </c>
      <c r="G27" s="663" t="s">
        <v>3378</v>
      </c>
      <c r="H27" s="663" t="s">
        <v>3379</v>
      </c>
      <c r="I27" s="665">
        <v>1.5171428571428571</v>
      </c>
      <c r="J27" s="665">
        <v>700</v>
      </c>
      <c r="K27" s="666">
        <v>1062.5</v>
      </c>
    </row>
    <row r="28" spans="1:11" ht="14.4" customHeight="1" x14ac:dyDescent="0.3">
      <c r="A28" s="661" t="s">
        <v>569</v>
      </c>
      <c r="B28" s="662" t="s">
        <v>570</v>
      </c>
      <c r="C28" s="663" t="s">
        <v>575</v>
      </c>
      <c r="D28" s="664" t="s">
        <v>2127</v>
      </c>
      <c r="E28" s="663" t="s">
        <v>5483</v>
      </c>
      <c r="F28" s="664" t="s">
        <v>5484</v>
      </c>
      <c r="G28" s="663" t="s">
        <v>3380</v>
      </c>
      <c r="H28" s="663" t="s">
        <v>3381</v>
      </c>
      <c r="I28" s="665">
        <v>3.3657142857142861</v>
      </c>
      <c r="J28" s="665">
        <v>400</v>
      </c>
      <c r="K28" s="666">
        <v>1346.5</v>
      </c>
    </row>
    <row r="29" spans="1:11" ht="14.4" customHeight="1" x14ac:dyDescent="0.3">
      <c r="A29" s="661" t="s">
        <v>569</v>
      </c>
      <c r="B29" s="662" t="s">
        <v>570</v>
      </c>
      <c r="C29" s="663" t="s">
        <v>575</v>
      </c>
      <c r="D29" s="664" t="s">
        <v>2127</v>
      </c>
      <c r="E29" s="663" t="s">
        <v>5483</v>
      </c>
      <c r="F29" s="664" t="s">
        <v>5484</v>
      </c>
      <c r="G29" s="663" t="s">
        <v>3382</v>
      </c>
      <c r="H29" s="663" t="s">
        <v>3383</v>
      </c>
      <c r="I29" s="665">
        <v>749.27000000000021</v>
      </c>
      <c r="J29" s="665">
        <v>30</v>
      </c>
      <c r="K29" s="666">
        <v>22478.120000000003</v>
      </c>
    </row>
    <row r="30" spans="1:11" ht="14.4" customHeight="1" x14ac:dyDescent="0.3">
      <c r="A30" s="661" t="s">
        <v>569</v>
      </c>
      <c r="B30" s="662" t="s">
        <v>570</v>
      </c>
      <c r="C30" s="663" t="s">
        <v>575</v>
      </c>
      <c r="D30" s="664" t="s">
        <v>2127</v>
      </c>
      <c r="E30" s="663" t="s">
        <v>5483</v>
      </c>
      <c r="F30" s="664" t="s">
        <v>5484</v>
      </c>
      <c r="G30" s="663" t="s">
        <v>3384</v>
      </c>
      <c r="H30" s="663" t="s">
        <v>3385</v>
      </c>
      <c r="I30" s="665">
        <v>713.5982352941179</v>
      </c>
      <c r="J30" s="665">
        <v>96</v>
      </c>
      <c r="K30" s="666">
        <v>68505.459999999992</v>
      </c>
    </row>
    <row r="31" spans="1:11" ht="14.4" customHeight="1" x14ac:dyDescent="0.3">
      <c r="A31" s="661" t="s">
        <v>569</v>
      </c>
      <c r="B31" s="662" t="s">
        <v>570</v>
      </c>
      <c r="C31" s="663" t="s">
        <v>575</v>
      </c>
      <c r="D31" s="664" t="s">
        <v>2127</v>
      </c>
      <c r="E31" s="663" t="s">
        <v>5483</v>
      </c>
      <c r="F31" s="664" t="s">
        <v>5484</v>
      </c>
      <c r="G31" s="663" t="s">
        <v>3386</v>
      </c>
      <c r="H31" s="663" t="s">
        <v>3387</v>
      </c>
      <c r="I31" s="665">
        <v>927.67333333333352</v>
      </c>
      <c r="J31" s="665">
        <v>59</v>
      </c>
      <c r="K31" s="666">
        <v>54732.81</v>
      </c>
    </row>
    <row r="32" spans="1:11" ht="14.4" customHeight="1" x14ac:dyDescent="0.3">
      <c r="A32" s="661" t="s">
        <v>569</v>
      </c>
      <c r="B32" s="662" t="s">
        <v>570</v>
      </c>
      <c r="C32" s="663" t="s">
        <v>575</v>
      </c>
      <c r="D32" s="664" t="s">
        <v>2127</v>
      </c>
      <c r="E32" s="663" t="s">
        <v>5483</v>
      </c>
      <c r="F32" s="664" t="s">
        <v>5484</v>
      </c>
      <c r="G32" s="663" t="s">
        <v>3388</v>
      </c>
      <c r="H32" s="663" t="s">
        <v>3389</v>
      </c>
      <c r="I32" s="665">
        <v>1106.0649999999998</v>
      </c>
      <c r="J32" s="665">
        <v>27</v>
      </c>
      <c r="K32" s="666">
        <v>29863.75</v>
      </c>
    </row>
    <row r="33" spans="1:11" ht="14.4" customHeight="1" x14ac:dyDescent="0.3">
      <c r="A33" s="661" t="s">
        <v>569</v>
      </c>
      <c r="B33" s="662" t="s">
        <v>570</v>
      </c>
      <c r="C33" s="663" t="s">
        <v>575</v>
      </c>
      <c r="D33" s="664" t="s">
        <v>2127</v>
      </c>
      <c r="E33" s="663" t="s">
        <v>5483</v>
      </c>
      <c r="F33" s="664" t="s">
        <v>5484</v>
      </c>
      <c r="G33" s="663" t="s">
        <v>3390</v>
      </c>
      <c r="H33" s="663" t="s">
        <v>3391</v>
      </c>
      <c r="I33" s="665">
        <v>5.2750000000000004</v>
      </c>
      <c r="J33" s="665">
        <v>130</v>
      </c>
      <c r="K33" s="666">
        <v>685.7</v>
      </c>
    </row>
    <row r="34" spans="1:11" ht="14.4" customHeight="1" x14ac:dyDescent="0.3">
      <c r="A34" s="661" t="s">
        <v>569</v>
      </c>
      <c r="B34" s="662" t="s">
        <v>570</v>
      </c>
      <c r="C34" s="663" t="s">
        <v>575</v>
      </c>
      <c r="D34" s="664" t="s">
        <v>2127</v>
      </c>
      <c r="E34" s="663" t="s">
        <v>5483</v>
      </c>
      <c r="F34" s="664" t="s">
        <v>5484</v>
      </c>
      <c r="G34" s="663" t="s">
        <v>3392</v>
      </c>
      <c r="H34" s="663" t="s">
        <v>3393</v>
      </c>
      <c r="I34" s="665">
        <v>16.329999999999998</v>
      </c>
      <c r="J34" s="665">
        <v>20</v>
      </c>
      <c r="K34" s="666">
        <v>326.60000000000002</v>
      </c>
    </row>
    <row r="35" spans="1:11" ht="14.4" customHeight="1" x14ac:dyDescent="0.3">
      <c r="A35" s="661" t="s">
        <v>569</v>
      </c>
      <c r="B35" s="662" t="s">
        <v>570</v>
      </c>
      <c r="C35" s="663" t="s">
        <v>575</v>
      </c>
      <c r="D35" s="664" t="s">
        <v>2127</v>
      </c>
      <c r="E35" s="663" t="s">
        <v>5483</v>
      </c>
      <c r="F35" s="664" t="s">
        <v>5484</v>
      </c>
      <c r="G35" s="663" t="s">
        <v>3394</v>
      </c>
      <c r="H35" s="663" t="s">
        <v>3395</v>
      </c>
      <c r="I35" s="665">
        <v>656.64</v>
      </c>
      <c r="J35" s="665">
        <v>1</v>
      </c>
      <c r="K35" s="666">
        <v>656.64</v>
      </c>
    </row>
    <row r="36" spans="1:11" ht="14.4" customHeight="1" x14ac:dyDescent="0.3">
      <c r="A36" s="661" t="s">
        <v>569</v>
      </c>
      <c r="B36" s="662" t="s">
        <v>570</v>
      </c>
      <c r="C36" s="663" t="s">
        <v>575</v>
      </c>
      <c r="D36" s="664" t="s">
        <v>2127</v>
      </c>
      <c r="E36" s="663" t="s">
        <v>5483</v>
      </c>
      <c r="F36" s="664" t="s">
        <v>5484</v>
      </c>
      <c r="G36" s="663" t="s">
        <v>3396</v>
      </c>
      <c r="H36" s="663" t="s">
        <v>3397</v>
      </c>
      <c r="I36" s="665">
        <v>609.88499999999999</v>
      </c>
      <c r="J36" s="665">
        <v>12</v>
      </c>
      <c r="K36" s="666">
        <v>7318.6600000000008</v>
      </c>
    </row>
    <row r="37" spans="1:11" ht="14.4" customHeight="1" x14ac:dyDescent="0.3">
      <c r="A37" s="661" t="s">
        <v>569</v>
      </c>
      <c r="B37" s="662" t="s">
        <v>570</v>
      </c>
      <c r="C37" s="663" t="s">
        <v>575</v>
      </c>
      <c r="D37" s="664" t="s">
        <v>2127</v>
      </c>
      <c r="E37" s="663" t="s">
        <v>5483</v>
      </c>
      <c r="F37" s="664" t="s">
        <v>5484</v>
      </c>
      <c r="G37" s="663" t="s">
        <v>3396</v>
      </c>
      <c r="H37" s="663" t="s">
        <v>3398</v>
      </c>
      <c r="I37" s="665">
        <v>609.87857142857138</v>
      </c>
      <c r="J37" s="665">
        <v>23</v>
      </c>
      <c r="K37" s="666">
        <v>14027.23</v>
      </c>
    </row>
    <row r="38" spans="1:11" ht="14.4" customHeight="1" x14ac:dyDescent="0.3">
      <c r="A38" s="661" t="s">
        <v>569</v>
      </c>
      <c r="B38" s="662" t="s">
        <v>570</v>
      </c>
      <c r="C38" s="663" t="s">
        <v>575</v>
      </c>
      <c r="D38" s="664" t="s">
        <v>2127</v>
      </c>
      <c r="E38" s="663" t="s">
        <v>5483</v>
      </c>
      <c r="F38" s="664" t="s">
        <v>5484</v>
      </c>
      <c r="G38" s="663" t="s">
        <v>3399</v>
      </c>
      <c r="H38" s="663" t="s">
        <v>3400</v>
      </c>
      <c r="I38" s="665">
        <v>105.26</v>
      </c>
      <c r="J38" s="665">
        <v>20</v>
      </c>
      <c r="K38" s="666">
        <v>2105.2800000000002</v>
      </c>
    </row>
    <row r="39" spans="1:11" ht="14.4" customHeight="1" x14ac:dyDescent="0.3">
      <c r="A39" s="661" t="s">
        <v>569</v>
      </c>
      <c r="B39" s="662" t="s">
        <v>570</v>
      </c>
      <c r="C39" s="663" t="s">
        <v>575</v>
      </c>
      <c r="D39" s="664" t="s">
        <v>2127</v>
      </c>
      <c r="E39" s="663" t="s">
        <v>5485</v>
      </c>
      <c r="F39" s="664" t="s">
        <v>5486</v>
      </c>
      <c r="G39" s="663" t="s">
        <v>3401</v>
      </c>
      <c r="H39" s="663" t="s">
        <v>3402</v>
      </c>
      <c r="I39" s="665">
        <v>2.88</v>
      </c>
      <c r="J39" s="665">
        <v>15</v>
      </c>
      <c r="K39" s="666">
        <v>43.85</v>
      </c>
    </row>
    <row r="40" spans="1:11" ht="14.4" customHeight="1" x14ac:dyDescent="0.3">
      <c r="A40" s="661" t="s">
        <v>569</v>
      </c>
      <c r="B40" s="662" t="s">
        <v>570</v>
      </c>
      <c r="C40" s="663" t="s">
        <v>575</v>
      </c>
      <c r="D40" s="664" t="s">
        <v>2127</v>
      </c>
      <c r="E40" s="663" t="s">
        <v>5485</v>
      </c>
      <c r="F40" s="664" t="s">
        <v>5486</v>
      </c>
      <c r="G40" s="663" t="s">
        <v>3403</v>
      </c>
      <c r="H40" s="663" t="s">
        <v>3404</v>
      </c>
      <c r="I40" s="665">
        <v>11.14</v>
      </c>
      <c r="J40" s="665">
        <v>100</v>
      </c>
      <c r="K40" s="666">
        <v>1114</v>
      </c>
    </row>
    <row r="41" spans="1:11" ht="14.4" customHeight="1" x14ac:dyDescent="0.3">
      <c r="A41" s="661" t="s">
        <v>569</v>
      </c>
      <c r="B41" s="662" t="s">
        <v>570</v>
      </c>
      <c r="C41" s="663" t="s">
        <v>575</v>
      </c>
      <c r="D41" s="664" t="s">
        <v>2127</v>
      </c>
      <c r="E41" s="663" t="s">
        <v>5485</v>
      </c>
      <c r="F41" s="664" t="s">
        <v>5486</v>
      </c>
      <c r="G41" s="663" t="s">
        <v>3405</v>
      </c>
      <c r="H41" s="663" t="s">
        <v>3406</v>
      </c>
      <c r="I41" s="665">
        <v>2.75</v>
      </c>
      <c r="J41" s="665">
        <v>1000</v>
      </c>
      <c r="K41" s="666">
        <v>2750</v>
      </c>
    </row>
    <row r="42" spans="1:11" ht="14.4" customHeight="1" x14ac:dyDescent="0.3">
      <c r="A42" s="661" t="s">
        <v>569</v>
      </c>
      <c r="B42" s="662" t="s">
        <v>570</v>
      </c>
      <c r="C42" s="663" t="s">
        <v>575</v>
      </c>
      <c r="D42" s="664" t="s">
        <v>2127</v>
      </c>
      <c r="E42" s="663" t="s">
        <v>5485</v>
      </c>
      <c r="F42" s="664" t="s">
        <v>5486</v>
      </c>
      <c r="G42" s="663" t="s">
        <v>3405</v>
      </c>
      <c r="H42" s="663" t="s">
        <v>3407</v>
      </c>
      <c r="I42" s="665">
        <v>2.75</v>
      </c>
      <c r="J42" s="665">
        <v>1100</v>
      </c>
      <c r="K42" s="666">
        <v>3025</v>
      </c>
    </row>
    <row r="43" spans="1:11" ht="14.4" customHeight="1" x14ac:dyDescent="0.3">
      <c r="A43" s="661" t="s">
        <v>569</v>
      </c>
      <c r="B43" s="662" t="s">
        <v>570</v>
      </c>
      <c r="C43" s="663" t="s">
        <v>575</v>
      </c>
      <c r="D43" s="664" t="s">
        <v>2127</v>
      </c>
      <c r="E43" s="663" t="s">
        <v>5485</v>
      </c>
      <c r="F43" s="664" t="s">
        <v>5486</v>
      </c>
      <c r="G43" s="663" t="s">
        <v>3408</v>
      </c>
      <c r="H43" s="663" t="s">
        <v>3409</v>
      </c>
      <c r="I43" s="665">
        <v>1.0900000000000001</v>
      </c>
      <c r="J43" s="665">
        <v>3400</v>
      </c>
      <c r="K43" s="666">
        <v>3706</v>
      </c>
    </row>
    <row r="44" spans="1:11" ht="14.4" customHeight="1" x14ac:dyDescent="0.3">
      <c r="A44" s="661" t="s">
        <v>569</v>
      </c>
      <c r="B44" s="662" t="s">
        <v>570</v>
      </c>
      <c r="C44" s="663" t="s">
        <v>575</v>
      </c>
      <c r="D44" s="664" t="s">
        <v>2127</v>
      </c>
      <c r="E44" s="663" t="s">
        <v>5485</v>
      </c>
      <c r="F44" s="664" t="s">
        <v>5486</v>
      </c>
      <c r="G44" s="663" t="s">
        <v>3410</v>
      </c>
      <c r="H44" s="663" t="s">
        <v>3411</v>
      </c>
      <c r="I44" s="665">
        <v>1.6724999999999999</v>
      </c>
      <c r="J44" s="665">
        <v>2300</v>
      </c>
      <c r="K44" s="666">
        <v>3848</v>
      </c>
    </row>
    <row r="45" spans="1:11" ht="14.4" customHeight="1" x14ac:dyDescent="0.3">
      <c r="A45" s="661" t="s">
        <v>569</v>
      </c>
      <c r="B45" s="662" t="s">
        <v>570</v>
      </c>
      <c r="C45" s="663" t="s">
        <v>575</v>
      </c>
      <c r="D45" s="664" t="s">
        <v>2127</v>
      </c>
      <c r="E45" s="663" t="s">
        <v>5485</v>
      </c>
      <c r="F45" s="664" t="s">
        <v>5486</v>
      </c>
      <c r="G45" s="663" t="s">
        <v>3412</v>
      </c>
      <c r="H45" s="663" t="s">
        <v>3413</v>
      </c>
      <c r="I45" s="665">
        <v>0.47333333333333333</v>
      </c>
      <c r="J45" s="665">
        <v>600</v>
      </c>
      <c r="K45" s="666">
        <v>283</v>
      </c>
    </row>
    <row r="46" spans="1:11" ht="14.4" customHeight="1" x14ac:dyDescent="0.3">
      <c r="A46" s="661" t="s">
        <v>569</v>
      </c>
      <c r="B46" s="662" t="s">
        <v>570</v>
      </c>
      <c r="C46" s="663" t="s">
        <v>575</v>
      </c>
      <c r="D46" s="664" t="s">
        <v>2127</v>
      </c>
      <c r="E46" s="663" t="s">
        <v>5485</v>
      </c>
      <c r="F46" s="664" t="s">
        <v>5486</v>
      </c>
      <c r="G46" s="663" t="s">
        <v>3414</v>
      </c>
      <c r="H46" s="663" t="s">
        <v>3415</v>
      </c>
      <c r="I46" s="665">
        <v>0.67</v>
      </c>
      <c r="J46" s="665">
        <v>6000</v>
      </c>
      <c r="K46" s="666">
        <v>4020</v>
      </c>
    </row>
    <row r="47" spans="1:11" ht="14.4" customHeight="1" x14ac:dyDescent="0.3">
      <c r="A47" s="661" t="s">
        <v>569</v>
      </c>
      <c r="B47" s="662" t="s">
        <v>570</v>
      </c>
      <c r="C47" s="663" t="s">
        <v>575</v>
      </c>
      <c r="D47" s="664" t="s">
        <v>2127</v>
      </c>
      <c r="E47" s="663" t="s">
        <v>5485</v>
      </c>
      <c r="F47" s="664" t="s">
        <v>5486</v>
      </c>
      <c r="G47" s="663" t="s">
        <v>3416</v>
      </c>
      <c r="H47" s="663" t="s">
        <v>3417</v>
      </c>
      <c r="I47" s="665">
        <v>6.29</v>
      </c>
      <c r="J47" s="665">
        <v>10</v>
      </c>
      <c r="K47" s="666">
        <v>62.9</v>
      </c>
    </row>
    <row r="48" spans="1:11" ht="14.4" customHeight="1" x14ac:dyDescent="0.3">
      <c r="A48" s="661" t="s">
        <v>569</v>
      </c>
      <c r="B48" s="662" t="s">
        <v>570</v>
      </c>
      <c r="C48" s="663" t="s">
        <v>575</v>
      </c>
      <c r="D48" s="664" t="s">
        <v>2127</v>
      </c>
      <c r="E48" s="663" t="s">
        <v>5485</v>
      </c>
      <c r="F48" s="664" t="s">
        <v>5486</v>
      </c>
      <c r="G48" s="663" t="s">
        <v>3418</v>
      </c>
      <c r="H48" s="663" t="s">
        <v>3419</v>
      </c>
      <c r="I48" s="665">
        <v>6.23</v>
      </c>
      <c r="J48" s="665">
        <v>30</v>
      </c>
      <c r="K48" s="666">
        <v>186.9</v>
      </c>
    </row>
    <row r="49" spans="1:11" ht="14.4" customHeight="1" x14ac:dyDescent="0.3">
      <c r="A49" s="661" t="s">
        <v>569</v>
      </c>
      <c r="B49" s="662" t="s">
        <v>570</v>
      </c>
      <c r="C49" s="663" t="s">
        <v>575</v>
      </c>
      <c r="D49" s="664" t="s">
        <v>2127</v>
      </c>
      <c r="E49" s="663" t="s">
        <v>5485</v>
      </c>
      <c r="F49" s="664" t="s">
        <v>5486</v>
      </c>
      <c r="G49" s="663" t="s">
        <v>3420</v>
      </c>
      <c r="H49" s="663" t="s">
        <v>3421</v>
      </c>
      <c r="I49" s="665">
        <v>81.736666666666665</v>
      </c>
      <c r="J49" s="665">
        <v>135</v>
      </c>
      <c r="K49" s="666">
        <v>11034.09</v>
      </c>
    </row>
    <row r="50" spans="1:11" ht="14.4" customHeight="1" x14ac:dyDescent="0.3">
      <c r="A50" s="661" t="s">
        <v>569</v>
      </c>
      <c r="B50" s="662" t="s">
        <v>570</v>
      </c>
      <c r="C50" s="663" t="s">
        <v>575</v>
      </c>
      <c r="D50" s="664" t="s">
        <v>2127</v>
      </c>
      <c r="E50" s="663" t="s">
        <v>5485</v>
      </c>
      <c r="F50" s="664" t="s">
        <v>5486</v>
      </c>
      <c r="G50" s="663" t="s">
        <v>3422</v>
      </c>
      <c r="H50" s="663" t="s">
        <v>3423</v>
      </c>
      <c r="I50" s="665">
        <v>5.8059999999999992</v>
      </c>
      <c r="J50" s="665">
        <v>140</v>
      </c>
      <c r="K50" s="666">
        <v>815.30000000000007</v>
      </c>
    </row>
    <row r="51" spans="1:11" ht="14.4" customHeight="1" x14ac:dyDescent="0.3">
      <c r="A51" s="661" t="s">
        <v>569</v>
      </c>
      <c r="B51" s="662" t="s">
        <v>570</v>
      </c>
      <c r="C51" s="663" t="s">
        <v>575</v>
      </c>
      <c r="D51" s="664" t="s">
        <v>2127</v>
      </c>
      <c r="E51" s="663" t="s">
        <v>5485</v>
      </c>
      <c r="F51" s="664" t="s">
        <v>5486</v>
      </c>
      <c r="G51" s="663" t="s">
        <v>3424</v>
      </c>
      <c r="H51" s="663" t="s">
        <v>3425</v>
      </c>
      <c r="I51" s="665">
        <v>9.68</v>
      </c>
      <c r="J51" s="665">
        <v>220</v>
      </c>
      <c r="K51" s="666">
        <v>2129.6</v>
      </c>
    </row>
    <row r="52" spans="1:11" ht="14.4" customHeight="1" x14ac:dyDescent="0.3">
      <c r="A52" s="661" t="s">
        <v>569</v>
      </c>
      <c r="B52" s="662" t="s">
        <v>570</v>
      </c>
      <c r="C52" s="663" t="s">
        <v>575</v>
      </c>
      <c r="D52" s="664" t="s">
        <v>2127</v>
      </c>
      <c r="E52" s="663" t="s">
        <v>5485</v>
      </c>
      <c r="F52" s="664" t="s">
        <v>5486</v>
      </c>
      <c r="G52" s="663" t="s">
        <v>3426</v>
      </c>
      <c r="H52" s="663" t="s">
        <v>3427</v>
      </c>
      <c r="I52" s="665">
        <v>1.8</v>
      </c>
      <c r="J52" s="665">
        <v>50</v>
      </c>
      <c r="K52" s="666">
        <v>90</v>
      </c>
    </row>
    <row r="53" spans="1:11" ht="14.4" customHeight="1" x14ac:dyDescent="0.3">
      <c r="A53" s="661" t="s">
        <v>569</v>
      </c>
      <c r="B53" s="662" t="s">
        <v>570</v>
      </c>
      <c r="C53" s="663" t="s">
        <v>575</v>
      </c>
      <c r="D53" s="664" t="s">
        <v>2127</v>
      </c>
      <c r="E53" s="663" t="s">
        <v>5485</v>
      </c>
      <c r="F53" s="664" t="s">
        <v>5486</v>
      </c>
      <c r="G53" s="663" t="s">
        <v>3428</v>
      </c>
      <c r="H53" s="663" t="s">
        <v>3429</v>
      </c>
      <c r="I53" s="665">
        <v>1.9816666666666667</v>
      </c>
      <c r="J53" s="665">
        <v>400</v>
      </c>
      <c r="K53" s="666">
        <v>792.5</v>
      </c>
    </row>
    <row r="54" spans="1:11" ht="14.4" customHeight="1" x14ac:dyDescent="0.3">
      <c r="A54" s="661" t="s">
        <v>569</v>
      </c>
      <c r="B54" s="662" t="s">
        <v>570</v>
      </c>
      <c r="C54" s="663" t="s">
        <v>575</v>
      </c>
      <c r="D54" s="664" t="s">
        <v>2127</v>
      </c>
      <c r="E54" s="663" t="s">
        <v>5485</v>
      </c>
      <c r="F54" s="664" t="s">
        <v>5486</v>
      </c>
      <c r="G54" s="663" t="s">
        <v>3430</v>
      </c>
      <c r="H54" s="663" t="s">
        <v>3431</v>
      </c>
      <c r="I54" s="665">
        <v>2</v>
      </c>
      <c r="J54" s="665">
        <v>50</v>
      </c>
      <c r="K54" s="666">
        <v>100</v>
      </c>
    </row>
    <row r="55" spans="1:11" ht="14.4" customHeight="1" x14ac:dyDescent="0.3">
      <c r="A55" s="661" t="s">
        <v>569</v>
      </c>
      <c r="B55" s="662" t="s">
        <v>570</v>
      </c>
      <c r="C55" s="663" t="s">
        <v>575</v>
      </c>
      <c r="D55" s="664" t="s">
        <v>2127</v>
      </c>
      <c r="E55" s="663" t="s">
        <v>5485</v>
      </c>
      <c r="F55" s="664" t="s">
        <v>5486</v>
      </c>
      <c r="G55" s="663" t="s">
        <v>3432</v>
      </c>
      <c r="H55" s="663" t="s">
        <v>3433</v>
      </c>
      <c r="I55" s="665">
        <v>1.92</v>
      </c>
      <c r="J55" s="665">
        <v>50</v>
      </c>
      <c r="K55" s="666">
        <v>96</v>
      </c>
    </row>
    <row r="56" spans="1:11" ht="14.4" customHeight="1" x14ac:dyDescent="0.3">
      <c r="A56" s="661" t="s">
        <v>569</v>
      </c>
      <c r="B56" s="662" t="s">
        <v>570</v>
      </c>
      <c r="C56" s="663" t="s">
        <v>575</v>
      </c>
      <c r="D56" s="664" t="s">
        <v>2127</v>
      </c>
      <c r="E56" s="663" t="s">
        <v>5485</v>
      </c>
      <c r="F56" s="664" t="s">
        <v>5486</v>
      </c>
      <c r="G56" s="663" t="s">
        <v>3434</v>
      </c>
      <c r="H56" s="663" t="s">
        <v>3435</v>
      </c>
      <c r="I56" s="665">
        <v>0.01</v>
      </c>
      <c r="J56" s="665">
        <v>80</v>
      </c>
      <c r="K56" s="666">
        <v>0.8</v>
      </c>
    </row>
    <row r="57" spans="1:11" ht="14.4" customHeight="1" x14ac:dyDescent="0.3">
      <c r="A57" s="661" t="s">
        <v>569</v>
      </c>
      <c r="B57" s="662" t="s">
        <v>570</v>
      </c>
      <c r="C57" s="663" t="s">
        <v>575</v>
      </c>
      <c r="D57" s="664" t="s">
        <v>2127</v>
      </c>
      <c r="E57" s="663" t="s">
        <v>5485</v>
      </c>
      <c r="F57" s="664" t="s">
        <v>5486</v>
      </c>
      <c r="G57" s="663" t="s">
        <v>3436</v>
      </c>
      <c r="H57" s="663" t="s">
        <v>3437</v>
      </c>
      <c r="I57" s="665">
        <v>2.9775</v>
      </c>
      <c r="J57" s="665">
        <v>250</v>
      </c>
      <c r="K57" s="666">
        <v>746.5</v>
      </c>
    </row>
    <row r="58" spans="1:11" ht="14.4" customHeight="1" x14ac:dyDescent="0.3">
      <c r="A58" s="661" t="s">
        <v>569</v>
      </c>
      <c r="B58" s="662" t="s">
        <v>570</v>
      </c>
      <c r="C58" s="663" t="s">
        <v>575</v>
      </c>
      <c r="D58" s="664" t="s">
        <v>2127</v>
      </c>
      <c r="E58" s="663" t="s">
        <v>5485</v>
      </c>
      <c r="F58" s="664" t="s">
        <v>5486</v>
      </c>
      <c r="G58" s="663" t="s">
        <v>3438</v>
      </c>
      <c r="H58" s="663" t="s">
        <v>3439</v>
      </c>
      <c r="I58" s="665">
        <v>2.1666666666666665</v>
      </c>
      <c r="J58" s="665">
        <v>150</v>
      </c>
      <c r="K58" s="666">
        <v>325</v>
      </c>
    </row>
    <row r="59" spans="1:11" ht="14.4" customHeight="1" x14ac:dyDescent="0.3">
      <c r="A59" s="661" t="s">
        <v>569</v>
      </c>
      <c r="B59" s="662" t="s">
        <v>570</v>
      </c>
      <c r="C59" s="663" t="s">
        <v>575</v>
      </c>
      <c r="D59" s="664" t="s">
        <v>2127</v>
      </c>
      <c r="E59" s="663" t="s">
        <v>5485</v>
      </c>
      <c r="F59" s="664" t="s">
        <v>5486</v>
      </c>
      <c r="G59" s="663" t="s">
        <v>3440</v>
      </c>
      <c r="H59" s="663" t="s">
        <v>3441</v>
      </c>
      <c r="I59" s="665">
        <v>4.2350000000000003</v>
      </c>
      <c r="J59" s="665">
        <v>11</v>
      </c>
      <c r="K59" s="666">
        <v>46.58</v>
      </c>
    </row>
    <row r="60" spans="1:11" ht="14.4" customHeight="1" x14ac:dyDescent="0.3">
      <c r="A60" s="661" t="s">
        <v>569</v>
      </c>
      <c r="B60" s="662" t="s">
        <v>570</v>
      </c>
      <c r="C60" s="663" t="s">
        <v>575</v>
      </c>
      <c r="D60" s="664" t="s">
        <v>2127</v>
      </c>
      <c r="E60" s="663" t="s">
        <v>5485</v>
      </c>
      <c r="F60" s="664" t="s">
        <v>5486</v>
      </c>
      <c r="G60" s="663" t="s">
        <v>3442</v>
      </c>
      <c r="H60" s="663" t="s">
        <v>3443</v>
      </c>
      <c r="I60" s="665">
        <v>90.99</v>
      </c>
      <c r="J60" s="665">
        <v>50</v>
      </c>
      <c r="K60" s="666">
        <v>4549.5</v>
      </c>
    </row>
    <row r="61" spans="1:11" ht="14.4" customHeight="1" x14ac:dyDescent="0.3">
      <c r="A61" s="661" t="s">
        <v>569</v>
      </c>
      <c r="B61" s="662" t="s">
        <v>570</v>
      </c>
      <c r="C61" s="663" t="s">
        <v>575</v>
      </c>
      <c r="D61" s="664" t="s">
        <v>2127</v>
      </c>
      <c r="E61" s="663" t="s">
        <v>5485</v>
      </c>
      <c r="F61" s="664" t="s">
        <v>5486</v>
      </c>
      <c r="G61" s="663" t="s">
        <v>3444</v>
      </c>
      <c r="H61" s="663" t="s">
        <v>3445</v>
      </c>
      <c r="I61" s="665">
        <v>2.1800000000000002</v>
      </c>
      <c r="J61" s="665">
        <v>150</v>
      </c>
      <c r="K61" s="666">
        <v>327</v>
      </c>
    </row>
    <row r="62" spans="1:11" ht="14.4" customHeight="1" x14ac:dyDescent="0.3">
      <c r="A62" s="661" t="s">
        <v>569</v>
      </c>
      <c r="B62" s="662" t="s">
        <v>570</v>
      </c>
      <c r="C62" s="663" t="s">
        <v>575</v>
      </c>
      <c r="D62" s="664" t="s">
        <v>2127</v>
      </c>
      <c r="E62" s="663" t="s">
        <v>5485</v>
      </c>
      <c r="F62" s="664" t="s">
        <v>5486</v>
      </c>
      <c r="G62" s="663" t="s">
        <v>3446</v>
      </c>
      <c r="H62" s="663" t="s">
        <v>3447</v>
      </c>
      <c r="I62" s="665">
        <v>33.270000000000003</v>
      </c>
      <c r="J62" s="665">
        <v>40</v>
      </c>
      <c r="K62" s="666">
        <v>1331</v>
      </c>
    </row>
    <row r="63" spans="1:11" ht="14.4" customHeight="1" x14ac:dyDescent="0.3">
      <c r="A63" s="661" t="s">
        <v>569</v>
      </c>
      <c r="B63" s="662" t="s">
        <v>570</v>
      </c>
      <c r="C63" s="663" t="s">
        <v>575</v>
      </c>
      <c r="D63" s="664" t="s">
        <v>2127</v>
      </c>
      <c r="E63" s="663" t="s">
        <v>5485</v>
      </c>
      <c r="F63" s="664" t="s">
        <v>5486</v>
      </c>
      <c r="G63" s="663" t="s">
        <v>3448</v>
      </c>
      <c r="H63" s="663" t="s">
        <v>3449</v>
      </c>
      <c r="I63" s="665">
        <v>5.13</v>
      </c>
      <c r="J63" s="665">
        <v>720</v>
      </c>
      <c r="K63" s="666">
        <v>3693.5999999999995</v>
      </c>
    </row>
    <row r="64" spans="1:11" ht="14.4" customHeight="1" x14ac:dyDescent="0.3">
      <c r="A64" s="661" t="s">
        <v>569</v>
      </c>
      <c r="B64" s="662" t="s">
        <v>570</v>
      </c>
      <c r="C64" s="663" t="s">
        <v>575</v>
      </c>
      <c r="D64" s="664" t="s">
        <v>2127</v>
      </c>
      <c r="E64" s="663" t="s">
        <v>5485</v>
      </c>
      <c r="F64" s="664" t="s">
        <v>5486</v>
      </c>
      <c r="G64" s="663" t="s">
        <v>3450</v>
      </c>
      <c r="H64" s="663" t="s">
        <v>3451</v>
      </c>
      <c r="I64" s="665">
        <v>7.95</v>
      </c>
      <c r="J64" s="665">
        <v>80</v>
      </c>
      <c r="K64" s="666">
        <v>636</v>
      </c>
    </row>
    <row r="65" spans="1:11" ht="14.4" customHeight="1" x14ac:dyDescent="0.3">
      <c r="A65" s="661" t="s">
        <v>569</v>
      </c>
      <c r="B65" s="662" t="s">
        <v>570</v>
      </c>
      <c r="C65" s="663" t="s">
        <v>575</v>
      </c>
      <c r="D65" s="664" t="s">
        <v>2127</v>
      </c>
      <c r="E65" s="663" t="s">
        <v>5485</v>
      </c>
      <c r="F65" s="664" t="s">
        <v>5486</v>
      </c>
      <c r="G65" s="663" t="s">
        <v>3452</v>
      </c>
      <c r="H65" s="663" t="s">
        <v>3453</v>
      </c>
      <c r="I65" s="665">
        <v>84.906666666666666</v>
      </c>
      <c r="J65" s="665">
        <v>60</v>
      </c>
      <c r="K65" s="666">
        <v>5094.25</v>
      </c>
    </row>
    <row r="66" spans="1:11" ht="14.4" customHeight="1" x14ac:dyDescent="0.3">
      <c r="A66" s="661" t="s">
        <v>569</v>
      </c>
      <c r="B66" s="662" t="s">
        <v>570</v>
      </c>
      <c r="C66" s="663" t="s">
        <v>575</v>
      </c>
      <c r="D66" s="664" t="s">
        <v>2127</v>
      </c>
      <c r="E66" s="663" t="s">
        <v>5485</v>
      </c>
      <c r="F66" s="664" t="s">
        <v>5486</v>
      </c>
      <c r="G66" s="663" t="s">
        <v>3454</v>
      </c>
      <c r="H66" s="663" t="s">
        <v>3455</v>
      </c>
      <c r="I66" s="665">
        <v>17.98</v>
      </c>
      <c r="J66" s="665">
        <v>200</v>
      </c>
      <c r="K66" s="666">
        <v>3596</v>
      </c>
    </row>
    <row r="67" spans="1:11" ht="14.4" customHeight="1" x14ac:dyDescent="0.3">
      <c r="A67" s="661" t="s">
        <v>569</v>
      </c>
      <c r="B67" s="662" t="s">
        <v>570</v>
      </c>
      <c r="C67" s="663" t="s">
        <v>575</v>
      </c>
      <c r="D67" s="664" t="s">
        <v>2127</v>
      </c>
      <c r="E67" s="663" t="s">
        <v>5485</v>
      </c>
      <c r="F67" s="664" t="s">
        <v>5486</v>
      </c>
      <c r="G67" s="663" t="s">
        <v>3456</v>
      </c>
      <c r="H67" s="663" t="s">
        <v>3457</v>
      </c>
      <c r="I67" s="665">
        <v>17.98</v>
      </c>
      <c r="J67" s="665">
        <v>650</v>
      </c>
      <c r="K67" s="666">
        <v>11687</v>
      </c>
    </row>
    <row r="68" spans="1:11" ht="14.4" customHeight="1" x14ac:dyDescent="0.3">
      <c r="A68" s="661" t="s">
        <v>569</v>
      </c>
      <c r="B68" s="662" t="s">
        <v>570</v>
      </c>
      <c r="C68" s="663" t="s">
        <v>575</v>
      </c>
      <c r="D68" s="664" t="s">
        <v>2127</v>
      </c>
      <c r="E68" s="663" t="s">
        <v>5485</v>
      </c>
      <c r="F68" s="664" t="s">
        <v>5486</v>
      </c>
      <c r="G68" s="663" t="s">
        <v>3458</v>
      </c>
      <c r="H68" s="663" t="s">
        <v>3459</v>
      </c>
      <c r="I68" s="665">
        <v>15.001999999999999</v>
      </c>
      <c r="J68" s="665">
        <v>95</v>
      </c>
      <c r="K68" s="666">
        <v>1425.2</v>
      </c>
    </row>
    <row r="69" spans="1:11" ht="14.4" customHeight="1" x14ac:dyDescent="0.3">
      <c r="A69" s="661" t="s">
        <v>569</v>
      </c>
      <c r="B69" s="662" t="s">
        <v>570</v>
      </c>
      <c r="C69" s="663" t="s">
        <v>575</v>
      </c>
      <c r="D69" s="664" t="s">
        <v>2127</v>
      </c>
      <c r="E69" s="663" t="s">
        <v>5485</v>
      </c>
      <c r="F69" s="664" t="s">
        <v>5486</v>
      </c>
      <c r="G69" s="663" t="s">
        <v>3460</v>
      </c>
      <c r="H69" s="663" t="s">
        <v>3461</v>
      </c>
      <c r="I69" s="665">
        <v>2.5166666666666662</v>
      </c>
      <c r="J69" s="665">
        <v>200</v>
      </c>
      <c r="K69" s="666">
        <v>503</v>
      </c>
    </row>
    <row r="70" spans="1:11" ht="14.4" customHeight="1" x14ac:dyDescent="0.3">
      <c r="A70" s="661" t="s">
        <v>569</v>
      </c>
      <c r="B70" s="662" t="s">
        <v>570</v>
      </c>
      <c r="C70" s="663" t="s">
        <v>575</v>
      </c>
      <c r="D70" s="664" t="s">
        <v>2127</v>
      </c>
      <c r="E70" s="663" t="s">
        <v>5485</v>
      </c>
      <c r="F70" s="664" t="s">
        <v>5486</v>
      </c>
      <c r="G70" s="663" t="s">
        <v>3462</v>
      </c>
      <c r="H70" s="663" t="s">
        <v>3463</v>
      </c>
      <c r="I70" s="665">
        <v>5.21</v>
      </c>
      <c r="J70" s="665">
        <v>50</v>
      </c>
      <c r="K70" s="666">
        <v>260.5</v>
      </c>
    </row>
    <row r="71" spans="1:11" ht="14.4" customHeight="1" x14ac:dyDescent="0.3">
      <c r="A71" s="661" t="s">
        <v>569</v>
      </c>
      <c r="B71" s="662" t="s">
        <v>570</v>
      </c>
      <c r="C71" s="663" t="s">
        <v>575</v>
      </c>
      <c r="D71" s="664" t="s">
        <v>2127</v>
      </c>
      <c r="E71" s="663" t="s">
        <v>5485</v>
      </c>
      <c r="F71" s="664" t="s">
        <v>5486</v>
      </c>
      <c r="G71" s="663" t="s">
        <v>3464</v>
      </c>
      <c r="H71" s="663" t="s">
        <v>3465</v>
      </c>
      <c r="I71" s="665">
        <v>13.2</v>
      </c>
      <c r="J71" s="665">
        <v>40</v>
      </c>
      <c r="K71" s="666">
        <v>528</v>
      </c>
    </row>
    <row r="72" spans="1:11" ht="14.4" customHeight="1" x14ac:dyDescent="0.3">
      <c r="A72" s="661" t="s">
        <v>569</v>
      </c>
      <c r="B72" s="662" t="s">
        <v>570</v>
      </c>
      <c r="C72" s="663" t="s">
        <v>575</v>
      </c>
      <c r="D72" s="664" t="s">
        <v>2127</v>
      </c>
      <c r="E72" s="663" t="s">
        <v>5485</v>
      </c>
      <c r="F72" s="664" t="s">
        <v>5486</v>
      </c>
      <c r="G72" s="663" t="s">
        <v>3466</v>
      </c>
      <c r="H72" s="663" t="s">
        <v>3467</v>
      </c>
      <c r="I72" s="665">
        <v>13.21</v>
      </c>
      <c r="J72" s="665">
        <v>10</v>
      </c>
      <c r="K72" s="666">
        <v>132.1</v>
      </c>
    </row>
    <row r="73" spans="1:11" ht="14.4" customHeight="1" x14ac:dyDescent="0.3">
      <c r="A73" s="661" t="s">
        <v>569</v>
      </c>
      <c r="B73" s="662" t="s">
        <v>570</v>
      </c>
      <c r="C73" s="663" t="s">
        <v>575</v>
      </c>
      <c r="D73" s="664" t="s">
        <v>2127</v>
      </c>
      <c r="E73" s="663" t="s">
        <v>5485</v>
      </c>
      <c r="F73" s="664" t="s">
        <v>5486</v>
      </c>
      <c r="G73" s="663" t="s">
        <v>3468</v>
      </c>
      <c r="H73" s="663" t="s">
        <v>3469</v>
      </c>
      <c r="I73" s="665">
        <v>13.2</v>
      </c>
      <c r="J73" s="665">
        <v>40</v>
      </c>
      <c r="K73" s="666">
        <v>528</v>
      </c>
    </row>
    <row r="74" spans="1:11" ht="14.4" customHeight="1" x14ac:dyDescent="0.3">
      <c r="A74" s="661" t="s">
        <v>569</v>
      </c>
      <c r="B74" s="662" t="s">
        <v>570</v>
      </c>
      <c r="C74" s="663" t="s">
        <v>575</v>
      </c>
      <c r="D74" s="664" t="s">
        <v>2127</v>
      </c>
      <c r="E74" s="663" t="s">
        <v>5485</v>
      </c>
      <c r="F74" s="664" t="s">
        <v>5486</v>
      </c>
      <c r="G74" s="663" t="s">
        <v>3470</v>
      </c>
      <c r="H74" s="663" t="s">
        <v>3471</v>
      </c>
      <c r="I74" s="665">
        <v>1.3633333333333333</v>
      </c>
      <c r="J74" s="665">
        <v>225</v>
      </c>
      <c r="K74" s="666">
        <v>306.75</v>
      </c>
    </row>
    <row r="75" spans="1:11" ht="14.4" customHeight="1" x14ac:dyDescent="0.3">
      <c r="A75" s="661" t="s">
        <v>569</v>
      </c>
      <c r="B75" s="662" t="s">
        <v>570</v>
      </c>
      <c r="C75" s="663" t="s">
        <v>575</v>
      </c>
      <c r="D75" s="664" t="s">
        <v>2127</v>
      </c>
      <c r="E75" s="663" t="s">
        <v>5485</v>
      </c>
      <c r="F75" s="664" t="s">
        <v>5486</v>
      </c>
      <c r="G75" s="663" t="s">
        <v>3472</v>
      </c>
      <c r="H75" s="663" t="s">
        <v>3473</v>
      </c>
      <c r="I75" s="665">
        <v>8.5</v>
      </c>
      <c r="J75" s="665">
        <v>30</v>
      </c>
      <c r="K75" s="666">
        <v>255</v>
      </c>
    </row>
    <row r="76" spans="1:11" ht="14.4" customHeight="1" x14ac:dyDescent="0.3">
      <c r="A76" s="661" t="s">
        <v>569</v>
      </c>
      <c r="B76" s="662" t="s">
        <v>570</v>
      </c>
      <c r="C76" s="663" t="s">
        <v>575</v>
      </c>
      <c r="D76" s="664" t="s">
        <v>2127</v>
      </c>
      <c r="E76" s="663" t="s">
        <v>5485</v>
      </c>
      <c r="F76" s="664" t="s">
        <v>5486</v>
      </c>
      <c r="G76" s="663" t="s">
        <v>3474</v>
      </c>
      <c r="H76" s="663" t="s">
        <v>3475</v>
      </c>
      <c r="I76" s="665">
        <v>21.23</v>
      </c>
      <c r="J76" s="665">
        <v>20</v>
      </c>
      <c r="K76" s="666">
        <v>424.6</v>
      </c>
    </row>
    <row r="77" spans="1:11" ht="14.4" customHeight="1" x14ac:dyDescent="0.3">
      <c r="A77" s="661" t="s">
        <v>569</v>
      </c>
      <c r="B77" s="662" t="s">
        <v>570</v>
      </c>
      <c r="C77" s="663" t="s">
        <v>575</v>
      </c>
      <c r="D77" s="664" t="s">
        <v>2127</v>
      </c>
      <c r="E77" s="663" t="s">
        <v>5485</v>
      </c>
      <c r="F77" s="664" t="s">
        <v>5486</v>
      </c>
      <c r="G77" s="663" t="s">
        <v>3476</v>
      </c>
      <c r="H77" s="663" t="s">
        <v>3477</v>
      </c>
      <c r="I77" s="665">
        <v>21.23</v>
      </c>
      <c r="J77" s="665">
        <v>40</v>
      </c>
      <c r="K77" s="666">
        <v>849.2</v>
      </c>
    </row>
    <row r="78" spans="1:11" ht="14.4" customHeight="1" x14ac:dyDescent="0.3">
      <c r="A78" s="661" t="s">
        <v>569</v>
      </c>
      <c r="B78" s="662" t="s">
        <v>570</v>
      </c>
      <c r="C78" s="663" t="s">
        <v>575</v>
      </c>
      <c r="D78" s="664" t="s">
        <v>2127</v>
      </c>
      <c r="E78" s="663" t="s">
        <v>5485</v>
      </c>
      <c r="F78" s="664" t="s">
        <v>5486</v>
      </c>
      <c r="G78" s="663" t="s">
        <v>3478</v>
      </c>
      <c r="H78" s="663" t="s">
        <v>3479</v>
      </c>
      <c r="I78" s="665">
        <v>11.37</v>
      </c>
      <c r="J78" s="665">
        <v>20</v>
      </c>
      <c r="K78" s="666">
        <v>227.4</v>
      </c>
    </row>
    <row r="79" spans="1:11" ht="14.4" customHeight="1" x14ac:dyDescent="0.3">
      <c r="A79" s="661" t="s">
        <v>569</v>
      </c>
      <c r="B79" s="662" t="s">
        <v>570</v>
      </c>
      <c r="C79" s="663" t="s">
        <v>575</v>
      </c>
      <c r="D79" s="664" t="s">
        <v>2127</v>
      </c>
      <c r="E79" s="663" t="s">
        <v>5485</v>
      </c>
      <c r="F79" s="664" t="s">
        <v>5486</v>
      </c>
      <c r="G79" s="663" t="s">
        <v>3480</v>
      </c>
      <c r="H79" s="663" t="s">
        <v>3481</v>
      </c>
      <c r="I79" s="665">
        <v>0.47333333333333333</v>
      </c>
      <c r="J79" s="665">
        <v>1700</v>
      </c>
      <c r="K79" s="666">
        <v>805</v>
      </c>
    </row>
    <row r="80" spans="1:11" ht="14.4" customHeight="1" x14ac:dyDescent="0.3">
      <c r="A80" s="661" t="s">
        <v>569</v>
      </c>
      <c r="B80" s="662" t="s">
        <v>570</v>
      </c>
      <c r="C80" s="663" t="s">
        <v>575</v>
      </c>
      <c r="D80" s="664" t="s">
        <v>2127</v>
      </c>
      <c r="E80" s="663" t="s">
        <v>5485</v>
      </c>
      <c r="F80" s="664" t="s">
        <v>5486</v>
      </c>
      <c r="G80" s="663" t="s">
        <v>3482</v>
      </c>
      <c r="H80" s="663" t="s">
        <v>3483</v>
      </c>
      <c r="I80" s="665">
        <v>4.03</v>
      </c>
      <c r="J80" s="665">
        <v>40</v>
      </c>
      <c r="K80" s="666">
        <v>161.19999999999999</v>
      </c>
    </row>
    <row r="81" spans="1:11" ht="14.4" customHeight="1" x14ac:dyDescent="0.3">
      <c r="A81" s="661" t="s">
        <v>569</v>
      </c>
      <c r="B81" s="662" t="s">
        <v>570</v>
      </c>
      <c r="C81" s="663" t="s">
        <v>575</v>
      </c>
      <c r="D81" s="664" t="s">
        <v>2127</v>
      </c>
      <c r="E81" s="663" t="s">
        <v>5485</v>
      </c>
      <c r="F81" s="664" t="s">
        <v>5486</v>
      </c>
      <c r="G81" s="663" t="s">
        <v>3484</v>
      </c>
      <c r="H81" s="663" t="s">
        <v>3485</v>
      </c>
      <c r="I81" s="665">
        <v>2.29</v>
      </c>
      <c r="J81" s="665">
        <v>50</v>
      </c>
      <c r="K81" s="666">
        <v>114.5</v>
      </c>
    </row>
    <row r="82" spans="1:11" ht="14.4" customHeight="1" x14ac:dyDescent="0.3">
      <c r="A82" s="661" t="s">
        <v>569</v>
      </c>
      <c r="B82" s="662" t="s">
        <v>570</v>
      </c>
      <c r="C82" s="663" t="s">
        <v>575</v>
      </c>
      <c r="D82" s="664" t="s">
        <v>2127</v>
      </c>
      <c r="E82" s="663" t="s">
        <v>5485</v>
      </c>
      <c r="F82" s="664" t="s">
        <v>5486</v>
      </c>
      <c r="G82" s="663" t="s">
        <v>3486</v>
      </c>
      <c r="H82" s="663" t="s">
        <v>3487</v>
      </c>
      <c r="I82" s="665">
        <v>9.1724999999999994</v>
      </c>
      <c r="J82" s="665">
        <v>250</v>
      </c>
      <c r="K82" s="666">
        <v>2293.92</v>
      </c>
    </row>
    <row r="83" spans="1:11" ht="14.4" customHeight="1" x14ac:dyDescent="0.3">
      <c r="A83" s="661" t="s">
        <v>569</v>
      </c>
      <c r="B83" s="662" t="s">
        <v>570</v>
      </c>
      <c r="C83" s="663" t="s">
        <v>575</v>
      </c>
      <c r="D83" s="664" t="s">
        <v>2127</v>
      </c>
      <c r="E83" s="663" t="s">
        <v>5485</v>
      </c>
      <c r="F83" s="664" t="s">
        <v>5486</v>
      </c>
      <c r="G83" s="663" t="s">
        <v>3486</v>
      </c>
      <c r="H83" s="663" t="s">
        <v>3488</v>
      </c>
      <c r="I83" s="665">
        <v>9.1966666666666654</v>
      </c>
      <c r="J83" s="665">
        <v>200</v>
      </c>
      <c r="K83" s="666">
        <v>1838.76</v>
      </c>
    </row>
    <row r="84" spans="1:11" ht="14.4" customHeight="1" x14ac:dyDescent="0.3">
      <c r="A84" s="661" t="s">
        <v>569</v>
      </c>
      <c r="B84" s="662" t="s">
        <v>570</v>
      </c>
      <c r="C84" s="663" t="s">
        <v>575</v>
      </c>
      <c r="D84" s="664" t="s">
        <v>2127</v>
      </c>
      <c r="E84" s="663" t="s">
        <v>5485</v>
      </c>
      <c r="F84" s="664" t="s">
        <v>5486</v>
      </c>
      <c r="G84" s="663" t="s">
        <v>3489</v>
      </c>
      <c r="H84" s="663" t="s">
        <v>3490</v>
      </c>
      <c r="I84" s="665">
        <v>9.1999999999999993</v>
      </c>
      <c r="J84" s="665">
        <v>850</v>
      </c>
      <c r="K84" s="666">
        <v>7820</v>
      </c>
    </row>
    <row r="85" spans="1:11" ht="14.4" customHeight="1" x14ac:dyDescent="0.3">
      <c r="A85" s="661" t="s">
        <v>569</v>
      </c>
      <c r="B85" s="662" t="s">
        <v>570</v>
      </c>
      <c r="C85" s="663" t="s">
        <v>575</v>
      </c>
      <c r="D85" s="664" t="s">
        <v>2127</v>
      </c>
      <c r="E85" s="663" t="s">
        <v>5485</v>
      </c>
      <c r="F85" s="664" t="s">
        <v>5486</v>
      </c>
      <c r="G85" s="663" t="s">
        <v>3491</v>
      </c>
      <c r="H85" s="663" t="s">
        <v>3492</v>
      </c>
      <c r="I85" s="665">
        <v>172.5</v>
      </c>
      <c r="J85" s="665">
        <v>2</v>
      </c>
      <c r="K85" s="666">
        <v>345</v>
      </c>
    </row>
    <row r="86" spans="1:11" ht="14.4" customHeight="1" x14ac:dyDescent="0.3">
      <c r="A86" s="661" t="s">
        <v>569</v>
      </c>
      <c r="B86" s="662" t="s">
        <v>570</v>
      </c>
      <c r="C86" s="663" t="s">
        <v>575</v>
      </c>
      <c r="D86" s="664" t="s">
        <v>2127</v>
      </c>
      <c r="E86" s="663" t="s">
        <v>5485</v>
      </c>
      <c r="F86" s="664" t="s">
        <v>5486</v>
      </c>
      <c r="G86" s="663" t="s">
        <v>3493</v>
      </c>
      <c r="H86" s="663" t="s">
        <v>3494</v>
      </c>
      <c r="I86" s="665">
        <v>24.32</v>
      </c>
      <c r="J86" s="665">
        <v>4</v>
      </c>
      <c r="K86" s="666">
        <v>97.28</v>
      </c>
    </row>
    <row r="87" spans="1:11" ht="14.4" customHeight="1" x14ac:dyDescent="0.3">
      <c r="A87" s="661" t="s">
        <v>569</v>
      </c>
      <c r="B87" s="662" t="s">
        <v>570</v>
      </c>
      <c r="C87" s="663" t="s">
        <v>575</v>
      </c>
      <c r="D87" s="664" t="s">
        <v>2127</v>
      </c>
      <c r="E87" s="663" t="s">
        <v>5485</v>
      </c>
      <c r="F87" s="664" t="s">
        <v>5486</v>
      </c>
      <c r="G87" s="663" t="s">
        <v>3495</v>
      </c>
      <c r="H87" s="663" t="s">
        <v>3496</v>
      </c>
      <c r="I87" s="665">
        <v>1.23</v>
      </c>
      <c r="J87" s="665">
        <v>100</v>
      </c>
      <c r="K87" s="666">
        <v>123</v>
      </c>
    </row>
    <row r="88" spans="1:11" ht="14.4" customHeight="1" x14ac:dyDescent="0.3">
      <c r="A88" s="661" t="s">
        <v>569</v>
      </c>
      <c r="B88" s="662" t="s">
        <v>570</v>
      </c>
      <c r="C88" s="663" t="s">
        <v>575</v>
      </c>
      <c r="D88" s="664" t="s">
        <v>2127</v>
      </c>
      <c r="E88" s="663" t="s">
        <v>5485</v>
      </c>
      <c r="F88" s="664" t="s">
        <v>5486</v>
      </c>
      <c r="G88" s="663" t="s">
        <v>3497</v>
      </c>
      <c r="H88" s="663" t="s">
        <v>3498</v>
      </c>
      <c r="I88" s="665">
        <v>6.05</v>
      </c>
      <c r="J88" s="665">
        <v>25</v>
      </c>
      <c r="K88" s="666">
        <v>151.25</v>
      </c>
    </row>
    <row r="89" spans="1:11" ht="14.4" customHeight="1" x14ac:dyDescent="0.3">
      <c r="A89" s="661" t="s">
        <v>569</v>
      </c>
      <c r="B89" s="662" t="s">
        <v>570</v>
      </c>
      <c r="C89" s="663" t="s">
        <v>575</v>
      </c>
      <c r="D89" s="664" t="s">
        <v>2127</v>
      </c>
      <c r="E89" s="663" t="s">
        <v>5485</v>
      </c>
      <c r="F89" s="664" t="s">
        <v>5486</v>
      </c>
      <c r="G89" s="663" t="s">
        <v>3499</v>
      </c>
      <c r="H89" s="663" t="s">
        <v>3500</v>
      </c>
      <c r="I89" s="665">
        <v>421.66</v>
      </c>
      <c r="J89" s="665">
        <v>5</v>
      </c>
      <c r="K89" s="666">
        <v>2108.2800000000002</v>
      </c>
    </row>
    <row r="90" spans="1:11" ht="14.4" customHeight="1" x14ac:dyDescent="0.3">
      <c r="A90" s="661" t="s">
        <v>569</v>
      </c>
      <c r="B90" s="662" t="s">
        <v>570</v>
      </c>
      <c r="C90" s="663" t="s">
        <v>575</v>
      </c>
      <c r="D90" s="664" t="s">
        <v>2127</v>
      </c>
      <c r="E90" s="663" t="s">
        <v>5485</v>
      </c>
      <c r="F90" s="664" t="s">
        <v>5486</v>
      </c>
      <c r="G90" s="663" t="s">
        <v>3501</v>
      </c>
      <c r="H90" s="663" t="s">
        <v>3502</v>
      </c>
      <c r="I90" s="665">
        <v>597.34</v>
      </c>
      <c r="J90" s="665">
        <v>5</v>
      </c>
      <c r="K90" s="666">
        <v>2986.72</v>
      </c>
    </row>
    <row r="91" spans="1:11" ht="14.4" customHeight="1" x14ac:dyDescent="0.3">
      <c r="A91" s="661" t="s">
        <v>569</v>
      </c>
      <c r="B91" s="662" t="s">
        <v>570</v>
      </c>
      <c r="C91" s="663" t="s">
        <v>575</v>
      </c>
      <c r="D91" s="664" t="s">
        <v>2127</v>
      </c>
      <c r="E91" s="663" t="s">
        <v>5485</v>
      </c>
      <c r="F91" s="664" t="s">
        <v>5486</v>
      </c>
      <c r="G91" s="663" t="s">
        <v>3503</v>
      </c>
      <c r="H91" s="663" t="s">
        <v>3504</v>
      </c>
      <c r="I91" s="665">
        <v>3.39</v>
      </c>
      <c r="J91" s="665">
        <v>80</v>
      </c>
      <c r="K91" s="666">
        <v>271.2</v>
      </c>
    </row>
    <row r="92" spans="1:11" ht="14.4" customHeight="1" x14ac:dyDescent="0.3">
      <c r="A92" s="661" t="s">
        <v>569</v>
      </c>
      <c r="B92" s="662" t="s">
        <v>570</v>
      </c>
      <c r="C92" s="663" t="s">
        <v>575</v>
      </c>
      <c r="D92" s="664" t="s">
        <v>2127</v>
      </c>
      <c r="E92" s="663" t="s">
        <v>5487</v>
      </c>
      <c r="F92" s="664" t="s">
        <v>5488</v>
      </c>
      <c r="G92" s="663" t="s">
        <v>3505</v>
      </c>
      <c r="H92" s="663" t="s">
        <v>3506</v>
      </c>
      <c r="I92" s="665">
        <v>267.77999999999997</v>
      </c>
      <c r="J92" s="665">
        <v>10</v>
      </c>
      <c r="K92" s="666">
        <v>2677.8</v>
      </c>
    </row>
    <row r="93" spans="1:11" ht="14.4" customHeight="1" x14ac:dyDescent="0.3">
      <c r="A93" s="661" t="s">
        <v>569</v>
      </c>
      <c r="B93" s="662" t="s">
        <v>570</v>
      </c>
      <c r="C93" s="663" t="s">
        <v>575</v>
      </c>
      <c r="D93" s="664" t="s">
        <v>2127</v>
      </c>
      <c r="E93" s="663" t="s">
        <v>5489</v>
      </c>
      <c r="F93" s="664" t="s">
        <v>5490</v>
      </c>
      <c r="G93" s="663" t="s">
        <v>3507</v>
      </c>
      <c r="H93" s="663" t="s">
        <v>3508</v>
      </c>
      <c r="I93" s="665">
        <v>8.17</v>
      </c>
      <c r="J93" s="665">
        <v>3000</v>
      </c>
      <c r="K93" s="666">
        <v>24510</v>
      </c>
    </row>
    <row r="94" spans="1:11" ht="14.4" customHeight="1" x14ac:dyDescent="0.3">
      <c r="A94" s="661" t="s">
        <v>569</v>
      </c>
      <c r="B94" s="662" t="s">
        <v>570</v>
      </c>
      <c r="C94" s="663" t="s">
        <v>575</v>
      </c>
      <c r="D94" s="664" t="s">
        <v>2127</v>
      </c>
      <c r="E94" s="663" t="s">
        <v>5489</v>
      </c>
      <c r="F94" s="664" t="s">
        <v>5490</v>
      </c>
      <c r="G94" s="663" t="s">
        <v>3509</v>
      </c>
      <c r="H94" s="663" t="s">
        <v>3510</v>
      </c>
      <c r="I94" s="665">
        <v>7.01</v>
      </c>
      <c r="J94" s="665">
        <v>60</v>
      </c>
      <c r="K94" s="666">
        <v>420.6</v>
      </c>
    </row>
    <row r="95" spans="1:11" ht="14.4" customHeight="1" x14ac:dyDescent="0.3">
      <c r="A95" s="661" t="s">
        <v>569</v>
      </c>
      <c r="B95" s="662" t="s">
        <v>570</v>
      </c>
      <c r="C95" s="663" t="s">
        <v>575</v>
      </c>
      <c r="D95" s="664" t="s">
        <v>2127</v>
      </c>
      <c r="E95" s="663" t="s">
        <v>5489</v>
      </c>
      <c r="F95" s="664" t="s">
        <v>5490</v>
      </c>
      <c r="G95" s="663" t="s">
        <v>3511</v>
      </c>
      <c r="H95" s="663" t="s">
        <v>3512</v>
      </c>
      <c r="I95" s="665">
        <v>36.299999999999997</v>
      </c>
      <c r="J95" s="665">
        <v>70</v>
      </c>
      <c r="K95" s="666">
        <v>2541</v>
      </c>
    </row>
    <row r="96" spans="1:11" ht="14.4" customHeight="1" x14ac:dyDescent="0.3">
      <c r="A96" s="661" t="s">
        <v>569</v>
      </c>
      <c r="B96" s="662" t="s">
        <v>570</v>
      </c>
      <c r="C96" s="663" t="s">
        <v>575</v>
      </c>
      <c r="D96" s="664" t="s">
        <v>2127</v>
      </c>
      <c r="E96" s="663" t="s">
        <v>5491</v>
      </c>
      <c r="F96" s="664" t="s">
        <v>5492</v>
      </c>
      <c r="G96" s="663" t="s">
        <v>3513</v>
      </c>
      <c r="H96" s="663" t="s">
        <v>3514</v>
      </c>
      <c r="I96" s="665">
        <v>0.30285714285714288</v>
      </c>
      <c r="J96" s="665">
        <v>700</v>
      </c>
      <c r="K96" s="666">
        <v>212</v>
      </c>
    </row>
    <row r="97" spans="1:11" ht="14.4" customHeight="1" x14ac:dyDescent="0.3">
      <c r="A97" s="661" t="s">
        <v>569</v>
      </c>
      <c r="B97" s="662" t="s">
        <v>570</v>
      </c>
      <c r="C97" s="663" t="s">
        <v>575</v>
      </c>
      <c r="D97" s="664" t="s">
        <v>2127</v>
      </c>
      <c r="E97" s="663" t="s">
        <v>5491</v>
      </c>
      <c r="F97" s="664" t="s">
        <v>5492</v>
      </c>
      <c r="G97" s="663" t="s">
        <v>3515</v>
      </c>
      <c r="H97" s="663" t="s">
        <v>3516</v>
      </c>
      <c r="I97" s="665">
        <v>0.3</v>
      </c>
      <c r="J97" s="665">
        <v>600</v>
      </c>
      <c r="K97" s="666">
        <v>180</v>
      </c>
    </row>
    <row r="98" spans="1:11" ht="14.4" customHeight="1" x14ac:dyDescent="0.3">
      <c r="A98" s="661" t="s">
        <v>569</v>
      </c>
      <c r="B98" s="662" t="s">
        <v>570</v>
      </c>
      <c r="C98" s="663" t="s">
        <v>575</v>
      </c>
      <c r="D98" s="664" t="s">
        <v>2127</v>
      </c>
      <c r="E98" s="663" t="s">
        <v>5491</v>
      </c>
      <c r="F98" s="664" t="s">
        <v>5492</v>
      </c>
      <c r="G98" s="663" t="s">
        <v>3517</v>
      </c>
      <c r="H98" s="663" t="s">
        <v>3518</v>
      </c>
      <c r="I98" s="665">
        <v>0.47857142857142859</v>
      </c>
      <c r="J98" s="665">
        <v>2900</v>
      </c>
      <c r="K98" s="666">
        <v>1387</v>
      </c>
    </row>
    <row r="99" spans="1:11" ht="14.4" customHeight="1" x14ac:dyDescent="0.3">
      <c r="A99" s="661" t="s">
        <v>569</v>
      </c>
      <c r="B99" s="662" t="s">
        <v>570</v>
      </c>
      <c r="C99" s="663" t="s">
        <v>575</v>
      </c>
      <c r="D99" s="664" t="s">
        <v>2127</v>
      </c>
      <c r="E99" s="663" t="s">
        <v>5491</v>
      </c>
      <c r="F99" s="664" t="s">
        <v>5492</v>
      </c>
      <c r="G99" s="663" t="s">
        <v>3519</v>
      </c>
      <c r="H99" s="663" t="s">
        <v>3520</v>
      </c>
      <c r="I99" s="665">
        <v>0.48285714285714282</v>
      </c>
      <c r="J99" s="665">
        <v>4600</v>
      </c>
      <c r="K99" s="666">
        <v>2219</v>
      </c>
    </row>
    <row r="100" spans="1:11" ht="14.4" customHeight="1" x14ac:dyDescent="0.3">
      <c r="A100" s="661" t="s">
        <v>569</v>
      </c>
      <c r="B100" s="662" t="s">
        <v>570</v>
      </c>
      <c r="C100" s="663" t="s">
        <v>575</v>
      </c>
      <c r="D100" s="664" t="s">
        <v>2127</v>
      </c>
      <c r="E100" s="663" t="s">
        <v>5493</v>
      </c>
      <c r="F100" s="664" t="s">
        <v>5494</v>
      </c>
      <c r="G100" s="663" t="s">
        <v>3521</v>
      </c>
      <c r="H100" s="663" t="s">
        <v>3522</v>
      </c>
      <c r="I100" s="665">
        <v>7.5</v>
      </c>
      <c r="J100" s="665">
        <v>50</v>
      </c>
      <c r="K100" s="666">
        <v>375</v>
      </c>
    </row>
    <row r="101" spans="1:11" ht="14.4" customHeight="1" x14ac:dyDescent="0.3">
      <c r="A101" s="661" t="s">
        <v>569</v>
      </c>
      <c r="B101" s="662" t="s">
        <v>570</v>
      </c>
      <c r="C101" s="663" t="s">
        <v>575</v>
      </c>
      <c r="D101" s="664" t="s">
        <v>2127</v>
      </c>
      <c r="E101" s="663" t="s">
        <v>5493</v>
      </c>
      <c r="F101" s="664" t="s">
        <v>5494</v>
      </c>
      <c r="G101" s="663" t="s">
        <v>3523</v>
      </c>
      <c r="H101" s="663" t="s">
        <v>3524</v>
      </c>
      <c r="I101" s="665">
        <v>0.71</v>
      </c>
      <c r="J101" s="665">
        <v>25400</v>
      </c>
      <c r="K101" s="666">
        <v>18034</v>
      </c>
    </row>
    <row r="102" spans="1:11" ht="14.4" customHeight="1" x14ac:dyDescent="0.3">
      <c r="A102" s="661" t="s">
        <v>569</v>
      </c>
      <c r="B102" s="662" t="s">
        <v>570</v>
      </c>
      <c r="C102" s="663" t="s">
        <v>575</v>
      </c>
      <c r="D102" s="664" t="s">
        <v>2127</v>
      </c>
      <c r="E102" s="663" t="s">
        <v>5495</v>
      </c>
      <c r="F102" s="664" t="s">
        <v>5496</v>
      </c>
      <c r="G102" s="663" t="s">
        <v>3525</v>
      </c>
      <c r="H102" s="663" t="s">
        <v>3526</v>
      </c>
      <c r="I102" s="665">
        <v>139.44</v>
      </c>
      <c r="J102" s="665">
        <v>5</v>
      </c>
      <c r="K102" s="666">
        <v>697.21</v>
      </c>
    </row>
    <row r="103" spans="1:11" ht="14.4" customHeight="1" x14ac:dyDescent="0.3">
      <c r="A103" s="661" t="s">
        <v>569</v>
      </c>
      <c r="B103" s="662" t="s">
        <v>570</v>
      </c>
      <c r="C103" s="663" t="s">
        <v>575</v>
      </c>
      <c r="D103" s="664" t="s">
        <v>2127</v>
      </c>
      <c r="E103" s="663" t="s">
        <v>5495</v>
      </c>
      <c r="F103" s="664" t="s">
        <v>5496</v>
      </c>
      <c r="G103" s="663" t="s">
        <v>3527</v>
      </c>
      <c r="H103" s="663" t="s">
        <v>3528</v>
      </c>
      <c r="I103" s="665">
        <v>139.435</v>
      </c>
      <c r="J103" s="665">
        <v>5</v>
      </c>
      <c r="K103" s="666">
        <v>697.18000000000006</v>
      </c>
    </row>
    <row r="104" spans="1:11" ht="14.4" customHeight="1" x14ac:dyDescent="0.3">
      <c r="A104" s="661" t="s">
        <v>569</v>
      </c>
      <c r="B104" s="662" t="s">
        <v>570</v>
      </c>
      <c r="C104" s="663" t="s">
        <v>575</v>
      </c>
      <c r="D104" s="664" t="s">
        <v>2127</v>
      </c>
      <c r="E104" s="663" t="s">
        <v>5495</v>
      </c>
      <c r="F104" s="664" t="s">
        <v>5496</v>
      </c>
      <c r="G104" s="663" t="s">
        <v>3529</v>
      </c>
      <c r="H104" s="663" t="s">
        <v>3530</v>
      </c>
      <c r="I104" s="665">
        <v>146.00666666666666</v>
      </c>
      <c r="J104" s="665">
        <v>3</v>
      </c>
      <c r="K104" s="666">
        <v>438.02</v>
      </c>
    </row>
    <row r="105" spans="1:11" ht="14.4" customHeight="1" x14ac:dyDescent="0.3">
      <c r="A105" s="661" t="s">
        <v>569</v>
      </c>
      <c r="B105" s="662" t="s">
        <v>570</v>
      </c>
      <c r="C105" s="663" t="s">
        <v>575</v>
      </c>
      <c r="D105" s="664" t="s">
        <v>2127</v>
      </c>
      <c r="E105" s="663" t="s">
        <v>5497</v>
      </c>
      <c r="F105" s="664" t="s">
        <v>5498</v>
      </c>
      <c r="G105" s="663" t="s">
        <v>3531</v>
      </c>
      <c r="H105" s="663" t="s">
        <v>3532</v>
      </c>
      <c r="I105" s="665">
        <v>15.57</v>
      </c>
      <c r="J105" s="665">
        <v>10</v>
      </c>
      <c r="K105" s="666">
        <v>155.69999999999999</v>
      </c>
    </row>
    <row r="106" spans="1:11" ht="14.4" customHeight="1" x14ac:dyDescent="0.3">
      <c r="A106" s="661" t="s">
        <v>569</v>
      </c>
      <c r="B106" s="662" t="s">
        <v>570</v>
      </c>
      <c r="C106" s="663" t="s">
        <v>575</v>
      </c>
      <c r="D106" s="664" t="s">
        <v>2127</v>
      </c>
      <c r="E106" s="663" t="s">
        <v>5497</v>
      </c>
      <c r="F106" s="664" t="s">
        <v>5498</v>
      </c>
      <c r="G106" s="663" t="s">
        <v>3533</v>
      </c>
      <c r="H106" s="663" t="s">
        <v>3534</v>
      </c>
      <c r="I106" s="665">
        <v>23.47666666666667</v>
      </c>
      <c r="J106" s="665">
        <v>90</v>
      </c>
      <c r="K106" s="666">
        <v>2112.9</v>
      </c>
    </row>
    <row r="107" spans="1:11" ht="14.4" customHeight="1" x14ac:dyDescent="0.3">
      <c r="A107" s="661" t="s">
        <v>569</v>
      </c>
      <c r="B107" s="662" t="s">
        <v>570</v>
      </c>
      <c r="C107" s="663" t="s">
        <v>580</v>
      </c>
      <c r="D107" s="664" t="s">
        <v>2128</v>
      </c>
      <c r="E107" s="663" t="s">
        <v>5483</v>
      </c>
      <c r="F107" s="664" t="s">
        <v>5484</v>
      </c>
      <c r="G107" s="663" t="s">
        <v>3535</v>
      </c>
      <c r="H107" s="663" t="s">
        <v>3536</v>
      </c>
      <c r="I107" s="665">
        <v>156.11000000000001</v>
      </c>
      <c r="J107" s="665">
        <v>1</v>
      </c>
      <c r="K107" s="666">
        <v>156.11000000000001</v>
      </c>
    </row>
    <row r="108" spans="1:11" ht="14.4" customHeight="1" x14ac:dyDescent="0.3">
      <c r="A108" s="661" t="s">
        <v>569</v>
      </c>
      <c r="B108" s="662" t="s">
        <v>570</v>
      </c>
      <c r="C108" s="663" t="s">
        <v>580</v>
      </c>
      <c r="D108" s="664" t="s">
        <v>2128</v>
      </c>
      <c r="E108" s="663" t="s">
        <v>5483</v>
      </c>
      <c r="F108" s="664" t="s">
        <v>5484</v>
      </c>
      <c r="G108" s="663" t="s">
        <v>3537</v>
      </c>
      <c r="H108" s="663" t="s">
        <v>3538</v>
      </c>
      <c r="I108" s="665">
        <v>183.09</v>
      </c>
      <c r="J108" s="665">
        <v>1</v>
      </c>
      <c r="K108" s="666">
        <v>183.09</v>
      </c>
    </row>
    <row r="109" spans="1:11" ht="14.4" customHeight="1" x14ac:dyDescent="0.3">
      <c r="A109" s="661" t="s">
        <v>569</v>
      </c>
      <c r="B109" s="662" t="s">
        <v>570</v>
      </c>
      <c r="C109" s="663" t="s">
        <v>580</v>
      </c>
      <c r="D109" s="664" t="s">
        <v>2128</v>
      </c>
      <c r="E109" s="663" t="s">
        <v>5483</v>
      </c>
      <c r="F109" s="664" t="s">
        <v>5484</v>
      </c>
      <c r="G109" s="663" t="s">
        <v>3334</v>
      </c>
      <c r="H109" s="663" t="s">
        <v>3335</v>
      </c>
      <c r="I109" s="665">
        <v>2.4700000000000002</v>
      </c>
      <c r="J109" s="665">
        <v>800</v>
      </c>
      <c r="K109" s="666">
        <v>1970.48</v>
      </c>
    </row>
    <row r="110" spans="1:11" ht="14.4" customHeight="1" x14ac:dyDescent="0.3">
      <c r="A110" s="661" t="s">
        <v>569</v>
      </c>
      <c r="B110" s="662" t="s">
        <v>570</v>
      </c>
      <c r="C110" s="663" t="s">
        <v>580</v>
      </c>
      <c r="D110" s="664" t="s">
        <v>2128</v>
      </c>
      <c r="E110" s="663" t="s">
        <v>5483</v>
      </c>
      <c r="F110" s="664" t="s">
        <v>5484</v>
      </c>
      <c r="G110" s="663" t="s">
        <v>3336</v>
      </c>
      <c r="H110" s="663" t="s">
        <v>3337</v>
      </c>
      <c r="I110" s="665">
        <v>3.1425000000000001</v>
      </c>
      <c r="J110" s="665">
        <v>700</v>
      </c>
      <c r="K110" s="666">
        <v>2204</v>
      </c>
    </row>
    <row r="111" spans="1:11" ht="14.4" customHeight="1" x14ac:dyDescent="0.3">
      <c r="A111" s="661" t="s">
        <v>569</v>
      </c>
      <c r="B111" s="662" t="s">
        <v>570</v>
      </c>
      <c r="C111" s="663" t="s">
        <v>580</v>
      </c>
      <c r="D111" s="664" t="s">
        <v>2128</v>
      </c>
      <c r="E111" s="663" t="s">
        <v>5483</v>
      </c>
      <c r="F111" s="664" t="s">
        <v>5484</v>
      </c>
      <c r="G111" s="663" t="s">
        <v>3338</v>
      </c>
      <c r="H111" s="663" t="s">
        <v>3339</v>
      </c>
      <c r="I111" s="665">
        <v>3.8433333333333333</v>
      </c>
      <c r="J111" s="665">
        <v>800</v>
      </c>
      <c r="K111" s="666">
        <v>3100</v>
      </c>
    </row>
    <row r="112" spans="1:11" ht="14.4" customHeight="1" x14ac:dyDescent="0.3">
      <c r="A112" s="661" t="s">
        <v>569</v>
      </c>
      <c r="B112" s="662" t="s">
        <v>570</v>
      </c>
      <c r="C112" s="663" t="s">
        <v>580</v>
      </c>
      <c r="D112" s="664" t="s">
        <v>2128</v>
      </c>
      <c r="E112" s="663" t="s">
        <v>5483</v>
      </c>
      <c r="F112" s="664" t="s">
        <v>5484</v>
      </c>
      <c r="G112" s="663" t="s">
        <v>3539</v>
      </c>
      <c r="H112" s="663" t="s">
        <v>3540</v>
      </c>
      <c r="I112" s="665">
        <v>13.37</v>
      </c>
      <c r="J112" s="665">
        <v>10</v>
      </c>
      <c r="K112" s="666">
        <v>133.69999999999999</v>
      </c>
    </row>
    <row r="113" spans="1:11" ht="14.4" customHeight="1" x14ac:dyDescent="0.3">
      <c r="A113" s="661" t="s">
        <v>569</v>
      </c>
      <c r="B113" s="662" t="s">
        <v>570</v>
      </c>
      <c r="C113" s="663" t="s">
        <v>580</v>
      </c>
      <c r="D113" s="664" t="s">
        <v>2128</v>
      </c>
      <c r="E113" s="663" t="s">
        <v>5483</v>
      </c>
      <c r="F113" s="664" t="s">
        <v>5484</v>
      </c>
      <c r="G113" s="663" t="s">
        <v>3340</v>
      </c>
      <c r="H113" s="663" t="s">
        <v>3341</v>
      </c>
      <c r="I113" s="665">
        <v>12.08</v>
      </c>
      <c r="J113" s="665">
        <v>10</v>
      </c>
      <c r="K113" s="666">
        <v>120.8</v>
      </c>
    </row>
    <row r="114" spans="1:11" ht="14.4" customHeight="1" x14ac:dyDescent="0.3">
      <c r="A114" s="661" t="s">
        <v>569</v>
      </c>
      <c r="B114" s="662" t="s">
        <v>570</v>
      </c>
      <c r="C114" s="663" t="s">
        <v>580</v>
      </c>
      <c r="D114" s="664" t="s">
        <v>2128</v>
      </c>
      <c r="E114" s="663" t="s">
        <v>5483</v>
      </c>
      <c r="F114" s="664" t="s">
        <v>5484</v>
      </c>
      <c r="G114" s="663" t="s">
        <v>3541</v>
      </c>
      <c r="H114" s="663" t="s">
        <v>3542</v>
      </c>
      <c r="I114" s="665">
        <v>16.62</v>
      </c>
      <c r="J114" s="665">
        <v>50</v>
      </c>
      <c r="K114" s="666">
        <v>820.8</v>
      </c>
    </row>
    <row r="115" spans="1:11" ht="14.4" customHeight="1" x14ac:dyDescent="0.3">
      <c r="A115" s="661" t="s">
        <v>569</v>
      </c>
      <c r="B115" s="662" t="s">
        <v>570</v>
      </c>
      <c r="C115" s="663" t="s">
        <v>580</v>
      </c>
      <c r="D115" s="664" t="s">
        <v>2128</v>
      </c>
      <c r="E115" s="663" t="s">
        <v>5483</v>
      </c>
      <c r="F115" s="664" t="s">
        <v>5484</v>
      </c>
      <c r="G115" s="663" t="s">
        <v>3543</v>
      </c>
      <c r="H115" s="663" t="s">
        <v>3544</v>
      </c>
      <c r="I115" s="665">
        <v>8.52</v>
      </c>
      <c r="J115" s="665">
        <v>10</v>
      </c>
      <c r="K115" s="666">
        <v>85.2</v>
      </c>
    </row>
    <row r="116" spans="1:11" ht="14.4" customHeight="1" x14ac:dyDescent="0.3">
      <c r="A116" s="661" t="s">
        <v>569</v>
      </c>
      <c r="B116" s="662" t="s">
        <v>570</v>
      </c>
      <c r="C116" s="663" t="s">
        <v>580</v>
      </c>
      <c r="D116" s="664" t="s">
        <v>2128</v>
      </c>
      <c r="E116" s="663" t="s">
        <v>5483</v>
      </c>
      <c r="F116" s="664" t="s">
        <v>5484</v>
      </c>
      <c r="G116" s="663" t="s">
        <v>3545</v>
      </c>
      <c r="H116" s="663" t="s">
        <v>3546</v>
      </c>
      <c r="I116" s="665">
        <v>17.555</v>
      </c>
      <c r="J116" s="665">
        <v>600</v>
      </c>
      <c r="K116" s="666">
        <v>10534.25</v>
      </c>
    </row>
    <row r="117" spans="1:11" ht="14.4" customHeight="1" x14ac:dyDescent="0.3">
      <c r="A117" s="661" t="s">
        <v>569</v>
      </c>
      <c r="B117" s="662" t="s">
        <v>570</v>
      </c>
      <c r="C117" s="663" t="s">
        <v>580</v>
      </c>
      <c r="D117" s="664" t="s">
        <v>2128</v>
      </c>
      <c r="E117" s="663" t="s">
        <v>5483</v>
      </c>
      <c r="F117" s="664" t="s">
        <v>5484</v>
      </c>
      <c r="G117" s="663" t="s">
        <v>3547</v>
      </c>
      <c r="H117" s="663" t="s">
        <v>3548</v>
      </c>
      <c r="I117" s="665">
        <v>210.63</v>
      </c>
      <c r="J117" s="665">
        <v>1</v>
      </c>
      <c r="K117" s="666">
        <v>210.63</v>
      </c>
    </row>
    <row r="118" spans="1:11" ht="14.4" customHeight="1" x14ac:dyDescent="0.3">
      <c r="A118" s="661" t="s">
        <v>569</v>
      </c>
      <c r="B118" s="662" t="s">
        <v>570</v>
      </c>
      <c r="C118" s="663" t="s">
        <v>580</v>
      </c>
      <c r="D118" s="664" t="s">
        <v>2128</v>
      </c>
      <c r="E118" s="663" t="s">
        <v>5483</v>
      </c>
      <c r="F118" s="664" t="s">
        <v>5484</v>
      </c>
      <c r="G118" s="663" t="s">
        <v>3549</v>
      </c>
      <c r="H118" s="663" t="s">
        <v>3550</v>
      </c>
      <c r="I118" s="665">
        <v>124.45</v>
      </c>
      <c r="J118" s="665">
        <v>1</v>
      </c>
      <c r="K118" s="666">
        <v>124.45</v>
      </c>
    </row>
    <row r="119" spans="1:11" ht="14.4" customHeight="1" x14ac:dyDescent="0.3">
      <c r="A119" s="661" t="s">
        <v>569</v>
      </c>
      <c r="B119" s="662" t="s">
        <v>570</v>
      </c>
      <c r="C119" s="663" t="s">
        <v>580</v>
      </c>
      <c r="D119" s="664" t="s">
        <v>2128</v>
      </c>
      <c r="E119" s="663" t="s">
        <v>5483</v>
      </c>
      <c r="F119" s="664" t="s">
        <v>5484</v>
      </c>
      <c r="G119" s="663" t="s">
        <v>3342</v>
      </c>
      <c r="H119" s="663" t="s">
        <v>3343</v>
      </c>
      <c r="I119" s="665">
        <v>8.6442857142857132</v>
      </c>
      <c r="J119" s="665">
        <v>228</v>
      </c>
      <c r="K119" s="666">
        <v>1944.12</v>
      </c>
    </row>
    <row r="120" spans="1:11" ht="14.4" customHeight="1" x14ac:dyDescent="0.3">
      <c r="A120" s="661" t="s">
        <v>569</v>
      </c>
      <c r="B120" s="662" t="s">
        <v>570</v>
      </c>
      <c r="C120" s="663" t="s">
        <v>580</v>
      </c>
      <c r="D120" s="664" t="s">
        <v>2128</v>
      </c>
      <c r="E120" s="663" t="s">
        <v>5483</v>
      </c>
      <c r="F120" s="664" t="s">
        <v>5484</v>
      </c>
      <c r="G120" s="663" t="s">
        <v>3344</v>
      </c>
      <c r="H120" s="663" t="s">
        <v>3345</v>
      </c>
      <c r="I120" s="665">
        <v>28.276666666666667</v>
      </c>
      <c r="J120" s="665">
        <v>9</v>
      </c>
      <c r="K120" s="666">
        <v>254.49</v>
      </c>
    </row>
    <row r="121" spans="1:11" ht="14.4" customHeight="1" x14ac:dyDescent="0.3">
      <c r="A121" s="661" t="s">
        <v>569</v>
      </c>
      <c r="B121" s="662" t="s">
        <v>570</v>
      </c>
      <c r="C121" s="663" t="s">
        <v>580</v>
      </c>
      <c r="D121" s="664" t="s">
        <v>2128</v>
      </c>
      <c r="E121" s="663" t="s">
        <v>5483</v>
      </c>
      <c r="F121" s="664" t="s">
        <v>5484</v>
      </c>
      <c r="G121" s="663" t="s">
        <v>3551</v>
      </c>
      <c r="H121" s="663" t="s">
        <v>3552</v>
      </c>
      <c r="I121" s="665">
        <v>14.8</v>
      </c>
      <c r="J121" s="665">
        <v>24</v>
      </c>
      <c r="K121" s="666">
        <v>355.2</v>
      </c>
    </row>
    <row r="122" spans="1:11" ht="14.4" customHeight="1" x14ac:dyDescent="0.3">
      <c r="A122" s="661" t="s">
        <v>569</v>
      </c>
      <c r="B122" s="662" t="s">
        <v>570</v>
      </c>
      <c r="C122" s="663" t="s">
        <v>580</v>
      </c>
      <c r="D122" s="664" t="s">
        <v>2128</v>
      </c>
      <c r="E122" s="663" t="s">
        <v>5483</v>
      </c>
      <c r="F122" s="664" t="s">
        <v>5484</v>
      </c>
      <c r="G122" s="663" t="s">
        <v>3553</v>
      </c>
      <c r="H122" s="663" t="s">
        <v>3554</v>
      </c>
      <c r="I122" s="665">
        <v>3.91</v>
      </c>
      <c r="J122" s="665">
        <v>100</v>
      </c>
      <c r="K122" s="666">
        <v>391</v>
      </c>
    </row>
    <row r="123" spans="1:11" ht="14.4" customHeight="1" x14ac:dyDescent="0.3">
      <c r="A123" s="661" t="s">
        <v>569</v>
      </c>
      <c r="B123" s="662" t="s">
        <v>570</v>
      </c>
      <c r="C123" s="663" t="s">
        <v>580</v>
      </c>
      <c r="D123" s="664" t="s">
        <v>2128</v>
      </c>
      <c r="E123" s="663" t="s">
        <v>5483</v>
      </c>
      <c r="F123" s="664" t="s">
        <v>5484</v>
      </c>
      <c r="G123" s="663" t="s">
        <v>3346</v>
      </c>
      <c r="H123" s="663" t="s">
        <v>3347</v>
      </c>
      <c r="I123" s="665">
        <v>6.25</v>
      </c>
      <c r="J123" s="665">
        <v>100</v>
      </c>
      <c r="K123" s="666">
        <v>625</v>
      </c>
    </row>
    <row r="124" spans="1:11" ht="14.4" customHeight="1" x14ac:dyDescent="0.3">
      <c r="A124" s="661" t="s">
        <v>569</v>
      </c>
      <c r="B124" s="662" t="s">
        <v>570</v>
      </c>
      <c r="C124" s="663" t="s">
        <v>580</v>
      </c>
      <c r="D124" s="664" t="s">
        <v>2128</v>
      </c>
      <c r="E124" s="663" t="s">
        <v>5483</v>
      </c>
      <c r="F124" s="664" t="s">
        <v>5484</v>
      </c>
      <c r="G124" s="663" t="s">
        <v>3348</v>
      </c>
      <c r="H124" s="663" t="s">
        <v>3349</v>
      </c>
      <c r="I124" s="665">
        <v>3.0150000000000001</v>
      </c>
      <c r="J124" s="665">
        <v>1040</v>
      </c>
      <c r="K124" s="666">
        <v>3134.7999999999997</v>
      </c>
    </row>
    <row r="125" spans="1:11" ht="14.4" customHeight="1" x14ac:dyDescent="0.3">
      <c r="A125" s="661" t="s">
        <v>569</v>
      </c>
      <c r="B125" s="662" t="s">
        <v>570</v>
      </c>
      <c r="C125" s="663" t="s">
        <v>580</v>
      </c>
      <c r="D125" s="664" t="s">
        <v>2128</v>
      </c>
      <c r="E125" s="663" t="s">
        <v>5483</v>
      </c>
      <c r="F125" s="664" t="s">
        <v>5484</v>
      </c>
      <c r="G125" s="663" t="s">
        <v>3350</v>
      </c>
      <c r="H125" s="663" t="s">
        <v>3351</v>
      </c>
      <c r="I125" s="665">
        <v>0.88</v>
      </c>
      <c r="J125" s="665">
        <v>1900</v>
      </c>
      <c r="K125" s="666">
        <v>1672</v>
      </c>
    </row>
    <row r="126" spans="1:11" ht="14.4" customHeight="1" x14ac:dyDescent="0.3">
      <c r="A126" s="661" t="s">
        <v>569</v>
      </c>
      <c r="B126" s="662" t="s">
        <v>570</v>
      </c>
      <c r="C126" s="663" t="s">
        <v>580</v>
      </c>
      <c r="D126" s="664" t="s">
        <v>2128</v>
      </c>
      <c r="E126" s="663" t="s">
        <v>5483</v>
      </c>
      <c r="F126" s="664" t="s">
        <v>5484</v>
      </c>
      <c r="G126" s="663" t="s">
        <v>3555</v>
      </c>
      <c r="H126" s="663" t="s">
        <v>3556</v>
      </c>
      <c r="I126" s="665">
        <v>0.14000000000000001</v>
      </c>
      <c r="J126" s="665">
        <v>200</v>
      </c>
      <c r="K126" s="666">
        <v>28</v>
      </c>
    </row>
    <row r="127" spans="1:11" ht="14.4" customHeight="1" x14ac:dyDescent="0.3">
      <c r="A127" s="661" t="s">
        <v>569</v>
      </c>
      <c r="B127" s="662" t="s">
        <v>570</v>
      </c>
      <c r="C127" s="663" t="s">
        <v>580</v>
      </c>
      <c r="D127" s="664" t="s">
        <v>2128</v>
      </c>
      <c r="E127" s="663" t="s">
        <v>5483</v>
      </c>
      <c r="F127" s="664" t="s">
        <v>5484</v>
      </c>
      <c r="G127" s="663" t="s">
        <v>3557</v>
      </c>
      <c r="H127" s="663" t="s">
        <v>3558</v>
      </c>
      <c r="I127" s="665">
        <v>11.36</v>
      </c>
      <c r="J127" s="665">
        <v>20</v>
      </c>
      <c r="K127" s="666">
        <v>227.28</v>
      </c>
    </row>
    <row r="128" spans="1:11" ht="14.4" customHeight="1" x14ac:dyDescent="0.3">
      <c r="A128" s="661" t="s">
        <v>569</v>
      </c>
      <c r="B128" s="662" t="s">
        <v>570</v>
      </c>
      <c r="C128" s="663" t="s">
        <v>580</v>
      </c>
      <c r="D128" s="664" t="s">
        <v>2128</v>
      </c>
      <c r="E128" s="663" t="s">
        <v>5483</v>
      </c>
      <c r="F128" s="664" t="s">
        <v>5484</v>
      </c>
      <c r="G128" s="663" t="s">
        <v>3559</v>
      </c>
      <c r="H128" s="663" t="s">
        <v>3560</v>
      </c>
      <c r="I128" s="665">
        <v>42.63</v>
      </c>
      <c r="J128" s="665">
        <v>405</v>
      </c>
      <c r="K128" s="666">
        <v>17264.98</v>
      </c>
    </row>
    <row r="129" spans="1:11" ht="14.4" customHeight="1" x14ac:dyDescent="0.3">
      <c r="A129" s="661" t="s">
        <v>569</v>
      </c>
      <c r="B129" s="662" t="s">
        <v>570</v>
      </c>
      <c r="C129" s="663" t="s">
        <v>580</v>
      </c>
      <c r="D129" s="664" t="s">
        <v>2128</v>
      </c>
      <c r="E129" s="663" t="s">
        <v>5483</v>
      </c>
      <c r="F129" s="664" t="s">
        <v>5484</v>
      </c>
      <c r="G129" s="663" t="s">
        <v>3561</v>
      </c>
      <c r="H129" s="663" t="s">
        <v>3562</v>
      </c>
      <c r="I129" s="665">
        <v>61.215000000000003</v>
      </c>
      <c r="J129" s="665">
        <v>2</v>
      </c>
      <c r="K129" s="666">
        <v>122.43</v>
      </c>
    </row>
    <row r="130" spans="1:11" ht="14.4" customHeight="1" x14ac:dyDescent="0.3">
      <c r="A130" s="661" t="s">
        <v>569</v>
      </c>
      <c r="B130" s="662" t="s">
        <v>570</v>
      </c>
      <c r="C130" s="663" t="s">
        <v>580</v>
      </c>
      <c r="D130" s="664" t="s">
        <v>2128</v>
      </c>
      <c r="E130" s="663" t="s">
        <v>5483</v>
      </c>
      <c r="F130" s="664" t="s">
        <v>5484</v>
      </c>
      <c r="G130" s="663" t="s">
        <v>3354</v>
      </c>
      <c r="H130" s="663" t="s">
        <v>3355</v>
      </c>
      <c r="I130" s="665">
        <v>22.150000000000002</v>
      </c>
      <c r="J130" s="665">
        <v>475</v>
      </c>
      <c r="K130" s="666">
        <v>10521.25</v>
      </c>
    </row>
    <row r="131" spans="1:11" ht="14.4" customHeight="1" x14ac:dyDescent="0.3">
      <c r="A131" s="661" t="s">
        <v>569</v>
      </c>
      <c r="B131" s="662" t="s">
        <v>570</v>
      </c>
      <c r="C131" s="663" t="s">
        <v>580</v>
      </c>
      <c r="D131" s="664" t="s">
        <v>2128</v>
      </c>
      <c r="E131" s="663" t="s">
        <v>5483</v>
      </c>
      <c r="F131" s="664" t="s">
        <v>5484</v>
      </c>
      <c r="G131" s="663" t="s">
        <v>3356</v>
      </c>
      <c r="H131" s="663" t="s">
        <v>3357</v>
      </c>
      <c r="I131" s="665">
        <v>30.17</v>
      </c>
      <c r="J131" s="665">
        <v>50</v>
      </c>
      <c r="K131" s="666">
        <v>1508.5</v>
      </c>
    </row>
    <row r="132" spans="1:11" ht="14.4" customHeight="1" x14ac:dyDescent="0.3">
      <c r="A132" s="661" t="s">
        <v>569</v>
      </c>
      <c r="B132" s="662" t="s">
        <v>570</v>
      </c>
      <c r="C132" s="663" t="s">
        <v>580</v>
      </c>
      <c r="D132" s="664" t="s">
        <v>2128</v>
      </c>
      <c r="E132" s="663" t="s">
        <v>5483</v>
      </c>
      <c r="F132" s="664" t="s">
        <v>5484</v>
      </c>
      <c r="G132" s="663" t="s">
        <v>3563</v>
      </c>
      <c r="H132" s="663" t="s">
        <v>3564</v>
      </c>
      <c r="I132" s="665">
        <v>1.3071428571428572</v>
      </c>
      <c r="J132" s="665">
        <v>3700</v>
      </c>
      <c r="K132" s="666">
        <v>4869</v>
      </c>
    </row>
    <row r="133" spans="1:11" ht="14.4" customHeight="1" x14ac:dyDescent="0.3">
      <c r="A133" s="661" t="s">
        <v>569</v>
      </c>
      <c r="B133" s="662" t="s">
        <v>570</v>
      </c>
      <c r="C133" s="663" t="s">
        <v>580</v>
      </c>
      <c r="D133" s="664" t="s">
        <v>2128</v>
      </c>
      <c r="E133" s="663" t="s">
        <v>5483</v>
      </c>
      <c r="F133" s="664" t="s">
        <v>5484</v>
      </c>
      <c r="G133" s="663" t="s">
        <v>3565</v>
      </c>
      <c r="H133" s="663" t="s">
        <v>3566</v>
      </c>
      <c r="I133" s="665">
        <v>12.42</v>
      </c>
      <c r="J133" s="665">
        <v>50</v>
      </c>
      <c r="K133" s="666">
        <v>621</v>
      </c>
    </row>
    <row r="134" spans="1:11" ht="14.4" customHeight="1" x14ac:dyDescent="0.3">
      <c r="A134" s="661" t="s">
        <v>569</v>
      </c>
      <c r="B134" s="662" t="s">
        <v>570</v>
      </c>
      <c r="C134" s="663" t="s">
        <v>580</v>
      </c>
      <c r="D134" s="664" t="s">
        <v>2128</v>
      </c>
      <c r="E134" s="663" t="s">
        <v>5483</v>
      </c>
      <c r="F134" s="664" t="s">
        <v>5484</v>
      </c>
      <c r="G134" s="663" t="s">
        <v>3358</v>
      </c>
      <c r="H134" s="663" t="s">
        <v>3359</v>
      </c>
      <c r="I134" s="665">
        <v>1.38</v>
      </c>
      <c r="J134" s="665">
        <v>100</v>
      </c>
      <c r="K134" s="666">
        <v>138</v>
      </c>
    </row>
    <row r="135" spans="1:11" ht="14.4" customHeight="1" x14ac:dyDescent="0.3">
      <c r="A135" s="661" t="s">
        <v>569</v>
      </c>
      <c r="B135" s="662" t="s">
        <v>570</v>
      </c>
      <c r="C135" s="663" t="s">
        <v>580</v>
      </c>
      <c r="D135" s="664" t="s">
        <v>2128</v>
      </c>
      <c r="E135" s="663" t="s">
        <v>5483</v>
      </c>
      <c r="F135" s="664" t="s">
        <v>5484</v>
      </c>
      <c r="G135" s="663" t="s">
        <v>3362</v>
      </c>
      <c r="H135" s="663" t="s">
        <v>3363</v>
      </c>
      <c r="I135" s="665">
        <v>0.62333333333333329</v>
      </c>
      <c r="J135" s="665">
        <v>3000</v>
      </c>
      <c r="K135" s="666">
        <v>1870</v>
      </c>
    </row>
    <row r="136" spans="1:11" ht="14.4" customHeight="1" x14ac:dyDescent="0.3">
      <c r="A136" s="661" t="s">
        <v>569</v>
      </c>
      <c r="B136" s="662" t="s">
        <v>570</v>
      </c>
      <c r="C136" s="663" t="s">
        <v>580</v>
      </c>
      <c r="D136" s="664" t="s">
        <v>2128</v>
      </c>
      <c r="E136" s="663" t="s">
        <v>5483</v>
      </c>
      <c r="F136" s="664" t="s">
        <v>5484</v>
      </c>
      <c r="G136" s="663" t="s">
        <v>3364</v>
      </c>
      <c r="H136" s="663" t="s">
        <v>3365</v>
      </c>
      <c r="I136" s="665">
        <v>4.3571428571428568</v>
      </c>
      <c r="J136" s="665">
        <v>1100</v>
      </c>
      <c r="K136" s="666">
        <v>4798.8</v>
      </c>
    </row>
    <row r="137" spans="1:11" ht="14.4" customHeight="1" x14ac:dyDescent="0.3">
      <c r="A137" s="661" t="s">
        <v>569</v>
      </c>
      <c r="B137" s="662" t="s">
        <v>570</v>
      </c>
      <c r="C137" s="663" t="s">
        <v>580</v>
      </c>
      <c r="D137" s="664" t="s">
        <v>2128</v>
      </c>
      <c r="E137" s="663" t="s">
        <v>5483</v>
      </c>
      <c r="F137" s="664" t="s">
        <v>5484</v>
      </c>
      <c r="G137" s="663" t="s">
        <v>3366</v>
      </c>
      <c r="H137" s="663" t="s">
        <v>3367</v>
      </c>
      <c r="I137" s="665">
        <v>8.58</v>
      </c>
      <c r="J137" s="665">
        <v>96</v>
      </c>
      <c r="K137" s="666">
        <v>823.68000000000006</v>
      </c>
    </row>
    <row r="138" spans="1:11" ht="14.4" customHeight="1" x14ac:dyDescent="0.3">
      <c r="A138" s="661" t="s">
        <v>569</v>
      </c>
      <c r="B138" s="662" t="s">
        <v>570</v>
      </c>
      <c r="C138" s="663" t="s">
        <v>580</v>
      </c>
      <c r="D138" s="664" t="s">
        <v>2128</v>
      </c>
      <c r="E138" s="663" t="s">
        <v>5483</v>
      </c>
      <c r="F138" s="664" t="s">
        <v>5484</v>
      </c>
      <c r="G138" s="663" t="s">
        <v>3368</v>
      </c>
      <c r="H138" s="663" t="s">
        <v>3369</v>
      </c>
      <c r="I138" s="665">
        <v>28.866666666666664</v>
      </c>
      <c r="J138" s="665">
        <v>6</v>
      </c>
      <c r="K138" s="666">
        <v>173.2</v>
      </c>
    </row>
    <row r="139" spans="1:11" ht="14.4" customHeight="1" x14ac:dyDescent="0.3">
      <c r="A139" s="661" t="s">
        <v>569</v>
      </c>
      <c r="B139" s="662" t="s">
        <v>570</v>
      </c>
      <c r="C139" s="663" t="s">
        <v>580</v>
      </c>
      <c r="D139" s="664" t="s">
        <v>2128</v>
      </c>
      <c r="E139" s="663" t="s">
        <v>5483</v>
      </c>
      <c r="F139" s="664" t="s">
        <v>5484</v>
      </c>
      <c r="G139" s="663" t="s">
        <v>3567</v>
      </c>
      <c r="H139" s="663" t="s">
        <v>3568</v>
      </c>
      <c r="I139" s="665">
        <v>11.26</v>
      </c>
      <c r="J139" s="665">
        <v>594</v>
      </c>
      <c r="K139" s="666">
        <v>6687.5499999999993</v>
      </c>
    </row>
    <row r="140" spans="1:11" ht="14.4" customHeight="1" x14ac:dyDescent="0.3">
      <c r="A140" s="661" t="s">
        <v>569</v>
      </c>
      <c r="B140" s="662" t="s">
        <v>570</v>
      </c>
      <c r="C140" s="663" t="s">
        <v>580</v>
      </c>
      <c r="D140" s="664" t="s">
        <v>2128</v>
      </c>
      <c r="E140" s="663" t="s">
        <v>5483</v>
      </c>
      <c r="F140" s="664" t="s">
        <v>5484</v>
      </c>
      <c r="G140" s="663" t="s">
        <v>3370</v>
      </c>
      <c r="H140" s="663" t="s">
        <v>3371</v>
      </c>
      <c r="I140" s="665">
        <v>8.9499999999999993</v>
      </c>
      <c r="J140" s="665">
        <v>100</v>
      </c>
      <c r="K140" s="666">
        <v>895.04</v>
      </c>
    </row>
    <row r="141" spans="1:11" ht="14.4" customHeight="1" x14ac:dyDescent="0.3">
      <c r="A141" s="661" t="s">
        <v>569</v>
      </c>
      <c r="B141" s="662" t="s">
        <v>570</v>
      </c>
      <c r="C141" s="663" t="s">
        <v>580</v>
      </c>
      <c r="D141" s="664" t="s">
        <v>2128</v>
      </c>
      <c r="E141" s="663" t="s">
        <v>5483</v>
      </c>
      <c r="F141" s="664" t="s">
        <v>5484</v>
      </c>
      <c r="G141" s="663" t="s">
        <v>3569</v>
      </c>
      <c r="H141" s="663" t="s">
        <v>3570</v>
      </c>
      <c r="I141" s="665">
        <v>9.5985714285714305</v>
      </c>
      <c r="J141" s="665">
        <v>960</v>
      </c>
      <c r="K141" s="666">
        <v>9174.239999999998</v>
      </c>
    </row>
    <row r="142" spans="1:11" ht="14.4" customHeight="1" x14ac:dyDescent="0.3">
      <c r="A142" s="661" t="s">
        <v>569</v>
      </c>
      <c r="B142" s="662" t="s">
        <v>570</v>
      </c>
      <c r="C142" s="663" t="s">
        <v>580</v>
      </c>
      <c r="D142" s="664" t="s">
        <v>2128</v>
      </c>
      <c r="E142" s="663" t="s">
        <v>5483</v>
      </c>
      <c r="F142" s="664" t="s">
        <v>5484</v>
      </c>
      <c r="G142" s="663" t="s">
        <v>3372</v>
      </c>
      <c r="H142" s="663" t="s">
        <v>3373</v>
      </c>
      <c r="I142" s="665">
        <v>1.1719999999999999</v>
      </c>
      <c r="J142" s="665">
        <v>2200</v>
      </c>
      <c r="K142" s="666">
        <v>2579</v>
      </c>
    </row>
    <row r="143" spans="1:11" ht="14.4" customHeight="1" x14ac:dyDescent="0.3">
      <c r="A143" s="661" t="s">
        <v>569</v>
      </c>
      <c r="B143" s="662" t="s">
        <v>570</v>
      </c>
      <c r="C143" s="663" t="s">
        <v>580</v>
      </c>
      <c r="D143" s="664" t="s">
        <v>2128</v>
      </c>
      <c r="E143" s="663" t="s">
        <v>5483</v>
      </c>
      <c r="F143" s="664" t="s">
        <v>5484</v>
      </c>
      <c r="G143" s="663" t="s">
        <v>3571</v>
      </c>
      <c r="H143" s="663" t="s">
        <v>3572</v>
      </c>
      <c r="I143" s="665">
        <v>98.37</v>
      </c>
      <c r="J143" s="665">
        <v>5</v>
      </c>
      <c r="K143" s="666">
        <v>491.85</v>
      </c>
    </row>
    <row r="144" spans="1:11" ht="14.4" customHeight="1" x14ac:dyDescent="0.3">
      <c r="A144" s="661" t="s">
        <v>569</v>
      </c>
      <c r="B144" s="662" t="s">
        <v>570</v>
      </c>
      <c r="C144" s="663" t="s">
        <v>580</v>
      </c>
      <c r="D144" s="664" t="s">
        <v>2128</v>
      </c>
      <c r="E144" s="663" t="s">
        <v>5483</v>
      </c>
      <c r="F144" s="664" t="s">
        <v>5484</v>
      </c>
      <c r="G144" s="663" t="s">
        <v>3573</v>
      </c>
      <c r="H144" s="663" t="s">
        <v>3574</v>
      </c>
      <c r="I144" s="665">
        <v>0.94750000000000001</v>
      </c>
      <c r="J144" s="665">
        <v>2000</v>
      </c>
      <c r="K144" s="666">
        <v>1895</v>
      </c>
    </row>
    <row r="145" spans="1:11" ht="14.4" customHeight="1" x14ac:dyDescent="0.3">
      <c r="A145" s="661" t="s">
        <v>569</v>
      </c>
      <c r="B145" s="662" t="s">
        <v>570</v>
      </c>
      <c r="C145" s="663" t="s">
        <v>580</v>
      </c>
      <c r="D145" s="664" t="s">
        <v>2128</v>
      </c>
      <c r="E145" s="663" t="s">
        <v>5483</v>
      </c>
      <c r="F145" s="664" t="s">
        <v>5484</v>
      </c>
      <c r="G145" s="663" t="s">
        <v>3575</v>
      </c>
      <c r="H145" s="663" t="s">
        <v>3576</v>
      </c>
      <c r="I145" s="665">
        <v>0.57499999999999996</v>
      </c>
      <c r="J145" s="665">
        <v>3000</v>
      </c>
      <c r="K145" s="666">
        <v>1725</v>
      </c>
    </row>
    <row r="146" spans="1:11" ht="14.4" customHeight="1" x14ac:dyDescent="0.3">
      <c r="A146" s="661" t="s">
        <v>569</v>
      </c>
      <c r="B146" s="662" t="s">
        <v>570</v>
      </c>
      <c r="C146" s="663" t="s">
        <v>580</v>
      </c>
      <c r="D146" s="664" t="s">
        <v>2128</v>
      </c>
      <c r="E146" s="663" t="s">
        <v>5483</v>
      </c>
      <c r="F146" s="664" t="s">
        <v>5484</v>
      </c>
      <c r="G146" s="663" t="s">
        <v>3376</v>
      </c>
      <c r="H146" s="663" t="s">
        <v>3377</v>
      </c>
      <c r="I146" s="665">
        <v>0.85714285714285732</v>
      </c>
      <c r="J146" s="665">
        <v>700</v>
      </c>
      <c r="K146" s="666">
        <v>600</v>
      </c>
    </row>
    <row r="147" spans="1:11" ht="14.4" customHeight="1" x14ac:dyDescent="0.3">
      <c r="A147" s="661" t="s">
        <v>569</v>
      </c>
      <c r="B147" s="662" t="s">
        <v>570</v>
      </c>
      <c r="C147" s="663" t="s">
        <v>580</v>
      </c>
      <c r="D147" s="664" t="s">
        <v>2128</v>
      </c>
      <c r="E147" s="663" t="s">
        <v>5483</v>
      </c>
      <c r="F147" s="664" t="s">
        <v>5484</v>
      </c>
      <c r="G147" s="663" t="s">
        <v>3378</v>
      </c>
      <c r="H147" s="663" t="s">
        <v>3379</v>
      </c>
      <c r="I147" s="665">
        <v>1.5142857142857142</v>
      </c>
      <c r="J147" s="665">
        <v>450</v>
      </c>
      <c r="K147" s="666">
        <v>681</v>
      </c>
    </row>
    <row r="148" spans="1:11" ht="14.4" customHeight="1" x14ac:dyDescent="0.3">
      <c r="A148" s="661" t="s">
        <v>569</v>
      </c>
      <c r="B148" s="662" t="s">
        <v>570</v>
      </c>
      <c r="C148" s="663" t="s">
        <v>580</v>
      </c>
      <c r="D148" s="664" t="s">
        <v>2128</v>
      </c>
      <c r="E148" s="663" t="s">
        <v>5483</v>
      </c>
      <c r="F148" s="664" t="s">
        <v>5484</v>
      </c>
      <c r="G148" s="663" t="s">
        <v>3577</v>
      </c>
      <c r="H148" s="663" t="s">
        <v>3578</v>
      </c>
      <c r="I148" s="665">
        <v>2.0640000000000001</v>
      </c>
      <c r="J148" s="665">
        <v>250</v>
      </c>
      <c r="K148" s="666">
        <v>516</v>
      </c>
    </row>
    <row r="149" spans="1:11" ht="14.4" customHeight="1" x14ac:dyDescent="0.3">
      <c r="A149" s="661" t="s">
        <v>569</v>
      </c>
      <c r="B149" s="662" t="s">
        <v>570</v>
      </c>
      <c r="C149" s="663" t="s">
        <v>580</v>
      </c>
      <c r="D149" s="664" t="s">
        <v>2128</v>
      </c>
      <c r="E149" s="663" t="s">
        <v>5483</v>
      </c>
      <c r="F149" s="664" t="s">
        <v>5484</v>
      </c>
      <c r="G149" s="663" t="s">
        <v>3380</v>
      </c>
      <c r="H149" s="663" t="s">
        <v>3381</v>
      </c>
      <c r="I149" s="665">
        <v>3.3674999999999997</v>
      </c>
      <c r="J149" s="665">
        <v>200</v>
      </c>
      <c r="K149" s="666">
        <v>673.5</v>
      </c>
    </row>
    <row r="150" spans="1:11" ht="14.4" customHeight="1" x14ac:dyDescent="0.3">
      <c r="A150" s="661" t="s">
        <v>569</v>
      </c>
      <c r="B150" s="662" t="s">
        <v>570</v>
      </c>
      <c r="C150" s="663" t="s">
        <v>580</v>
      </c>
      <c r="D150" s="664" t="s">
        <v>2128</v>
      </c>
      <c r="E150" s="663" t="s">
        <v>5483</v>
      </c>
      <c r="F150" s="664" t="s">
        <v>5484</v>
      </c>
      <c r="G150" s="663" t="s">
        <v>3579</v>
      </c>
      <c r="H150" s="663" t="s">
        <v>3580</v>
      </c>
      <c r="I150" s="665">
        <v>15.486666666666666</v>
      </c>
      <c r="J150" s="665">
        <v>240</v>
      </c>
      <c r="K150" s="666">
        <v>3716.8300000000004</v>
      </c>
    </row>
    <row r="151" spans="1:11" ht="14.4" customHeight="1" x14ac:dyDescent="0.3">
      <c r="A151" s="661" t="s">
        <v>569</v>
      </c>
      <c r="B151" s="662" t="s">
        <v>570</v>
      </c>
      <c r="C151" s="663" t="s">
        <v>580</v>
      </c>
      <c r="D151" s="664" t="s">
        <v>2128</v>
      </c>
      <c r="E151" s="663" t="s">
        <v>5483</v>
      </c>
      <c r="F151" s="664" t="s">
        <v>5484</v>
      </c>
      <c r="G151" s="663" t="s">
        <v>3581</v>
      </c>
      <c r="H151" s="663" t="s">
        <v>3582</v>
      </c>
      <c r="I151" s="665">
        <v>2.81</v>
      </c>
      <c r="J151" s="665">
        <v>50</v>
      </c>
      <c r="K151" s="666">
        <v>140.68</v>
      </c>
    </row>
    <row r="152" spans="1:11" ht="14.4" customHeight="1" x14ac:dyDescent="0.3">
      <c r="A152" s="661" t="s">
        <v>569</v>
      </c>
      <c r="B152" s="662" t="s">
        <v>570</v>
      </c>
      <c r="C152" s="663" t="s">
        <v>580</v>
      </c>
      <c r="D152" s="664" t="s">
        <v>2128</v>
      </c>
      <c r="E152" s="663" t="s">
        <v>5483</v>
      </c>
      <c r="F152" s="664" t="s">
        <v>5484</v>
      </c>
      <c r="G152" s="663" t="s">
        <v>3583</v>
      </c>
      <c r="H152" s="663" t="s">
        <v>3584</v>
      </c>
      <c r="I152" s="665">
        <v>0.91</v>
      </c>
      <c r="J152" s="665">
        <v>250</v>
      </c>
      <c r="K152" s="666">
        <v>227.9</v>
      </c>
    </row>
    <row r="153" spans="1:11" ht="14.4" customHeight="1" x14ac:dyDescent="0.3">
      <c r="A153" s="661" t="s">
        <v>569</v>
      </c>
      <c r="B153" s="662" t="s">
        <v>570</v>
      </c>
      <c r="C153" s="663" t="s">
        <v>580</v>
      </c>
      <c r="D153" s="664" t="s">
        <v>2128</v>
      </c>
      <c r="E153" s="663" t="s">
        <v>5483</v>
      </c>
      <c r="F153" s="664" t="s">
        <v>5484</v>
      </c>
      <c r="G153" s="663" t="s">
        <v>3585</v>
      </c>
      <c r="H153" s="663" t="s">
        <v>3586</v>
      </c>
      <c r="I153" s="665">
        <v>13.87142857142857</v>
      </c>
      <c r="J153" s="665">
        <v>456</v>
      </c>
      <c r="K153" s="666">
        <v>6325.3899999999994</v>
      </c>
    </row>
    <row r="154" spans="1:11" ht="14.4" customHeight="1" x14ac:dyDescent="0.3">
      <c r="A154" s="661" t="s">
        <v>569</v>
      </c>
      <c r="B154" s="662" t="s">
        <v>570</v>
      </c>
      <c r="C154" s="663" t="s">
        <v>580</v>
      </c>
      <c r="D154" s="664" t="s">
        <v>2128</v>
      </c>
      <c r="E154" s="663" t="s">
        <v>5483</v>
      </c>
      <c r="F154" s="664" t="s">
        <v>5484</v>
      </c>
      <c r="G154" s="663" t="s">
        <v>3587</v>
      </c>
      <c r="H154" s="663" t="s">
        <v>3588</v>
      </c>
      <c r="I154" s="665">
        <v>7.13</v>
      </c>
      <c r="J154" s="665">
        <v>224</v>
      </c>
      <c r="K154" s="666">
        <v>1596.44</v>
      </c>
    </row>
    <row r="155" spans="1:11" ht="14.4" customHeight="1" x14ac:dyDescent="0.3">
      <c r="A155" s="661" t="s">
        <v>569</v>
      </c>
      <c r="B155" s="662" t="s">
        <v>570</v>
      </c>
      <c r="C155" s="663" t="s">
        <v>580</v>
      </c>
      <c r="D155" s="664" t="s">
        <v>2128</v>
      </c>
      <c r="E155" s="663" t="s">
        <v>5483</v>
      </c>
      <c r="F155" s="664" t="s">
        <v>5484</v>
      </c>
      <c r="G155" s="663" t="s">
        <v>3589</v>
      </c>
      <c r="H155" s="663" t="s">
        <v>3590</v>
      </c>
      <c r="I155" s="665">
        <v>11.311428571428573</v>
      </c>
      <c r="J155" s="665">
        <v>300</v>
      </c>
      <c r="K155" s="666">
        <v>3394.3900000000003</v>
      </c>
    </row>
    <row r="156" spans="1:11" ht="14.4" customHeight="1" x14ac:dyDescent="0.3">
      <c r="A156" s="661" t="s">
        <v>569</v>
      </c>
      <c r="B156" s="662" t="s">
        <v>570</v>
      </c>
      <c r="C156" s="663" t="s">
        <v>580</v>
      </c>
      <c r="D156" s="664" t="s">
        <v>2128</v>
      </c>
      <c r="E156" s="663" t="s">
        <v>5483</v>
      </c>
      <c r="F156" s="664" t="s">
        <v>5484</v>
      </c>
      <c r="G156" s="663" t="s">
        <v>3591</v>
      </c>
      <c r="H156" s="663" t="s">
        <v>3592</v>
      </c>
      <c r="I156" s="665">
        <v>500.25</v>
      </c>
      <c r="J156" s="665">
        <v>10</v>
      </c>
      <c r="K156" s="666">
        <v>5002.5</v>
      </c>
    </row>
    <row r="157" spans="1:11" ht="14.4" customHeight="1" x14ac:dyDescent="0.3">
      <c r="A157" s="661" t="s">
        <v>569</v>
      </c>
      <c r="B157" s="662" t="s">
        <v>570</v>
      </c>
      <c r="C157" s="663" t="s">
        <v>580</v>
      </c>
      <c r="D157" s="664" t="s">
        <v>2128</v>
      </c>
      <c r="E157" s="663" t="s">
        <v>5483</v>
      </c>
      <c r="F157" s="664" t="s">
        <v>5484</v>
      </c>
      <c r="G157" s="663" t="s">
        <v>3593</v>
      </c>
      <c r="H157" s="663" t="s">
        <v>3594</v>
      </c>
      <c r="I157" s="665">
        <v>555.45000000000005</v>
      </c>
      <c r="J157" s="665">
        <v>5</v>
      </c>
      <c r="K157" s="666">
        <v>2777.25</v>
      </c>
    </row>
    <row r="158" spans="1:11" ht="14.4" customHeight="1" x14ac:dyDescent="0.3">
      <c r="A158" s="661" t="s">
        <v>569</v>
      </c>
      <c r="B158" s="662" t="s">
        <v>570</v>
      </c>
      <c r="C158" s="663" t="s">
        <v>580</v>
      </c>
      <c r="D158" s="664" t="s">
        <v>2128</v>
      </c>
      <c r="E158" s="663" t="s">
        <v>5483</v>
      </c>
      <c r="F158" s="664" t="s">
        <v>5484</v>
      </c>
      <c r="G158" s="663" t="s">
        <v>3595</v>
      </c>
      <c r="H158" s="663" t="s">
        <v>3596</v>
      </c>
      <c r="I158" s="665">
        <v>0.31</v>
      </c>
      <c r="J158" s="665">
        <v>200</v>
      </c>
      <c r="K158" s="666">
        <v>62</v>
      </c>
    </row>
    <row r="159" spans="1:11" ht="14.4" customHeight="1" x14ac:dyDescent="0.3">
      <c r="A159" s="661" t="s">
        <v>569</v>
      </c>
      <c r="B159" s="662" t="s">
        <v>570</v>
      </c>
      <c r="C159" s="663" t="s">
        <v>580</v>
      </c>
      <c r="D159" s="664" t="s">
        <v>2128</v>
      </c>
      <c r="E159" s="663" t="s">
        <v>5483</v>
      </c>
      <c r="F159" s="664" t="s">
        <v>5484</v>
      </c>
      <c r="G159" s="663" t="s">
        <v>3597</v>
      </c>
      <c r="H159" s="663" t="s">
        <v>3598</v>
      </c>
      <c r="I159" s="665">
        <v>19.404999999999998</v>
      </c>
      <c r="J159" s="665">
        <v>320</v>
      </c>
      <c r="K159" s="666">
        <v>6248.8700000000008</v>
      </c>
    </row>
    <row r="160" spans="1:11" ht="14.4" customHeight="1" x14ac:dyDescent="0.3">
      <c r="A160" s="661" t="s">
        <v>569</v>
      </c>
      <c r="B160" s="662" t="s">
        <v>570</v>
      </c>
      <c r="C160" s="663" t="s">
        <v>580</v>
      </c>
      <c r="D160" s="664" t="s">
        <v>2128</v>
      </c>
      <c r="E160" s="663" t="s">
        <v>5483</v>
      </c>
      <c r="F160" s="664" t="s">
        <v>5484</v>
      </c>
      <c r="G160" s="663" t="s">
        <v>3599</v>
      </c>
      <c r="H160" s="663" t="s">
        <v>3600</v>
      </c>
      <c r="I160" s="665">
        <v>13.98</v>
      </c>
      <c r="J160" s="665">
        <v>192</v>
      </c>
      <c r="K160" s="666">
        <v>2684.37</v>
      </c>
    </row>
    <row r="161" spans="1:11" ht="14.4" customHeight="1" x14ac:dyDescent="0.3">
      <c r="A161" s="661" t="s">
        <v>569</v>
      </c>
      <c r="B161" s="662" t="s">
        <v>570</v>
      </c>
      <c r="C161" s="663" t="s">
        <v>580</v>
      </c>
      <c r="D161" s="664" t="s">
        <v>2128</v>
      </c>
      <c r="E161" s="663" t="s">
        <v>5483</v>
      </c>
      <c r="F161" s="664" t="s">
        <v>5484</v>
      </c>
      <c r="G161" s="663" t="s">
        <v>3601</v>
      </c>
      <c r="H161" s="663" t="s">
        <v>3602</v>
      </c>
      <c r="I161" s="665">
        <v>22.3</v>
      </c>
      <c r="J161" s="665">
        <v>5</v>
      </c>
      <c r="K161" s="666">
        <v>111.49</v>
      </c>
    </row>
    <row r="162" spans="1:11" ht="14.4" customHeight="1" x14ac:dyDescent="0.3">
      <c r="A162" s="661" t="s">
        <v>569</v>
      </c>
      <c r="B162" s="662" t="s">
        <v>570</v>
      </c>
      <c r="C162" s="663" t="s">
        <v>580</v>
      </c>
      <c r="D162" s="664" t="s">
        <v>2128</v>
      </c>
      <c r="E162" s="663" t="s">
        <v>5483</v>
      </c>
      <c r="F162" s="664" t="s">
        <v>5484</v>
      </c>
      <c r="G162" s="663" t="s">
        <v>3603</v>
      </c>
      <c r="H162" s="663" t="s">
        <v>3604</v>
      </c>
      <c r="I162" s="665">
        <v>21.06</v>
      </c>
      <c r="J162" s="665">
        <v>40</v>
      </c>
      <c r="K162" s="666">
        <v>842.54</v>
      </c>
    </row>
    <row r="163" spans="1:11" ht="14.4" customHeight="1" x14ac:dyDescent="0.3">
      <c r="A163" s="661" t="s">
        <v>569</v>
      </c>
      <c r="B163" s="662" t="s">
        <v>570</v>
      </c>
      <c r="C163" s="663" t="s">
        <v>580</v>
      </c>
      <c r="D163" s="664" t="s">
        <v>2128</v>
      </c>
      <c r="E163" s="663" t="s">
        <v>5483</v>
      </c>
      <c r="F163" s="664" t="s">
        <v>5484</v>
      </c>
      <c r="G163" s="663" t="s">
        <v>3605</v>
      </c>
      <c r="H163" s="663" t="s">
        <v>3606</v>
      </c>
      <c r="I163" s="665">
        <v>19</v>
      </c>
      <c r="J163" s="665">
        <v>30</v>
      </c>
      <c r="K163" s="666">
        <v>570.03</v>
      </c>
    </row>
    <row r="164" spans="1:11" ht="14.4" customHeight="1" x14ac:dyDescent="0.3">
      <c r="A164" s="661" t="s">
        <v>569</v>
      </c>
      <c r="B164" s="662" t="s">
        <v>570</v>
      </c>
      <c r="C164" s="663" t="s">
        <v>580</v>
      </c>
      <c r="D164" s="664" t="s">
        <v>2128</v>
      </c>
      <c r="E164" s="663" t="s">
        <v>5485</v>
      </c>
      <c r="F164" s="664" t="s">
        <v>5486</v>
      </c>
      <c r="G164" s="663" t="s">
        <v>3401</v>
      </c>
      <c r="H164" s="663" t="s">
        <v>3402</v>
      </c>
      <c r="I164" s="665">
        <v>2.82</v>
      </c>
      <c r="J164" s="665">
        <v>40</v>
      </c>
      <c r="K164" s="666">
        <v>112.80000000000001</v>
      </c>
    </row>
    <row r="165" spans="1:11" ht="14.4" customHeight="1" x14ac:dyDescent="0.3">
      <c r="A165" s="661" t="s">
        <v>569</v>
      </c>
      <c r="B165" s="662" t="s">
        <v>570</v>
      </c>
      <c r="C165" s="663" t="s">
        <v>580</v>
      </c>
      <c r="D165" s="664" t="s">
        <v>2128</v>
      </c>
      <c r="E165" s="663" t="s">
        <v>5485</v>
      </c>
      <c r="F165" s="664" t="s">
        <v>5486</v>
      </c>
      <c r="G165" s="663" t="s">
        <v>3410</v>
      </c>
      <c r="H165" s="663" t="s">
        <v>3411</v>
      </c>
      <c r="I165" s="665">
        <v>1.6749999999999998</v>
      </c>
      <c r="J165" s="665">
        <v>300</v>
      </c>
      <c r="K165" s="666">
        <v>503</v>
      </c>
    </row>
    <row r="166" spans="1:11" ht="14.4" customHeight="1" x14ac:dyDescent="0.3">
      <c r="A166" s="661" t="s">
        <v>569</v>
      </c>
      <c r="B166" s="662" t="s">
        <v>570</v>
      </c>
      <c r="C166" s="663" t="s">
        <v>580</v>
      </c>
      <c r="D166" s="664" t="s">
        <v>2128</v>
      </c>
      <c r="E166" s="663" t="s">
        <v>5485</v>
      </c>
      <c r="F166" s="664" t="s">
        <v>5486</v>
      </c>
      <c r="G166" s="663" t="s">
        <v>3412</v>
      </c>
      <c r="H166" s="663" t="s">
        <v>3413</v>
      </c>
      <c r="I166" s="665">
        <v>0.48</v>
      </c>
      <c r="J166" s="665">
        <v>100</v>
      </c>
      <c r="K166" s="666">
        <v>48</v>
      </c>
    </row>
    <row r="167" spans="1:11" ht="14.4" customHeight="1" x14ac:dyDescent="0.3">
      <c r="A167" s="661" t="s">
        <v>569</v>
      </c>
      <c r="B167" s="662" t="s">
        <v>570</v>
      </c>
      <c r="C167" s="663" t="s">
        <v>580</v>
      </c>
      <c r="D167" s="664" t="s">
        <v>2128</v>
      </c>
      <c r="E167" s="663" t="s">
        <v>5485</v>
      </c>
      <c r="F167" s="664" t="s">
        <v>5486</v>
      </c>
      <c r="G167" s="663" t="s">
        <v>3414</v>
      </c>
      <c r="H167" s="663" t="s">
        <v>3415</v>
      </c>
      <c r="I167" s="665">
        <v>0.67</v>
      </c>
      <c r="J167" s="665">
        <v>100</v>
      </c>
      <c r="K167" s="666">
        <v>67</v>
      </c>
    </row>
    <row r="168" spans="1:11" ht="14.4" customHeight="1" x14ac:dyDescent="0.3">
      <c r="A168" s="661" t="s">
        <v>569</v>
      </c>
      <c r="B168" s="662" t="s">
        <v>570</v>
      </c>
      <c r="C168" s="663" t="s">
        <v>580</v>
      </c>
      <c r="D168" s="664" t="s">
        <v>2128</v>
      </c>
      <c r="E168" s="663" t="s">
        <v>5485</v>
      </c>
      <c r="F168" s="664" t="s">
        <v>5486</v>
      </c>
      <c r="G168" s="663" t="s">
        <v>3607</v>
      </c>
      <c r="H168" s="663" t="s">
        <v>3608</v>
      </c>
      <c r="I168" s="665">
        <v>5.3250000000000002</v>
      </c>
      <c r="J168" s="665">
        <v>200</v>
      </c>
      <c r="K168" s="666">
        <v>1065.1999999999998</v>
      </c>
    </row>
    <row r="169" spans="1:11" ht="14.4" customHeight="1" x14ac:dyDescent="0.3">
      <c r="A169" s="661" t="s">
        <v>569</v>
      </c>
      <c r="B169" s="662" t="s">
        <v>570</v>
      </c>
      <c r="C169" s="663" t="s">
        <v>580</v>
      </c>
      <c r="D169" s="664" t="s">
        <v>2128</v>
      </c>
      <c r="E169" s="663" t="s">
        <v>5485</v>
      </c>
      <c r="F169" s="664" t="s">
        <v>5486</v>
      </c>
      <c r="G169" s="663" t="s">
        <v>3607</v>
      </c>
      <c r="H169" s="663" t="s">
        <v>3609</v>
      </c>
      <c r="I169" s="665">
        <v>5.33</v>
      </c>
      <c r="J169" s="665">
        <v>100</v>
      </c>
      <c r="K169" s="666">
        <v>533.20000000000005</v>
      </c>
    </row>
    <row r="170" spans="1:11" ht="14.4" customHeight="1" x14ac:dyDescent="0.3">
      <c r="A170" s="661" t="s">
        <v>569</v>
      </c>
      <c r="B170" s="662" t="s">
        <v>570</v>
      </c>
      <c r="C170" s="663" t="s">
        <v>580</v>
      </c>
      <c r="D170" s="664" t="s">
        <v>2128</v>
      </c>
      <c r="E170" s="663" t="s">
        <v>5485</v>
      </c>
      <c r="F170" s="664" t="s">
        <v>5486</v>
      </c>
      <c r="G170" s="663" t="s">
        <v>3428</v>
      </c>
      <c r="H170" s="663" t="s">
        <v>3429</v>
      </c>
      <c r="I170" s="665">
        <v>1.9775</v>
      </c>
      <c r="J170" s="665">
        <v>200</v>
      </c>
      <c r="K170" s="666">
        <v>395.5</v>
      </c>
    </row>
    <row r="171" spans="1:11" ht="14.4" customHeight="1" x14ac:dyDescent="0.3">
      <c r="A171" s="661" t="s">
        <v>569</v>
      </c>
      <c r="B171" s="662" t="s">
        <v>570</v>
      </c>
      <c r="C171" s="663" t="s">
        <v>580</v>
      </c>
      <c r="D171" s="664" t="s">
        <v>2128</v>
      </c>
      <c r="E171" s="663" t="s">
        <v>5485</v>
      </c>
      <c r="F171" s="664" t="s">
        <v>5486</v>
      </c>
      <c r="G171" s="663" t="s">
        <v>3610</v>
      </c>
      <c r="H171" s="663" t="s">
        <v>3611</v>
      </c>
      <c r="I171" s="665">
        <v>3.05</v>
      </c>
      <c r="J171" s="665">
        <v>100</v>
      </c>
      <c r="K171" s="666">
        <v>305</v>
      </c>
    </row>
    <row r="172" spans="1:11" ht="14.4" customHeight="1" x14ac:dyDescent="0.3">
      <c r="A172" s="661" t="s">
        <v>569</v>
      </c>
      <c r="B172" s="662" t="s">
        <v>570</v>
      </c>
      <c r="C172" s="663" t="s">
        <v>580</v>
      </c>
      <c r="D172" s="664" t="s">
        <v>2128</v>
      </c>
      <c r="E172" s="663" t="s">
        <v>5485</v>
      </c>
      <c r="F172" s="664" t="s">
        <v>5486</v>
      </c>
      <c r="G172" s="663" t="s">
        <v>3612</v>
      </c>
      <c r="H172" s="663" t="s">
        <v>3613</v>
      </c>
      <c r="I172" s="665">
        <v>4.82</v>
      </c>
      <c r="J172" s="665">
        <v>100</v>
      </c>
      <c r="K172" s="666">
        <v>482</v>
      </c>
    </row>
    <row r="173" spans="1:11" ht="14.4" customHeight="1" x14ac:dyDescent="0.3">
      <c r="A173" s="661" t="s">
        <v>569</v>
      </c>
      <c r="B173" s="662" t="s">
        <v>570</v>
      </c>
      <c r="C173" s="663" t="s">
        <v>580</v>
      </c>
      <c r="D173" s="664" t="s">
        <v>2128</v>
      </c>
      <c r="E173" s="663" t="s">
        <v>5485</v>
      </c>
      <c r="F173" s="664" t="s">
        <v>5486</v>
      </c>
      <c r="G173" s="663" t="s">
        <v>3434</v>
      </c>
      <c r="H173" s="663" t="s">
        <v>3435</v>
      </c>
      <c r="I173" s="665">
        <v>0.01</v>
      </c>
      <c r="J173" s="665">
        <v>150</v>
      </c>
      <c r="K173" s="666">
        <v>1.5</v>
      </c>
    </row>
    <row r="174" spans="1:11" ht="14.4" customHeight="1" x14ac:dyDescent="0.3">
      <c r="A174" s="661" t="s">
        <v>569</v>
      </c>
      <c r="B174" s="662" t="s">
        <v>570</v>
      </c>
      <c r="C174" s="663" t="s">
        <v>580</v>
      </c>
      <c r="D174" s="664" t="s">
        <v>2128</v>
      </c>
      <c r="E174" s="663" t="s">
        <v>5485</v>
      </c>
      <c r="F174" s="664" t="s">
        <v>5486</v>
      </c>
      <c r="G174" s="663" t="s">
        <v>3614</v>
      </c>
      <c r="H174" s="663" t="s">
        <v>3615</v>
      </c>
      <c r="I174" s="665">
        <v>2.04</v>
      </c>
      <c r="J174" s="665">
        <v>100</v>
      </c>
      <c r="K174" s="666">
        <v>204</v>
      </c>
    </row>
    <row r="175" spans="1:11" ht="14.4" customHeight="1" x14ac:dyDescent="0.3">
      <c r="A175" s="661" t="s">
        <v>569</v>
      </c>
      <c r="B175" s="662" t="s">
        <v>570</v>
      </c>
      <c r="C175" s="663" t="s">
        <v>580</v>
      </c>
      <c r="D175" s="664" t="s">
        <v>2128</v>
      </c>
      <c r="E175" s="663" t="s">
        <v>5485</v>
      </c>
      <c r="F175" s="664" t="s">
        <v>5486</v>
      </c>
      <c r="G175" s="663" t="s">
        <v>3436</v>
      </c>
      <c r="H175" s="663" t="s">
        <v>3437</v>
      </c>
      <c r="I175" s="665">
        <v>2.9633333333333334</v>
      </c>
      <c r="J175" s="665">
        <v>150</v>
      </c>
      <c r="K175" s="666">
        <v>444.5</v>
      </c>
    </row>
    <row r="176" spans="1:11" ht="14.4" customHeight="1" x14ac:dyDescent="0.3">
      <c r="A176" s="661" t="s">
        <v>569</v>
      </c>
      <c r="B176" s="662" t="s">
        <v>570</v>
      </c>
      <c r="C176" s="663" t="s">
        <v>580</v>
      </c>
      <c r="D176" s="664" t="s">
        <v>2128</v>
      </c>
      <c r="E176" s="663" t="s">
        <v>5485</v>
      </c>
      <c r="F176" s="664" t="s">
        <v>5486</v>
      </c>
      <c r="G176" s="663" t="s">
        <v>3438</v>
      </c>
      <c r="H176" s="663" t="s">
        <v>3439</v>
      </c>
      <c r="I176" s="665">
        <v>2.1666666666666665</v>
      </c>
      <c r="J176" s="665">
        <v>150</v>
      </c>
      <c r="K176" s="666">
        <v>325</v>
      </c>
    </row>
    <row r="177" spans="1:11" ht="14.4" customHeight="1" x14ac:dyDescent="0.3">
      <c r="A177" s="661" t="s">
        <v>569</v>
      </c>
      <c r="B177" s="662" t="s">
        <v>570</v>
      </c>
      <c r="C177" s="663" t="s">
        <v>580</v>
      </c>
      <c r="D177" s="664" t="s">
        <v>2128</v>
      </c>
      <c r="E177" s="663" t="s">
        <v>5485</v>
      </c>
      <c r="F177" s="664" t="s">
        <v>5486</v>
      </c>
      <c r="G177" s="663" t="s">
        <v>3616</v>
      </c>
      <c r="H177" s="663" t="s">
        <v>3617</v>
      </c>
      <c r="I177" s="665">
        <v>2.91</v>
      </c>
      <c r="J177" s="665">
        <v>100</v>
      </c>
      <c r="K177" s="666">
        <v>291</v>
      </c>
    </row>
    <row r="178" spans="1:11" ht="14.4" customHeight="1" x14ac:dyDescent="0.3">
      <c r="A178" s="661" t="s">
        <v>569</v>
      </c>
      <c r="B178" s="662" t="s">
        <v>570</v>
      </c>
      <c r="C178" s="663" t="s">
        <v>580</v>
      </c>
      <c r="D178" s="664" t="s">
        <v>2128</v>
      </c>
      <c r="E178" s="663" t="s">
        <v>5485</v>
      </c>
      <c r="F178" s="664" t="s">
        <v>5486</v>
      </c>
      <c r="G178" s="663" t="s">
        <v>3618</v>
      </c>
      <c r="H178" s="663" t="s">
        <v>3619</v>
      </c>
      <c r="I178" s="665">
        <v>2.9066666666666667</v>
      </c>
      <c r="J178" s="665">
        <v>300</v>
      </c>
      <c r="K178" s="666">
        <v>872</v>
      </c>
    </row>
    <row r="179" spans="1:11" ht="14.4" customHeight="1" x14ac:dyDescent="0.3">
      <c r="A179" s="661" t="s">
        <v>569</v>
      </c>
      <c r="B179" s="662" t="s">
        <v>570</v>
      </c>
      <c r="C179" s="663" t="s">
        <v>580</v>
      </c>
      <c r="D179" s="664" t="s">
        <v>2128</v>
      </c>
      <c r="E179" s="663" t="s">
        <v>5485</v>
      </c>
      <c r="F179" s="664" t="s">
        <v>5486</v>
      </c>
      <c r="G179" s="663" t="s">
        <v>3448</v>
      </c>
      <c r="H179" s="663" t="s">
        <v>3449</v>
      </c>
      <c r="I179" s="665">
        <v>5.13</v>
      </c>
      <c r="J179" s="665">
        <v>80</v>
      </c>
      <c r="K179" s="666">
        <v>410.4</v>
      </c>
    </row>
    <row r="180" spans="1:11" ht="14.4" customHeight="1" x14ac:dyDescent="0.3">
      <c r="A180" s="661" t="s">
        <v>569</v>
      </c>
      <c r="B180" s="662" t="s">
        <v>570</v>
      </c>
      <c r="C180" s="663" t="s">
        <v>580</v>
      </c>
      <c r="D180" s="664" t="s">
        <v>2128</v>
      </c>
      <c r="E180" s="663" t="s">
        <v>5485</v>
      </c>
      <c r="F180" s="664" t="s">
        <v>5486</v>
      </c>
      <c r="G180" s="663" t="s">
        <v>3620</v>
      </c>
      <c r="H180" s="663" t="s">
        <v>3621</v>
      </c>
      <c r="I180" s="665">
        <v>127.05</v>
      </c>
      <c r="J180" s="665">
        <v>2</v>
      </c>
      <c r="K180" s="666">
        <v>254.1</v>
      </c>
    </row>
    <row r="181" spans="1:11" ht="14.4" customHeight="1" x14ac:dyDescent="0.3">
      <c r="A181" s="661" t="s">
        <v>569</v>
      </c>
      <c r="B181" s="662" t="s">
        <v>570</v>
      </c>
      <c r="C181" s="663" t="s">
        <v>580</v>
      </c>
      <c r="D181" s="664" t="s">
        <v>2128</v>
      </c>
      <c r="E181" s="663" t="s">
        <v>5485</v>
      </c>
      <c r="F181" s="664" t="s">
        <v>5486</v>
      </c>
      <c r="G181" s="663" t="s">
        <v>3456</v>
      </c>
      <c r="H181" s="663" t="s">
        <v>3457</v>
      </c>
      <c r="I181" s="665">
        <v>17.98</v>
      </c>
      <c r="J181" s="665">
        <v>150</v>
      </c>
      <c r="K181" s="666">
        <v>2697</v>
      </c>
    </row>
    <row r="182" spans="1:11" ht="14.4" customHeight="1" x14ac:dyDescent="0.3">
      <c r="A182" s="661" t="s">
        <v>569</v>
      </c>
      <c r="B182" s="662" t="s">
        <v>570</v>
      </c>
      <c r="C182" s="663" t="s">
        <v>580</v>
      </c>
      <c r="D182" s="664" t="s">
        <v>2128</v>
      </c>
      <c r="E182" s="663" t="s">
        <v>5485</v>
      </c>
      <c r="F182" s="664" t="s">
        <v>5486</v>
      </c>
      <c r="G182" s="663" t="s">
        <v>3622</v>
      </c>
      <c r="H182" s="663" t="s">
        <v>3623</v>
      </c>
      <c r="I182" s="665">
        <v>12.105</v>
      </c>
      <c r="J182" s="665">
        <v>200</v>
      </c>
      <c r="K182" s="666">
        <v>2421</v>
      </c>
    </row>
    <row r="183" spans="1:11" ht="14.4" customHeight="1" x14ac:dyDescent="0.3">
      <c r="A183" s="661" t="s">
        <v>569</v>
      </c>
      <c r="B183" s="662" t="s">
        <v>570</v>
      </c>
      <c r="C183" s="663" t="s">
        <v>580</v>
      </c>
      <c r="D183" s="664" t="s">
        <v>2128</v>
      </c>
      <c r="E183" s="663" t="s">
        <v>5485</v>
      </c>
      <c r="F183" s="664" t="s">
        <v>5486</v>
      </c>
      <c r="G183" s="663" t="s">
        <v>3460</v>
      </c>
      <c r="H183" s="663" t="s">
        <v>3461</v>
      </c>
      <c r="I183" s="665">
        <v>2.5166666666666662</v>
      </c>
      <c r="J183" s="665">
        <v>150</v>
      </c>
      <c r="K183" s="666">
        <v>377.5</v>
      </c>
    </row>
    <row r="184" spans="1:11" ht="14.4" customHeight="1" x14ac:dyDescent="0.3">
      <c r="A184" s="661" t="s">
        <v>569</v>
      </c>
      <c r="B184" s="662" t="s">
        <v>570</v>
      </c>
      <c r="C184" s="663" t="s">
        <v>580</v>
      </c>
      <c r="D184" s="664" t="s">
        <v>2128</v>
      </c>
      <c r="E184" s="663" t="s">
        <v>5485</v>
      </c>
      <c r="F184" s="664" t="s">
        <v>5486</v>
      </c>
      <c r="G184" s="663" t="s">
        <v>3472</v>
      </c>
      <c r="H184" s="663" t="s">
        <v>3473</v>
      </c>
      <c r="I184" s="665">
        <v>8.5</v>
      </c>
      <c r="J184" s="665">
        <v>20</v>
      </c>
      <c r="K184" s="666">
        <v>170</v>
      </c>
    </row>
    <row r="185" spans="1:11" ht="14.4" customHeight="1" x14ac:dyDescent="0.3">
      <c r="A185" s="661" t="s">
        <v>569</v>
      </c>
      <c r="B185" s="662" t="s">
        <v>570</v>
      </c>
      <c r="C185" s="663" t="s">
        <v>580</v>
      </c>
      <c r="D185" s="664" t="s">
        <v>2128</v>
      </c>
      <c r="E185" s="663" t="s">
        <v>5485</v>
      </c>
      <c r="F185" s="664" t="s">
        <v>5486</v>
      </c>
      <c r="G185" s="663" t="s">
        <v>3474</v>
      </c>
      <c r="H185" s="663" t="s">
        <v>3475</v>
      </c>
      <c r="I185" s="665">
        <v>21.234999999999999</v>
      </c>
      <c r="J185" s="665">
        <v>100</v>
      </c>
      <c r="K185" s="666">
        <v>2123.5</v>
      </c>
    </row>
    <row r="186" spans="1:11" ht="14.4" customHeight="1" x14ac:dyDescent="0.3">
      <c r="A186" s="661" t="s">
        <v>569</v>
      </c>
      <c r="B186" s="662" t="s">
        <v>570</v>
      </c>
      <c r="C186" s="663" t="s">
        <v>580</v>
      </c>
      <c r="D186" s="664" t="s">
        <v>2128</v>
      </c>
      <c r="E186" s="663" t="s">
        <v>5485</v>
      </c>
      <c r="F186" s="664" t="s">
        <v>5486</v>
      </c>
      <c r="G186" s="663" t="s">
        <v>3484</v>
      </c>
      <c r="H186" s="663" t="s">
        <v>3485</v>
      </c>
      <c r="I186" s="665">
        <v>2.29</v>
      </c>
      <c r="J186" s="665">
        <v>100</v>
      </c>
      <c r="K186" s="666">
        <v>229</v>
      </c>
    </row>
    <row r="187" spans="1:11" ht="14.4" customHeight="1" x14ac:dyDescent="0.3">
      <c r="A187" s="661" t="s">
        <v>569</v>
      </c>
      <c r="B187" s="662" t="s">
        <v>570</v>
      </c>
      <c r="C187" s="663" t="s">
        <v>580</v>
      </c>
      <c r="D187" s="664" t="s">
        <v>2128</v>
      </c>
      <c r="E187" s="663" t="s">
        <v>5485</v>
      </c>
      <c r="F187" s="664" t="s">
        <v>5486</v>
      </c>
      <c r="G187" s="663" t="s">
        <v>3624</v>
      </c>
      <c r="H187" s="663" t="s">
        <v>3625</v>
      </c>
      <c r="I187" s="665">
        <v>756.25</v>
      </c>
      <c r="J187" s="665">
        <v>4</v>
      </c>
      <c r="K187" s="666">
        <v>3025</v>
      </c>
    </row>
    <row r="188" spans="1:11" ht="14.4" customHeight="1" x14ac:dyDescent="0.3">
      <c r="A188" s="661" t="s">
        <v>569</v>
      </c>
      <c r="B188" s="662" t="s">
        <v>570</v>
      </c>
      <c r="C188" s="663" t="s">
        <v>580</v>
      </c>
      <c r="D188" s="664" t="s">
        <v>2128</v>
      </c>
      <c r="E188" s="663" t="s">
        <v>5485</v>
      </c>
      <c r="F188" s="664" t="s">
        <v>5486</v>
      </c>
      <c r="G188" s="663" t="s">
        <v>3626</v>
      </c>
      <c r="H188" s="663" t="s">
        <v>3627</v>
      </c>
      <c r="I188" s="665">
        <v>2299</v>
      </c>
      <c r="J188" s="665">
        <v>3</v>
      </c>
      <c r="K188" s="666">
        <v>6897</v>
      </c>
    </row>
    <row r="189" spans="1:11" ht="14.4" customHeight="1" x14ac:dyDescent="0.3">
      <c r="A189" s="661" t="s">
        <v>569</v>
      </c>
      <c r="B189" s="662" t="s">
        <v>570</v>
      </c>
      <c r="C189" s="663" t="s">
        <v>580</v>
      </c>
      <c r="D189" s="664" t="s">
        <v>2128</v>
      </c>
      <c r="E189" s="663" t="s">
        <v>5485</v>
      </c>
      <c r="F189" s="664" t="s">
        <v>5486</v>
      </c>
      <c r="G189" s="663" t="s">
        <v>3628</v>
      </c>
      <c r="H189" s="663" t="s">
        <v>3629</v>
      </c>
      <c r="I189" s="665">
        <v>133.07</v>
      </c>
      <c r="J189" s="665">
        <v>3</v>
      </c>
      <c r="K189" s="666">
        <v>399.2</v>
      </c>
    </row>
    <row r="190" spans="1:11" ht="14.4" customHeight="1" x14ac:dyDescent="0.3">
      <c r="A190" s="661" t="s">
        <v>569</v>
      </c>
      <c r="B190" s="662" t="s">
        <v>570</v>
      </c>
      <c r="C190" s="663" t="s">
        <v>580</v>
      </c>
      <c r="D190" s="664" t="s">
        <v>2128</v>
      </c>
      <c r="E190" s="663" t="s">
        <v>5485</v>
      </c>
      <c r="F190" s="664" t="s">
        <v>5486</v>
      </c>
      <c r="G190" s="663" t="s">
        <v>3630</v>
      </c>
      <c r="H190" s="663" t="s">
        <v>3631</v>
      </c>
      <c r="I190" s="665">
        <v>181.5</v>
      </c>
      <c r="J190" s="665">
        <v>10</v>
      </c>
      <c r="K190" s="666">
        <v>1815</v>
      </c>
    </row>
    <row r="191" spans="1:11" ht="14.4" customHeight="1" x14ac:dyDescent="0.3">
      <c r="A191" s="661" t="s">
        <v>569</v>
      </c>
      <c r="B191" s="662" t="s">
        <v>570</v>
      </c>
      <c r="C191" s="663" t="s">
        <v>580</v>
      </c>
      <c r="D191" s="664" t="s">
        <v>2128</v>
      </c>
      <c r="E191" s="663" t="s">
        <v>5485</v>
      </c>
      <c r="F191" s="664" t="s">
        <v>5486</v>
      </c>
      <c r="G191" s="663" t="s">
        <v>3632</v>
      </c>
      <c r="H191" s="663" t="s">
        <v>3633</v>
      </c>
      <c r="I191" s="665">
        <v>943.73</v>
      </c>
      <c r="J191" s="665">
        <v>3</v>
      </c>
      <c r="K191" s="666">
        <v>2831.2</v>
      </c>
    </row>
    <row r="192" spans="1:11" ht="14.4" customHeight="1" x14ac:dyDescent="0.3">
      <c r="A192" s="661" t="s">
        <v>569</v>
      </c>
      <c r="B192" s="662" t="s">
        <v>570</v>
      </c>
      <c r="C192" s="663" t="s">
        <v>580</v>
      </c>
      <c r="D192" s="664" t="s">
        <v>2128</v>
      </c>
      <c r="E192" s="663" t="s">
        <v>5485</v>
      </c>
      <c r="F192" s="664" t="s">
        <v>5486</v>
      </c>
      <c r="G192" s="663" t="s">
        <v>3634</v>
      </c>
      <c r="H192" s="663" t="s">
        <v>3635</v>
      </c>
      <c r="I192" s="665">
        <v>145.19999999999999</v>
      </c>
      <c r="J192" s="665">
        <v>3</v>
      </c>
      <c r="K192" s="666">
        <v>435.6</v>
      </c>
    </row>
    <row r="193" spans="1:11" ht="14.4" customHeight="1" x14ac:dyDescent="0.3">
      <c r="A193" s="661" t="s">
        <v>569</v>
      </c>
      <c r="B193" s="662" t="s">
        <v>570</v>
      </c>
      <c r="C193" s="663" t="s">
        <v>580</v>
      </c>
      <c r="D193" s="664" t="s">
        <v>2128</v>
      </c>
      <c r="E193" s="663" t="s">
        <v>5499</v>
      </c>
      <c r="F193" s="664" t="s">
        <v>5500</v>
      </c>
      <c r="G193" s="663" t="s">
        <v>3636</v>
      </c>
      <c r="H193" s="663" t="s">
        <v>3637</v>
      </c>
      <c r="I193" s="665">
        <v>34.880000000000003</v>
      </c>
      <c r="J193" s="665">
        <v>108</v>
      </c>
      <c r="K193" s="666">
        <v>3767</v>
      </c>
    </row>
    <row r="194" spans="1:11" ht="14.4" customHeight="1" x14ac:dyDescent="0.3">
      <c r="A194" s="661" t="s">
        <v>569</v>
      </c>
      <c r="B194" s="662" t="s">
        <v>570</v>
      </c>
      <c r="C194" s="663" t="s">
        <v>580</v>
      </c>
      <c r="D194" s="664" t="s">
        <v>2128</v>
      </c>
      <c r="E194" s="663" t="s">
        <v>5499</v>
      </c>
      <c r="F194" s="664" t="s">
        <v>5500</v>
      </c>
      <c r="G194" s="663" t="s">
        <v>3638</v>
      </c>
      <c r="H194" s="663" t="s">
        <v>3639</v>
      </c>
      <c r="I194" s="665">
        <v>32.232499999999995</v>
      </c>
      <c r="J194" s="665">
        <v>144</v>
      </c>
      <c r="K194" s="666">
        <v>4641.34</v>
      </c>
    </row>
    <row r="195" spans="1:11" ht="14.4" customHeight="1" x14ac:dyDescent="0.3">
      <c r="A195" s="661" t="s">
        <v>569</v>
      </c>
      <c r="B195" s="662" t="s">
        <v>570</v>
      </c>
      <c r="C195" s="663" t="s">
        <v>580</v>
      </c>
      <c r="D195" s="664" t="s">
        <v>2128</v>
      </c>
      <c r="E195" s="663" t="s">
        <v>5499</v>
      </c>
      <c r="F195" s="664" t="s">
        <v>5500</v>
      </c>
      <c r="G195" s="663" t="s">
        <v>3640</v>
      </c>
      <c r="H195" s="663" t="s">
        <v>3641</v>
      </c>
      <c r="I195" s="665">
        <v>44.53</v>
      </c>
      <c r="J195" s="665">
        <v>72</v>
      </c>
      <c r="K195" s="666">
        <v>3206.02</v>
      </c>
    </row>
    <row r="196" spans="1:11" ht="14.4" customHeight="1" x14ac:dyDescent="0.3">
      <c r="A196" s="661" t="s">
        <v>569</v>
      </c>
      <c r="B196" s="662" t="s">
        <v>570</v>
      </c>
      <c r="C196" s="663" t="s">
        <v>580</v>
      </c>
      <c r="D196" s="664" t="s">
        <v>2128</v>
      </c>
      <c r="E196" s="663" t="s">
        <v>5491</v>
      </c>
      <c r="F196" s="664" t="s">
        <v>5492</v>
      </c>
      <c r="G196" s="663" t="s">
        <v>3513</v>
      </c>
      <c r="H196" s="663" t="s">
        <v>3514</v>
      </c>
      <c r="I196" s="665">
        <v>0.3</v>
      </c>
      <c r="J196" s="665">
        <v>100</v>
      </c>
      <c r="K196" s="666">
        <v>30</v>
      </c>
    </row>
    <row r="197" spans="1:11" ht="14.4" customHeight="1" x14ac:dyDescent="0.3">
      <c r="A197" s="661" t="s">
        <v>569</v>
      </c>
      <c r="B197" s="662" t="s">
        <v>570</v>
      </c>
      <c r="C197" s="663" t="s">
        <v>580</v>
      </c>
      <c r="D197" s="664" t="s">
        <v>2128</v>
      </c>
      <c r="E197" s="663" t="s">
        <v>5491</v>
      </c>
      <c r="F197" s="664" t="s">
        <v>5492</v>
      </c>
      <c r="G197" s="663" t="s">
        <v>3515</v>
      </c>
      <c r="H197" s="663" t="s">
        <v>3516</v>
      </c>
      <c r="I197" s="665">
        <v>0.3</v>
      </c>
      <c r="J197" s="665">
        <v>100</v>
      </c>
      <c r="K197" s="666">
        <v>30</v>
      </c>
    </row>
    <row r="198" spans="1:11" ht="14.4" customHeight="1" x14ac:dyDescent="0.3">
      <c r="A198" s="661" t="s">
        <v>569</v>
      </c>
      <c r="B198" s="662" t="s">
        <v>570</v>
      </c>
      <c r="C198" s="663" t="s">
        <v>580</v>
      </c>
      <c r="D198" s="664" t="s">
        <v>2128</v>
      </c>
      <c r="E198" s="663" t="s">
        <v>5491</v>
      </c>
      <c r="F198" s="664" t="s">
        <v>5492</v>
      </c>
      <c r="G198" s="663" t="s">
        <v>3519</v>
      </c>
      <c r="H198" s="663" t="s">
        <v>3520</v>
      </c>
      <c r="I198" s="665">
        <v>0.48499999999999999</v>
      </c>
      <c r="J198" s="665">
        <v>300</v>
      </c>
      <c r="K198" s="666">
        <v>145</v>
      </c>
    </row>
    <row r="199" spans="1:11" ht="14.4" customHeight="1" x14ac:dyDescent="0.3">
      <c r="A199" s="661" t="s">
        <v>569</v>
      </c>
      <c r="B199" s="662" t="s">
        <v>570</v>
      </c>
      <c r="C199" s="663" t="s">
        <v>580</v>
      </c>
      <c r="D199" s="664" t="s">
        <v>2128</v>
      </c>
      <c r="E199" s="663" t="s">
        <v>5491</v>
      </c>
      <c r="F199" s="664" t="s">
        <v>5492</v>
      </c>
      <c r="G199" s="663" t="s">
        <v>3642</v>
      </c>
      <c r="H199" s="663" t="s">
        <v>3643</v>
      </c>
      <c r="I199" s="665">
        <v>1.79</v>
      </c>
      <c r="J199" s="665">
        <v>200</v>
      </c>
      <c r="K199" s="666">
        <v>358</v>
      </c>
    </row>
    <row r="200" spans="1:11" ht="14.4" customHeight="1" x14ac:dyDescent="0.3">
      <c r="A200" s="661" t="s">
        <v>569</v>
      </c>
      <c r="B200" s="662" t="s">
        <v>570</v>
      </c>
      <c r="C200" s="663" t="s">
        <v>580</v>
      </c>
      <c r="D200" s="664" t="s">
        <v>2128</v>
      </c>
      <c r="E200" s="663" t="s">
        <v>5493</v>
      </c>
      <c r="F200" s="664" t="s">
        <v>5494</v>
      </c>
      <c r="G200" s="663" t="s">
        <v>3644</v>
      </c>
      <c r="H200" s="663" t="s">
        <v>3645</v>
      </c>
      <c r="I200" s="665">
        <v>11.01</v>
      </c>
      <c r="J200" s="665">
        <v>120</v>
      </c>
      <c r="K200" s="666">
        <v>1321.1999999999998</v>
      </c>
    </row>
    <row r="201" spans="1:11" ht="14.4" customHeight="1" x14ac:dyDescent="0.3">
      <c r="A201" s="661" t="s">
        <v>569</v>
      </c>
      <c r="B201" s="662" t="s">
        <v>570</v>
      </c>
      <c r="C201" s="663" t="s">
        <v>580</v>
      </c>
      <c r="D201" s="664" t="s">
        <v>2128</v>
      </c>
      <c r="E201" s="663" t="s">
        <v>5493</v>
      </c>
      <c r="F201" s="664" t="s">
        <v>5494</v>
      </c>
      <c r="G201" s="663" t="s">
        <v>3646</v>
      </c>
      <c r="H201" s="663" t="s">
        <v>3647</v>
      </c>
      <c r="I201" s="665">
        <v>11.01</v>
      </c>
      <c r="J201" s="665">
        <v>160</v>
      </c>
      <c r="K201" s="666">
        <v>1761.6</v>
      </c>
    </row>
    <row r="202" spans="1:11" ht="14.4" customHeight="1" x14ac:dyDescent="0.3">
      <c r="A202" s="661" t="s">
        <v>569</v>
      </c>
      <c r="B202" s="662" t="s">
        <v>570</v>
      </c>
      <c r="C202" s="663" t="s">
        <v>580</v>
      </c>
      <c r="D202" s="664" t="s">
        <v>2128</v>
      </c>
      <c r="E202" s="663" t="s">
        <v>5493</v>
      </c>
      <c r="F202" s="664" t="s">
        <v>5494</v>
      </c>
      <c r="G202" s="663" t="s">
        <v>3523</v>
      </c>
      <c r="H202" s="663" t="s">
        <v>3524</v>
      </c>
      <c r="I202" s="665">
        <v>0.71</v>
      </c>
      <c r="J202" s="665">
        <v>4000</v>
      </c>
      <c r="K202" s="666">
        <v>2840</v>
      </c>
    </row>
    <row r="203" spans="1:11" ht="14.4" customHeight="1" x14ac:dyDescent="0.3">
      <c r="A203" s="661" t="s">
        <v>569</v>
      </c>
      <c r="B203" s="662" t="s">
        <v>570</v>
      </c>
      <c r="C203" s="663" t="s">
        <v>580</v>
      </c>
      <c r="D203" s="664" t="s">
        <v>2128</v>
      </c>
      <c r="E203" s="663" t="s">
        <v>5493</v>
      </c>
      <c r="F203" s="664" t="s">
        <v>5494</v>
      </c>
      <c r="G203" s="663" t="s">
        <v>3648</v>
      </c>
      <c r="H203" s="663" t="s">
        <v>3649</v>
      </c>
      <c r="I203" s="665">
        <v>0.71</v>
      </c>
      <c r="J203" s="665">
        <v>1600</v>
      </c>
      <c r="K203" s="666">
        <v>1136</v>
      </c>
    </row>
    <row r="204" spans="1:11" ht="14.4" customHeight="1" x14ac:dyDescent="0.3">
      <c r="A204" s="661" t="s">
        <v>569</v>
      </c>
      <c r="B204" s="662" t="s">
        <v>570</v>
      </c>
      <c r="C204" s="663" t="s">
        <v>580</v>
      </c>
      <c r="D204" s="664" t="s">
        <v>2128</v>
      </c>
      <c r="E204" s="663" t="s">
        <v>5493</v>
      </c>
      <c r="F204" s="664" t="s">
        <v>5494</v>
      </c>
      <c r="G204" s="663" t="s">
        <v>3650</v>
      </c>
      <c r="H204" s="663" t="s">
        <v>3651</v>
      </c>
      <c r="I204" s="665">
        <v>0.71</v>
      </c>
      <c r="J204" s="665">
        <v>7200</v>
      </c>
      <c r="K204" s="666">
        <v>5112</v>
      </c>
    </row>
    <row r="205" spans="1:11" ht="14.4" customHeight="1" x14ac:dyDescent="0.3">
      <c r="A205" s="661" t="s">
        <v>569</v>
      </c>
      <c r="B205" s="662" t="s">
        <v>570</v>
      </c>
      <c r="C205" s="663" t="s">
        <v>580</v>
      </c>
      <c r="D205" s="664" t="s">
        <v>2128</v>
      </c>
      <c r="E205" s="663" t="s">
        <v>5493</v>
      </c>
      <c r="F205" s="664" t="s">
        <v>5494</v>
      </c>
      <c r="G205" s="663" t="s">
        <v>3652</v>
      </c>
      <c r="H205" s="663" t="s">
        <v>3653</v>
      </c>
      <c r="I205" s="665">
        <v>12.47</v>
      </c>
      <c r="J205" s="665">
        <v>50</v>
      </c>
      <c r="K205" s="666">
        <v>623.5</v>
      </c>
    </row>
    <row r="206" spans="1:11" ht="14.4" customHeight="1" x14ac:dyDescent="0.3">
      <c r="A206" s="661" t="s">
        <v>569</v>
      </c>
      <c r="B206" s="662" t="s">
        <v>570</v>
      </c>
      <c r="C206" s="663" t="s">
        <v>580</v>
      </c>
      <c r="D206" s="664" t="s">
        <v>2128</v>
      </c>
      <c r="E206" s="663" t="s">
        <v>5493</v>
      </c>
      <c r="F206" s="664" t="s">
        <v>5494</v>
      </c>
      <c r="G206" s="663" t="s">
        <v>3654</v>
      </c>
      <c r="H206" s="663" t="s">
        <v>3655</v>
      </c>
      <c r="I206" s="665">
        <v>12.58</v>
      </c>
      <c r="J206" s="665">
        <v>40</v>
      </c>
      <c r="K206" s="666">
        <v>503.2</v>
      </c>
    </row>
    <row r="207" spans="1:11" ht="14.4" customHeight="1" x14ac:dyDescent="0.3">
      <c r="A207" s="661" t="s">
        <v>569</v>
      </c>
      <c r="B207" s="662" t="s">
        <v>570</v>
      </c>
      <c r="C207" s="663" t="s">
        <v>580</v>
      </c>
      <c r="D207" s="664" t="s">
        <v>2128</v>
      </c>
      <c r="E207" s="663" t="s">
        <v>5493</v>
      </c>
      <c r="F207" s="664" t="s">
        <v>5494</v>
      </c>
      <c r="G207" s="663" t="s">
        <v>3656</v>
      </c>
      <c r="H207" s="663" t="s">
        <v>3657</v>
      </c>
      <c r="I207" s="665">
        <v>12.585000000000001</v>
      </c>
      <c r="J207" s="665">
        <v>120</v>
      </c>
      <c r="K207" s="666">
        <v>1510.4</v>
      </c>
    </row>
    <row r="208" spans="1:11" ht="14.4" customHeight="1" x14ac:dyDescent="0.3">
      <c r="A208" s="661" t="s">
        <v>569</v>
      </c>
      <c r="B208" s="662" t="s">
        <v>570</v>
      </c>
      <c r="C208" s="663" t="s">
        <v>580</v>
      </c>
      <c r="D208" s="664" t="s">
        <v>2128</v>
      </c>
      <c r="E208" s="663" t="s">
        <v>5493</v>
      </c>
      <c r="F208" s="664" t="s">
        <v>5494</v>
      </c>
      <c r="G208" s="663" t="s">
        <v>3658</v>
      </c>
      <c r="H208" s="663" t="s">
        <v>3659</v>
      </c>
      <c r="I208" s="665">
        <v>12.58</v>
      </c>
      <c r="J208" s="665">
        <v>80</v>
      </c>
      <c r="K208" s="666">
        <v>1006.4</v>
      </c>
    </row>
    <row r="209" spans="1:11" ht="14.4" customHeight="1" x14ac:dyDescent="0.3">
      <c r="A209" s="661" t="s">
        <v>569</v>
      </c>
      <c r="B209" s="662" t="s">
        <v>570</v>
      </c>
      <c r="C209" s="663" t="s">
        <v>583</v>
      </c>
      <c r="D209" s="664" t="s">
        <v>2129</v>
      </c>
      <c r="E209" s="663" t="s">
        <v>5483</v>
      </c>
      <c r="F209" s="664" t="s">
        <v>5484</v>
      </c>
      <c r="G209" s="663" t="s">
        <v>3660</v>
      </c>
      <c r="H209" s="663" t="s">
        <v>3661</v>
      </c>
      <c r="I209" s="665">
        <v>4.3</v>
      </c>
      <c r="J209" s="665">
        <v>5</v>
      </c>
      <c r="K209" s="666">
        <v>21.5</v>
      </c>
    </row>
    <row r="210" spans="1:11" ht="14.4" customHeight="1" x14ac:dyDescent="0.3">
      <c r="A210" s="661" t="s">
        <v>569</v>
      </c>
      <c r="B210" s="662" t="s">
        <v>570</v>
      </c>
      <c r="C210" s="663" t="s">
        <v>583</v>
      </c>
      <c r="D210" s="664" t="s">
        <v>2129</v>
      </c>
      <c r="E210" s="663" t="s">
        <v>5483</v>
      </c>
      <c r="F210" s="664" t="s">
        <v>5484</v>
      </c>
      <c r="G210" s="663" t="s">
        <v>3334</v>
      </c>
      <c r="H210" s="663" t="s">
        <v>3335</v>
      </c>
      <c r="I210" s="665">
        <v>2.4266666666666667</v>
      </c>
      <c r="J210" s="665">
        <v>200</v>
      </c>
      <c r="K210" s="666">
        <v>489</v>
      </c>
    </row>
    <row r="211" spans="1:11" ht="14.4" customHeight="1" x14ac:dyDescent="0.3">
      <c r="A211" s="661" t="s">
        <v>569</v>
      </c>
      <c r="B211" s="662" t="s">
        <v>570</v>
      </c>
      <c r="C211" s="663" t="s">
        <v>583</v>
      </c>
      <c r="D211" s="664" t="s">
        <v>2129</v>
      </c>
      <c r="E211" s="663" t="s">
        <v>5483</v>
      </c>
      <c r="F211" s="664" t="s">
        <v>5484</v>
      </c>
      <c r="G211" s="663" t="s">
        <v>3336</v>
      </c>
      <c r="H211" s="663" t="s">
        <v>3337</v>
      </c>
      <c r="I211" s="665">
        <v>3.1850000000000001</v>
      </c>
      <c r="J211" s="665">
        <v>260</v>
      </c>
      <c r="K211" s="666">
        <v>833.2</v>
      </c>
    </row>
    <row r="212" spans="1:11" ht="14.4" customHeight="1" x14ac:dyDescent="0.3">
      <c r="A212" s="661" t="s">
        <v>569</v>
      </c>
      <c r="B212" s="662" t="s">
        <v>570</v>
      </c>
      <c r="C212" s="663" t="s">
        <v>583</v>
      </c>
      <c r="D212" s="664" t="s">
        <v>2129</v>
      </c>
      <c r="E212" s="663" t="s">
        <v>5483</v>
      </c>
      <c r="F212" s="664" t="s">
        <v>5484</v>
      </c>
      <c r="G212" s="663" t="s">
        <v>3338</v>
      </c>
      <c r="H212" s="663" t="s">
        <v>3339</v>
      </c>
      <c r="I212" s="665">
        <v>3.97</v>
      </c>
      <c r="J212" s="665">
        <v>120</v>
      </c>
      <c r="K212" s="666">
        <v>476.4</v>
      </c>
    </row>
    <row r="213" spans="1:11" ht="14.4" customHeight="1" x14ac:dyDescent="0.3">
      <c r="A213" s="661" t="s">
        <v>569</v>
      </c>
      <c r="B213" s="662" t="s">
        <v>570</v>
      </c>
      <c r="C213" s="663" t="s">
        <v>583</v>
      </c>
      <c r="D213" s="664" t="s">
        <v>2129</v>
      </c>
      <c r="E213" s="663" t="s">
        <v>5483</v>
      </c>
      <c r="F213" s="664" t="s">
        <v>5484</v>
      </c>
      <c r="G213" s="663" t="s">
        <v>3340</v>
      </c>
      <c r="H213" s="663" t="s">
        <v>3341</v>
      </c>
      <c r="I213" s="665">
        <v>14.14</v>
      </c>
      <c r="J213" s="665">
        <v>260</v>
      </c>
      <c r="K213" s="666">
        <v>3673.7000000000003</v>
      </c>
    </row>
    <row r="214" spans="1:11" ht="14.4" customHeight="1" x14ac:dyDescent="0.3">
      <c r="A214" s="661" t="s">
        <v>569</v>
      </c>
      <c r="B214" s="662" t="s">
        <v>570</v>
      </c>
      <c r="C214" s="663" t="s">
        <v>583</v>
      </c>
      <c r="D214" s="664" t="s">
        <v>2129</v>
      </c>
      <c r="E214" s="663" t="s">
        <v>5483</v>
      </c>
      <c r="F214" s="664" t="s">
        <v>5484</v>
      </c>
      <c r="G214" s="663" t="s">
        <v>3342</v>
      </c>
      <c r="H214" s="663" t="s">
        <v>3343</v>
      </c>
      <c r="I214" s="665">
        <v>8.1999999999999993</v>
      </c>
      <c r="J214" s="665">
        <v>10</v>
      </c>
      <c r="K214" s="666">
        <v>82</v>
      </c>
    </row>
    <row r="215" spans="1:11" ht="14.4" customHeight="1" x14ac:dyDescent="0.3">
      <c r="A215" s="661" t="s">
        <v>569</v>
      </c>
      <c r="B215" s="662" t="s">
        <v>570</v>
      </c>
      <c r="C215" s="663" t="s">
        <v>583</v>
      </c>
      <c r="D215" s="664" t="s">
        <v>2129</v>
      </c>
      <c r="E215" s="663" t="s">
        <v>5483</v>
      </c>
      <c r="F215" s="664" t="s">
        <v>5484</v>
      </c>
      <c r="G215" s="663" t="s">
        <v>3344</v>
      </c>
      <c r="H215" s="663" t="s">
        <v>3345</v>
      </c>
      <c r="I215" s="665">
        <v>27.692499999999999</v>
      </c>
      <c r="J215" s="665">
        <v>115</v>
      </c>
      <c r="K215" s="666">
        <v>3212.8999999999996</v>
      </c>
    </row>
    <row r="216" spans="1:11" ht="14.4" customHeight="1" x14ac:dyDescent="0.3">
      <c r="A216" s="661" t="s">
        <v>569</v>
      </c>
      <c r="B216" s="662" t="s">
        <v>570</v>
      </c>
      <c r="C216" s="663" t="s">
        <v>583</v>
      </c>
      <c r="D216" s="664" t="s">
        <v>2129</v>
      </c>
      <c r="E216" s="663" t="s">
        <v>5483</v>
      </c>
      <c r="F216" s="664" t="s">
        <v>5484</v>
      </c>
      <c r="G216" s="663" t="s">
        <v>3346</v>
      </c>
      <c r="H216" s="663" t="s">
        <v>3347</v>
      </c>
      <c r="I216" s="665">
        <v>6.0466666666666669</v>
      </c>
      <c r="J216" s="665">
        <v>220</v>
      </c>
      <c r="K216" s="666">
        <v>1314</v>
      </c>
    </row>
    <row r="217" spans="1:11" ht="14.4" customHeight="1" x14ac:dyDescent="0.3">
      <c r="A217" s="661" t="s">
        <v>569</v>
      </c>
      <c r="B217" s="662" t="s">
        <v>570</v>
      </c>
      <c r="C217" s="663" t="s">
        <v>583</v>
      </c>
      <c r="D217" s="664" t="s">
        <v>2129</v>
      </c>
      <c r="E217" s="663" t="s">
        <v>5483</v>
      </c>
      <c r="F217" s="664" t="s">
        <v>5484</v>
      </c>
      <c r="G217" s="663" t="s">
        <v>3352</v>
      </c>
      <c r="H217" s="663" t="s">
        <v>3353</v>
      </c>
      <c r="I217" s="665">
        <v>233.80000000000004</v>
      </c>
      <c r="J217" s="665">
        <v>15</v>
      </c>
      <c r="K217" s="666">
        <v>3506.96</v>
      </c>
    </row>
    <row r="218" spans="1:11" ht="14.4" customHeight="1" x14ac:dyDescent="0.3">
      <c r="A218" s="661" t="s">
        <v>569</v>
      </c>
      <c r="B218" s="662" t="s">
        <v>570</v>
      </c>
      <c r="C218" s="663" t="s">
        <v>583</v>
      </c>
      <c r="D218" s="664" t="s">
        <v>2129</v>
      </c>
      <c r="E218" s="663" t="s">
        <v>5483</v>
      </c>
      <c r="F218" s="664" t="s">
        <v>5484</v>
      </c>
      <c r="G218" s="663" t="s">
        <v>3354</v>
      </c>
      <c r="H218" s="663" t="s">
        <v>3355</v>
      </c>
      <c r="I218" s="665">
        <v>22.15</v>
      </c>
      <c r="J218" s="665">
        <v>225</v>
      </c>
      <c r="K218" s="666">
        <v>4983.75</v>
      </c>
    </row>
    <row r="219" spans="1:11" ht="14.4" customHeight="1" x14ac:dyDescent="0.3">
      <c r="A219" s="661" t="s">
        <v>569</v>
      </c>
      <c r="B219" s="662" t="s">
        <v>570</v>
      </c>
      <c r="C219" s="663" t="s">
        <v>583</v>
      </c>
      <c r="D219" s="664" t="s">
        <v>2129</v>
      </c>
      <c r="E219" s="663" t="s">
        <v>5483</v>
      </c>
      <c r="F219" s="664" t="s">
        <v>5484</v>
      </c>
      <c r="G219" s="663" t="s">
        <v>3356</v>
      </c>
      <c r="H219" s="663" t="s">
        <v>3357</v>
      </c>
      <c r="I219" s="665">
        <v>30.17</v>
      </c>
      <c r="J219" s="665">
        <v>175</v>
      </c>
      <c r="K219" s="666">
        <v>5279.75</v>
      </c>
    </row>
    <row r="220" spans="1:11" ht="14.4" customHeight="1" x14ac:dyDescent="0.3">
      <c r="A220" s="661" t="s">
        <v>569</v>
      </c>
      <c r="B220" s="662" t="s">
        <v>570</v>
      </c>
      <c r="C220" s="663" t="s">
        <v>583</v>
      </c>
      <c r="D220" s="664" t="s">
        <v>2129</v>
      </c>
      <c r="E220" s="663" t="s">
        <v>5483</v>
      </c>
      <c r="F220" s="664" t="s">
        <v>5484</v>
      </c>
      <c r="G220" s="663" t="s">
        <v>3563</v>
      </c>
      <c r="H220" s="663" t="s">
        <v>3564</v>
      </c>
      <c r="I220" s="665">
        <v>1.294</v>
      </c>
      <c r="J220" s="665">
        <v>4000</v>
      </c>
      <c r="K220" s="666">
        <v>5220</v>
      </c>
    </row>
    <row r="221" spans="1:11" ht="14.4" customHeight="1" x14ac:dyDescent="0.3">
      <c r="A221" s="661" t="s">
        <v>569</v>
      </c>
      <c r="B221" s="662" t="s">
        <v>570</v>
      </c>
      <c r="C221" s="663" t="s">
        <v>583</v>
      </c>
      <c r="D221" s="664" t="s">
        <v>2129</v>
      </c>
      <c r="E221" s="663" t="s">
        <v>5483</v>
      </c>
      <c r="F221" s="664" t="s">
        <v>5484</v>
      </c>
      <c r="G221" s="663" t="s">
        <v>3565</v>
      </c>
      <c r="H221" s="663" t="s">
        <v>3566</v>
      </c>
      <c r="I221" s="665">
        <v>12.626666666666665</v>
      </c>
      <c r="J221" s="665">
        <v>130</v>
      </c>
      <c r="K221" s="666">
        <v>1633.2</v>
      </c>
    </row>
    <row r="222" spans="1:11" ht="14.4" customHeight="1" x14ac:dyDescent="0.3">
      <c r="A222" s="661" t="s">
        <v>569</v>
      </c>
      <c r="B222" s="662" t="s">
        <v>570</v>
      </c>
      <c r="C222" s="663" t="s">
        <v>583</v>
      </c>
      <c r="D222" s="664" t="s">
        <v>2129</v>
      </c>
      <c r="E222" s="663" t="s">
        <v>5483</v>
      </c>
      <c r="F222" s="664" t="s">
        <v>5484</v>
      </c>
      <c r="G222" s="663" t="s">
        <v>3358</v>
      </c>
      <c r="H222" s="663" t="s">
        <v>3359</v>
      </c>
      <c r="I222" s="665">
        <v>1.38</v>
      </c>
      <c r="J222" s="665">
        <v>450</v>
      </c>
      <c r="K222" s="666">
        <v>621</v>
      </c>
    </row>
    <row r="223" spans="1:11" ht="14.4" customHeight="1" x14ac:dyDescent="0.3">
      <c r="A223" s="661" t="s">
        <v>569</v>
      </c>
      <c r="B223" s="662" t="s">
        <v>570</v>
      </c>
      <c r="C223" s="663" t="s">
        <v>583</v>
      </c>
      <c r="D223" s="664" t="s">
        <v>2129</v>
      </c>
      <c r="E223" s="663" t="s">
        <v>5483</v>
      </c>
      <c r="F223" s="664" t="s">
        <v>5484</v>
      </c>
      <c r="G223" s="663" t="s">
        <v>3360</v>
      </c>
      <c r="H223" s="663" t="s">
        <v>3361</v>
      </c>
      <c r="I223" s="665">
        <v>39.1</v>
      </c>
      <c r="J223" s="665">
        <v>20</v>
      </c>
      <c r="K223" s="666">
        <v>782.07</v>
      </c>
    </row>
    <row r="224" spans="1:11" ht="14.4" customHeight="1" x14ac:dyDescent="0.3">
      <c r="A224" s="661" t="s">
        <v>569</v>
      </c>
      <c r="B224" s="662" t="s">
        <v>570</v>
      </c>
      <c r="C224" s="663" t="s">
        <v>583</v>
      </c>
      <c r="D224" s="664" t="s">
        <v>2129</v>
      </c>
      <c r="E224" s="663" t="s">
        <v>5483</v>
      </c>
      <c r="F224" s="664" t="s">
        <v>5484</v>
      </c>
      <c r="G224" s="663" t="s">
        <v>3362</v>
      </c>
      <c r="H224" s="663" t="s">
        <v>3363</v>
      </c>
      <c r="I224" s="665">
        <v>0.6</v>
      </c>
      <c r="J224" s="665">
        <v>300</v>
      </c>
      <c r="K224" s="666">
        <v>180</v>
      </c>
    </row>
    <row r="225" spans="1:11" ht="14.4" customHeight="1" x14ac:dyDescent="0.3">
      <c r="A225" s="661" t="s">
        <v>569</v>
      </c>
      <c r="B225" s="662" t="s">
        <v>570</v>
      </c>
      <c r="C225" s="663" t="s">
        <v>583</v>
      </c>
      <c r="D225" s="664" t="s">
        <v>2129</v>
      </c>
      <c r="E225" s="663" t="s">
        <v>5483</v>
      </c>
      <c r="F225" s="664" t="s">
        <v>5484</v>
      </c>
      <c r="G225" s="663" t="s">
        <v>3662</v>
      </c>
      <c r="H225" s="663" t="s">
        <v>3663</v>
      </c>
      <c r="I225" s="665">
        <v>3.27</v>
      </c>
      <c r="J225" s="665">
        <v>100</v>
      </c>
      <c r="K225" s="666">
        <v>327</v>
      </c>
    </row>
    <row r="226" spans="1:11" ht="14.4" customHeight="1" x14ac:dyDescent="0.3">
      <c r="A226" s="661" t="s">
        <v>569</v>
      </c>
      <c r="B226" s="662" t="s">
        <v>570</v>
      </c>
      <c r="C226" s="663" t="s">
        <v>583</v>
      </c>
      <c r="D226" s="664" t="s">
        <v>2129</v>
      </c>
      <c r="E226" s="663" t="s">
        <v>5483</v>
      </c>
      <c r="F226" s="664" t="s">
        <v>5484</v>
      </c>
      <c r="G226" s="663" t="s">
        <v>3664</v>
      </c>
      <c r="H226" s="663" t="s">
        <v>3665</v>
      </c>
      <c r="I226" s="665">
        <v>3.95</v>
      </c>
      <c r="J226" s="665">
        <v>30</v>
      </c>
      <c r="K226" s="666">
        <v>118.5</v>
      </c>
    </row>
    <row r="227" spans="1:11" ht="14.4" customHeight="1" x14ac:dyDescent="0.3">
      <c r="A227" s="661" t="s">
        <v>569</v>
      </c>
      <c r="B227" s="662" t="s">
        <v>570</v>
      </c>
      <c r="C227" s="663" t="s">
        <v>583</v>
      </c>
      <c r="D227" s="664" t="s">
        <v>2129</v>
      </c>
      <c r="E227" s="663" t="s">
        <v>5483</v>
      </c>
      <c r="F227" s="664" t="s">
        <v>5484</v>
      </c>
      <c r="G227" s="663" t="s">
        <v>3366</v>
      </c>
      <c r="H227" s="663" t="s">
        <v>3367</v>
      </c>
      <c r="I227" s="665">
        <v>8.5785714285714274</v>
      </c>
      <c r="J227" s="665">
        <v>125</v>
      </c>
      <c r="K227" s="666">
        <v>1072.2600000000002</v>
      </c>
    </row>
    <row r="228" spans="1:11" ht="14.4" customHeight="1" x14ac:dyDescent="0.3">
      <c r="A228" s="661" t="s">
        <v>569</v>
      </c>
      <c r="B228" s="662" t="s">
        <v>570</v>
      </c>
      <c r="C228" s="663" t="s">
        <v>583</v>
      </c>
      <c r="D228" s="664" t="s">
        <v>2129</v>
      </c>
      <c r="E228" s="663" t="s">
        <v>5483</v>
      </c>
      <c r="F228" s="664" t="s">
        <v>5484</v>
      </c>
      <c r="G228" s="663" t="s">
        <v>3368</v>
      </c>
      <c r="H228" s="663" t="s">
        <v>3369</v>
      </c>
      <c r="I228" s="665">
        <v>28.734285714285711</v>
      </c>
      <c r="J228" s="665">
        <v>13</v>
      </c>
      <c r="K228" s="666">
        <v>374.33999999999992</v>
      </c>
    </row>
    <row r="229" spans="1:11" ht="14.4" customHeight="1" x14ac:dyDescent="0.3">
      <c r="A229" s="661" t="s">
        <v>569</v>
      </c>
      <c r="B229" s="662" t="s">
        <v>570</v>
      </c>
      <c r="C229" s="663" t="s">
        <v>583</v>
      </c>
      <c r="D229" s="664" t="s">
        <v>2129</v>
      </c>
      <c r="E229" s="663" t="s">
        <v>5483</v>
      </c>
      <c r="F229" s="664" t="s">
        <v>5484</v>
      </c>
      <c r="G229" s="663" t="s">
        <v>3374</v>
      </c>
      <c r="H229" s="663" t="s">
        <v>3375</v>
      </c>
      <c r="I229" s="665">
        <v>46</v>
      </c>
      <c r="J229" s="665">
        <v>2</v>
      </c>
      <c r="K229" s="666">
        <v>92</v>
      </c>
    </row>
    <row r="230" spans="1:11" ht="14.4" customHeight="1" x14ac:dyDescent="0.3">
      <c r="A230" s="661" t="s">
        <v>569</v>
      </c>
      <c r="B230" s="662" t="s">
        <v>570</v>
      </c>
      <c r="C230" s="663" t="s">
        <v>583</v>
      </c>
      <c r="D230" s="664" t="s">
        <v>2129</v>
      </c>
      <c r="E230" s="663" t="s">
        <v>5483</v>
      </c>
      <c r="F230" s="664" t="s">
        <v>5484</v>
      </c>
      <c r="G230" s="663" t="s">
        <v>3573</v>
      </c>
      <c r="H230" s="663" t="s">
        <v>3574</v>
      </c>
      <c r="I230" s="665">
        <v>0.95</v>
      </c>
      <c r="J230" s="665">
        <v>1550</v>
      </c>
      <c r="K230" s="666">
        <v>1463.5</v>
      </c>
    </row>
    <row r="231" spans="1:11" ht="14.4" customHeight="1" x14ac:dyDescent="0.3">
      <c r="A231" s="661" t="s">
        <v>569</v>
      </c>
      <c r="B231" s="662" t="s">
        <v>570</v>
      </c>
      <c r="C231" s="663" t="s">
        <v>583</v>
      </c>
      <c r="D231" s="664" t="s">
        <v>2129</v>
      </c>
      <c r="E231" s="663" t="s">
        <v>5483</v>
      </c>
      <c r="F231" s="664" t="s">
        <v>5484</v>
      </c>
      <c r="G231" s="663" t="s">
        <v>3666</v>
      </c>
      <c r="H231" s="663" t="s">
        <v>3667</v>
      </c>
      <c r="I231" s="665">
        <v>26.37</v>
      </c>
      <c r="J231" s="665">
        <v>36</v>
      </c>
      <c r="K231" s="666">
        <v>949.3</v>
      </c>
    </row>
    <row r="232" spans="1:11" ht="14.4" customHeight="1" x14ac:dyDescent="0.3">
      <c r="A232" s="661" t="s">
        <v>569</v>
      </c>
      <c r="B232" s="662" t="s">
        <v>570</v>
      </c>
      <c r="C232" s="663" t="s">
        <v>583</v>
      </c>
      <c r="D232" s="664" t="s">
        <v>2129</v>
      </c>
      <c r="E232" s="663" t="s">
        <v>5483</v>
      </c>
      <c r="F232" s="664" t="s">
        <v>5484</v>
      </c>
      <c r="G232" s="663" t="s">
        <v>3668</v>
      </c>
      <c r="H232" s="663" t="s">
        <v>3669</v>
      </c>
      <c r="I232" s="665">
        <v>95.61</v>
      </c>
      <c r="J232" s="665">
        <v>5</v>
      </c>
      <c r="K232" s="666">
        <v>478.03</v>
      </c>
    </row>
    <row r="233" spans="1:11" ht="14.4" customHeight="1" x14ac:dyDescent="0.3">
      <c r="A233" s="661" t="s">
        <v>569</v>
      </c>
      <c r="B233" s="662" t="s">
        <v>570</v>
      </c>
      <c r="C233" s="663" t="s">
        <v>583</v>
      </c>
      <c r="D233" s="664" t="s">
        <v>2129</v>
      </c>
      <c r="E233" s="663" t="s">
        <v>5483</v>
      </c>
      <c r="F233" s="664" t="s">
        <v>5484</v>
      </c>
      <c r="G233" s="663" t="s">
        <v>3376</v>
      </c>
      <c r="H233" s="663" t="s">
        <v>3377</v>
      </c>
      <c r="I233" s="665">
        <v>0.86</v>
      </c>
      <c r="J233" s="665">
        <v>100</v>
      </c>
      <c r="K233" s="666">
        <v>86</v>
      </c>
    </row>
    <row r="234" spans="1:11" ht="14.4" customHeight="1" x14ac:dyDescent="0.3">
      <c r="A234" s="661" t="s">
        <v>569</v>
      </c>
      <c r="B234" s="662" t="s">
        <v>570</v>
      </c>
      <c r="C234" s="663" t="s">
        <v>583</v>
      </c>
      <c r="D234" s="664" t="s">
        <v>2129</v>
      </c>
      <c r="E234" s="663" t="s">
        <v>5483</v>
      </c>
      <c r="F234" s="664" t="s">
        <v>5484</v>
      </c>
      <c r="G234" s="663" t="s">
        <v>3378</v>
      </c>
      <c r="H234" s="663" t="s">
        <v>3379</v>
      </c>
      <c r="I234" s="665">
        <v>1.5175000000000001</v>
      </c>
      <c r="J234" s="665">
        <v>350</v>
      </c>
      <c r="K234" s="666">
        <v>530.5</v>
      </c>
    </row>
    <row r="235" spans="1:11" ht="14.4" customHeight="1" x14ac:dyDescent="0.3">
      <c r="A235" s="661" t="s">
        <v>569</v>
      </c>
      <c r="B235" s="662" t="s">
        <v>570</v>
      </c>
      <c r="C235" s="663" t="s">
        <v>583</v>
      </c>
      <c r="D235" s="664" t="s">
        <v>2129</v>
      </c>
      <c r="E235" s="663" t="s">
        <v>5483</v>
      </c>
      <c r="F235" s="664" t="s">
        <v>5484</v>
      </c>
      <c r="G235" s="663" t="s">
        <v>3577</v>
      </c>
      <c r="H235" s="663" t="s">
        <v>3578</v>
      </c>
      <c r="I235" s="665">
        <v>2.063333333333333</v>
      </c>
      <c r="J235" s="665">
        <v>300</v>
      </c>
      <c r="K235" s="666">
        <v>618.5</v>
      </c>
    </row>
    <row r="236" spans="1:11" ht="14.4" customHeight="1" x14ac:dyDescent="0.3">
      <c r="A236" s="661" t="s">
        <v>569</v>
      </c>
      <c r="B236" s="662" t="s">
        <v>570</v>
      </c>
      <c r="C236" s="663" t="s">
        <v>583</v>
      </c>
      <c r="D236" s="664" t="s">
        <v>2129</v>
      </c>
      <c r="E236" s="663" t="s">
        <v>5483</v>
      </c>
      <c r="F236" s="664" t="s">
        <v>5484</v>
      </c>
      <c r="G236" s="663" t="s">
        <v>3380</v>
      </c>
      <c r="H236" s="663" t="s">
        <v>3381</v>
      </c>
      <c r="I236" s="665">
        <v>3.3649999999999998</v>
      </c>
      <c r="J236" s="665">
        <v>400</v>
      </c>
      <c r="K236" s="666">
        <v>1345</v>
      </c>
    </row>
    <row r="237" spans="1:11" ht="14.4" customHeight="1" x14ac:dyDescent="0.3">
      <c r="A237" s="661" t="s">
        <v>569</v>
      </c>
      <c r="B237" s="662" t="s">
        <v>570</v>
      </c>
      <c r="C237" s="663" t="s">
        <v>583</v>
      </c>
      <c r="D237" s="664" t="s">
        <v>2129</v>
      </c>
      <c r="E237" s="663" t="s">
        <v>5483</v>
      </c>
      <c r="F237" s="664" t="s">
        <v>5484</v>
      </c>
      <c r="G237" s="663" t="s">
        <v>3670</v>
      </c>
      <c r="H237" s="663" t="s">
        <v>3671</v>
      </c>
      <c r="I237" s="665">
        <v>5.875</v>
      </c>
      <c r="J237" s="665">
        <v>100</v>
      </c>
      <c r="K237" s="666">
        <v>587.5</v>
      </c>
    </row>
    <row r="238" spans="1:11" ht="14.4" customHeight="1" x14ac:dyDescent="0.3">
      <c r="A238" s="661" t="s">
        <v>569</v>
      </c>
      <c r="B238" s="662" t="s">
        <v>570</v>
      </c>
      <c r="C238" s="663" t="s">
        <v>583</v>
      </c>
      <c r="D238" s="664" t="s">
        <v>2129</v>
      </c>
      <c r="E238" s="663" t="s">
        <v>5483</v>
      </c>
      <c r="F238" s="664" t="s">
        <v>5484</v>
      </c>
      <c r="G238" s="663" t="s">
        <v>3672</v>
      </c>
      <c r="H238" s="663" t="s">
        <v>3673</v>
      </c>
      <c r="I238" s="665">
        <v>1322.5</v>
      </c>
      <c r="J238" s="665">
        <v>1</v>
      </c>
      <c r="K238" s="666">
        <v>1322.5</v>
      </c>
    </row>
    <row r="239" spans="1:11" ht="14.4" customHeight="1" x14ac:dyDescent="0.3">
      <c r="A239" s="661" t="s">
        <v>569</v>
      </c>
      <c r="B239" s="662" t="s">
        <v>570</v>
      </c>
      <c r="C239" s="663" t="s">
        <v>583</v>
      </c>
      <c r="D239" s="664" t="s">
        <v>2129</v>
      </c>
      <c r="E239" s="663" t="s">
        <v>5483</v>
      </c>
      <c r="F239" s="664" t="s">
        <v>5484</v>
      </c>
      <c r="G239" s="663" t="s">
        <v>3674</v>
      </c>
      <c r="H239" s="663" t="s">
        <v>3675</v>
      </c>
      <c r="I239" s="665">
        <v>2.88</v>
      </c>
      <c r="J239" s="665">
        <v>100</v>
      </c>
      <c r="K239" s="666">
        <v>288</v>
      </c>
    </row>
    <row r="240" spans="1:11" ht="14.4" customHeight="1" x14ac:dyDescent="0.3">
      <c r="A240" s="661" t="s">
        <v>569</v>
      </c>
      <c r="B240" s="662" t="s">
        <v>570</v>
      </c>
      <c r="C240" s="663" t="s">
        <v>583</v>
      </c>
      <c r="D240" s="664" t="s">
        <v>2129</v>
      </c>
      <c r="E240" s="663" t="s">
        <v>5483</v>
      </c>
      <c r="F240" s="664" t="s">
        <v>5484</v>
      </c>
      <c r="G240" s="663" t="s">
        <v>3676</v>
      </c>
      <c r="H240" s="663" t="s">
        <v>3677</v>
      </c>
      <c r="I240" s="665">
        <v>43</v>
      </c>
      <c r="J240" s="665">
        <v>20</v>
      </c>
      <c r="K240" s="666">
        <v>860</v>
      </c>
    </row>
    <row r="241" spans="1:11" ht="14.4" customHeight="1" x14ac:dyDescent="0.3">
      <c r="A241" s="661" t="s">
        <v>569</v>
      </c>
      <c r="B241" s="662" t="s">
        <v>570</v>
      </c>
      <c r="C241" s="663" t="s">
        <v>583</v>
      </c>
      <c r="D241" s="664" t="s">
        <v>2129</v>
      </c>
      <c r="E241" s="663" t="s">
        <v>5483</v>
      </c>
      <c r="F241" s="664" t="s">
        <v>5484</v>
      </c>
      <c r="G241" s="663" t="s">
        <v>3678</v>
      </c>
      <c r="H241" s="663" t="s">
        <v>3679</v>
      </c>
      <c r="I241" s="665">
        <v>185.98</v>
      </c>
      <c r="J241" s="665">
        <v>2</v>
      </c>
      <c r="K241" s="666">
        <v>371.96</v>
      </c>
    </row>
    <row r="242" spans="1:11" ht="14.4" customHeight="1" x14ac:dyDescent="0.3">
      <c r="A242" s="661" t="s">
        <v>569</v>
      </c>
      <c r="B242" s="662" t="s">
        <v>570</v>
      </c>
      <c r="C242" s="663" t="s">
        <v>583</v>
      </c>
      <c r="D242" s="664" t="s">
        <v>2129</v>
      </c>
      <c r="E242" s="663" t="s">
        <v>5483</v>
      </c>
      <c r="F242" s="664" t="s">
        <v>5484</v>
      </c>
      <c r="G242" s="663" t="s">
        <v>3680</v>
      </c>
      <c r="H242" s="663" t="s">
        <v>3681</v>
      </c>
      <c r="I242" s="665">
        <v>1.01</v>
      </c>
      <c r="J242" s="665">
        <v>150</v>
      </c>
      <c r="K242" s="666">
        <v>149.97</v>
      </c>
    </row>
    <row r="243" spans="1:11" ht="14.4" customHeight="1" x14ac:dyDescent="0.3">
      <c r="A243" s="661" t="s">
        <v>569</v>
      </c>
      <c r="B243" s="662" t="s">
        <v>570</v>
      </c>
      <c r="C243" s="663" t="s">
        <v>583</v>
      </c>
      <c r="D243" s="664" t="s">
        <v>2129</v>
      </c>
      <c r="E243" s="663" t="s">
        <v>5483</v>
      </c>
      <c r="F243" s="664" t="s">
        <v>5484</v>
      </c>
      <c r="G243" s="663" t="s">
        <v>3384</v>
      </c>
      <c r="H243" s="663" t="s">
        <v>3385</v>
      </c>
      <c r="I243" s="665">
        <v>713.59833333333336</v>
      </c>
      <c r="J243" s="665">
        <v>23</v>
      </c>
      <c r="K243" s="666">
        <v>16412.760000000002</v>
      </c>
    </row>
    <row r="244" spans="1:11" ht="14.4" customHeight="1" x14ac:dyDescent="0.3">
      <c r="A244" s="661" t="s">
        <v>569</v>
      </c>
      <c r="B244" s="662" t="s">
        <v>570</v>
      </c>
      <c r="C244" s="663" t="s">
        <v>583</v>
      </c>
      <c r="D244" s="664" t="s">
        <v>2129</v>
      </c>
      <c r="E244" s="663" t="s">
        <v>5483</v>
      </c>
      <c r="F244" s="664" t="s">
        <v>5484</v>
      </c>
      <c r="G244" s="663" t="s">
        <v>3386</v>
      </c>
      <c r="H244" s="663" t="s">
        <v>3387</v>
      </c>
      <c r="I244" s="665">
        <v>927.67399999999998</v>
      </c>
      <c r="J244" s="665">
        <v>33</v>
      </c>
      <c r="K244" s="666">
        <v>30613.210000000003</v>
      </c>
    </row>
    <row r="245" spans="1:11" ht="14.4" customHeight="1" x14ac:dyDescent="0.3">
      <c r="A245" s="661" t="s">
        <v>569</v>
      </c>
      <c r="B245" s="662" t="s">
        <v>570</v>
      </c>
      <c r="C245" s="663" t="s">
        <v>583</v>
      </c>
      <c r="D245" s="664" t="s">
        <v>2129</v>
      </c>
      <c r="E245" s="663" t="s">
        <v>5483</v>
      </c>
      <c r="F245" s="664" t="s">
        <v>5484</v>
      </c>
      <c r="G245" s="663" t="s">
        <v>3388</v>
      </c>
      <c r="H245" s="663" t="s">
        <v>3389</v>
      </c>
      <c r="I245" s="665">
        <v>1106.0633333333333</v>
      </c>
      <c r="J245" s="665">
        <v>18</v>
      </c>
      <c r="K245" s="666">
        <v>19909.18</v>
      </c>
    </row>
    <row r="246" spans="1:11" ht="14.4" customHeight="1" x14ac:dyDescent="0.3">
      <c r="A246" s="661" t="s">
        <v>569</v>
      </c>
      <c r="B246" s="662" t="s">
        <v>570</v>
      </c>
      <c r="C246" s="663" t="s">
        <v>583</v>
      </c>
      <c r="D246" s="664" t="s">
        <v>2129</v>
      </c>
      <c r="E246" s="663" t="s">
        <v>5483</v>
      </c>
      <c r="F246" s="664" t="s">
        <v>5484</v>
      </c>
      <c r="G246" s="663" t="s">
        <v>3390</v>
      </c>
      <c r="H246" s="663" t="s">
        <v>3391</v>
      </c>
      <c r="I246" s="665">
        <v>5.27</v>
      </c>
      <c r="J246" s="665">
        <v>120</v>
      </c>
      <c r="K246" s="666">
        <v>632.4</v>
      </c>
    </row>
    <row r="247" spans="1:11" ht="14.4" customHeight="1" x14ac:dyDescent="0.3">
      <c r="A247" s="661" t="s">
        <v>569</v>
      </c>
      <c r="B247" s="662" t="s">
        <v>570</v>
      </c>
      <c r="C247" s="663" t="s">
        <v>583</v>
      </c>
      <c r="D247" s="664" t="s">
        <v>2129</v>
      </c>
      <c r="E247" s="663" t="s">
        <v>5483</v>
      </c>
      <c r="F247" s="664" t="s">
        <v>5484</v>
      </c>
      <c r="G247" s="663" t="s">
        <v>3682</v>
      </c>
      <c r="H247" s="663" t="s">
        <v>3683</v>
      </c>
      <c r="I247" s="665">
        <v>116.96</v>
      </c>
      <c r="J247" s="665">
        <v>5</v>
      </c>
      <c r="K247" s="666">
        <v>584.78</v>
      </c>
    </row>
    <row r="248" spans="1:11" ht="14.4" customHeight="1" x14ac:dyDescent="0.3">
      <c r="A248" s="661" t="s">
        <v>569</v>
      </c>
      <c r="B248" s="662" t="s">
        <v>570</v>
      </c>
      <c r="C248" s="663" t="s">
        <v>583</v>
      </c>
      <c r="D248" s="664" t="s">
        <v>2129</v>
      </c>
      <c r="E248" s="663" t="s">
        <v>5483</v>
      </c>
      <c r="F248" s="664" t="s">
        <v>5484</v>
      </c>
      <c r="G248" s="663" t="s">
        <v>3684</v>
      </c>
      <c r="H248" s="663" t="s">
        <v>3685</v>
      </c>
      <c r="I248" s="665">
        <v>14.49</v>
      </c>
      <c r="J248" s="665">
        <v>10</v>
      </c>
      <c r="K248" s="666">
        <v>144.9</v>
      </c>
    </row>
    <row r="249" spans="1:11" ht="14.4" customHeight="1" x14ac:dyDescent="0.3">
      <c r="A249" s="661" t="s">
        <v>569</v>
      </c>
      <c r="B249" s="662" t="s">
        <v>570</v>
      </c>
      <c r="C249" s="663" t="s">
        <v>583</v>
      </c>
      <c r="D249" s="664" t="s">
        <v>2129</v>
      </c>
      <c r="E249" s="663" t="s">
        <v>5483</v>
      </c>
      <c r="F249" s="664" t="s">
        <v>5484</v>
      </c>
      <c r="G249" s="663" t="s">
        <v>3394</v>
      </c>
      <c r="H249" s="663" t="s">
        <v>3395</v>
      </c>
      <c r="I249" s="665">
        <v>656.64</v>
      </c>
      <c r="J249" s="665">
        <v>1</v>
      </c>
      <c r="K249" s="666">
        <v>656.64</v>
      </c>
    </row>
    <row r="250" spans="1:11" ht="14.4" customHeight="1" x14ac:dyDescent="0.3">
      <c r="A250" s="661" t="s">
        <v>569</v>
      </c>
      <c r="B250" s="662" t="s">
        <v>570</v>
      </c>
      <c r="C250" s="663" t="s">
        <v>583</v>
      </c>
      <c r="D250" s="664" t="s">
        <v>2129</v>
      </c>
      <c r="E250" s="663" t="s">
        <v>5483</v>
      </c>
      <c r="F250" s="664" t="s">
        <v>5484</v>
      </c>
      <c r="G250" s="663" t="s">
        <v>3399</v>
      </c>
      <c r="H250" s="663" t="s">
        <v>3400</v>
      </c>
      <c r="I250" s="665">
        <v>105.26</v>
      </c>
      <c r="J250" s="665">
        <v>10</v>
      </c>
      <c r="K250" s="666">
        <v>1052.6400000000001</v>
      </c>
    </row>
    <row r="251" spans="1:11" ht="14.4" customHeight="1" x14ac:dyDescent="0.3">
      <c r="A251" s="661" t="s">
        <v>569</v>
      </c>
      <c r="B251" s="662" t="s">
        <v>570</v>
      </c>
      <c r="C251" s="663" t="s">
        <v>583</v>
      </c>
      <c r="D251" s="664" t="s">
        <v>2129</v>
      </c>
      <c r="E251" s="663" t="s">
        <v>5483</v>
      </c>
      <c r="F251" s="664" t="s">
        <v>5484</v>
      </c>
      <c r="G251" s="663" t="s">
        <v>3686</v>
      </c>
      <c r="H251" s="663" t="s">
        <v>3687</v>
      </c>
      <c r="I251" s="665">
        <v>991.41499999999996</v>
      </c>
      <c r="J251" s="665">
        <v>6</v>
      </c>
      <c r="K251" s="666">
        <v>5948.95</v>
      </c>
    </row>
    <row r="252" spans="1:11" ht="14.4" customHeight="1" x14ac:dyDescent="0.3">
      <c r="A252" s="661" t="s">
        <v>569</v>
      </c>
      <c r="B252" s="662" t="s">
        <v>570</v>
      </c>
      <c r="C252" s="663" t="s">
        <v>583</v>
      </c>
      <c r="D252" s="664" t="s">
        <v>2129</v>
      </c>
      <c r="E252" s="663" t="s">
        <v>5485</v>
      </c>
      <c r="F252" s="664" t="s">
        <v>5486</v>
      </c>
      <c r="G252" s="663" t="s">
        <v>3688</v>
      </c>
      <c r="H252" s="663" t="s">
        <v>3689</v>
      </c>
      <c r="I252" s="665">
        <v>260.14999999999998</v>
      </c>
      <c r="J252" s="665">
        <v>10</v>
      </c>
      <c r="K252" s="666">
        <v>2601.5</v>
      </c>
    </row>
    <row r="253" spans="1:11" ht="14.4" customHeight="1" x14ac:dyDescent="0.3">
      <c r="A253" s="661" t="s">
        <v>569</v>
      </c>
      <c r="B253" s="662" t="s">
        <v>570</v>
      </c>
      <c r="C253" s="663" t="s">
        <v>583</v>
      </c>
      <c r="D253" s="664" t="s">
        <v>2129</v>
      </c>
      <c r="E253" s="663" t="s">
        <v>5485</v>
      </c>
      <c r="F253" s="664" t="s">
        <v>5486</v>
      </c>
      <c r="G253" s="663" t="s">
        <v>3690</v>
      </c>
      <c r="H253" s="663" t="s">
        <v>3691</v>
      </c>
      <c r="I253" s="665">
        <v>268.62</v>
      </c>
      <c r="J253" s="665">
        <v>20</v>
      </c>
      <c r="K253" s="666">
        <v>5372.4</v>
      </c>
    </row>
    <row r="254" spans="1:11" ht="14.4" customHeight="1" x14ac:dyDescent="0.3">
      <c r="A254" s="661" t="s">
        <v>569</v>
      </c>
      <c r="B254" s="662" t="s">
        <v>570</v>
      </c>
      <c r="C254" s="663" t="s">
        <v>583</v>
      </c>
      <c r="D254" s="664" t="s">
        <v>2129</v>
      </c>
      <c r="E254" s="663" t="s">
        <v>5485</v>
      </c>
      <c r="F254" s="664" t="s">
        <v>5486</v>
      </c>
      <c r="G254" s="663" t="s">
        <v>3692</v>
      </c>
      <c r="H254" s="663" t="s">
        <v>3693</v>
      </c>
      <c r="I254" s="665">
        <v>58.37</v>
      </c>
      <c r="J254" s="665">
        <v>55</v>
      </c>
      <c r="K254" s="666">
        <v>3210.3500000000004</v>
      </c>
    </row>
    <row r="255" spans="1:11" ht="14.4" customHeight="1" x14ac:dyDescent="0.3">
      <c r="A255" s="661" t="s">
        <v>569</v>
      </c>
      <c r="B255" s="662" t="s">
        <v>570</v>
      </c>
      <c r="C255" s="663" t="s">
        <v>583</v>
      </c>
      <c r="D255" s="664" t="s">
        <v>2129</v>
      </c>
      <c r="E255" s="663" t="s">
        <v>5485</v>
      </c>
      <c r="F255" s="664" t="s">
        <v>5486</v>
      </c>
      <c r="G255" s="663" t="s">
        <v>3694</v>
      </c>
      <c r="H255" s="663" t="s">
        <v>3695</v>
      </c>
      <c r="I255" s="665">
        <v>37.51</v>
      </c>
      <c r="J255" s="665">
        <v>200</v>
      </c>
      <c r="K255" s="666">
        <v>7501.9999999999991</v>
      </c>
    </row>
    <row r="256" spans="1:11" ht="14.4" customHeight="1" x14ac:dyDescent="0.3">
      <c r="A256" s="661" t="s">
        <v>569</v>
      </c>
      <c r="B256" s="662" t="s">
        <v>570</v>
      </c>
      <c r="C256" s="663" t="s">
        <v>583</v>
      </c>
      <c r="D256" s="664" t="s">
        <v>2129</v>
      </c>
      <c r="E256" s="663" t="s">
        <v>5485</v>
      </c>
      <c r="F256" s="664" t="s">
        <v>5486</v>
      </c>
      <c r="G256" s="663" t="s">
        <v>3401</v>
      </c>
      <c r="H256" s="663" t="s">
        <v>3402</v>
      </c>
      <c r="I256" s="665">
        <v>3.03</v>
      </c>
      <c r="J256" s="665">
        <v>20</v>
      </c>
      <c r="K256" s="666">
        <v>60.6</v>
      </c>
    </row>
    <row r="257" spans="1:11" ht="14.4" customHeight="1" x14ac:dyDescent="0.3">
      <c r="A257" s="661" t="s">
        <v>569</v>
      </c>
      <c r="B257" s="662" t="s">
        <v>570</v>
      </c>
      <c r="C257" s="663" t="s">
        <v>583</v>
      </c>
      <c r="D257" s="664" t="s">
        <v>2129</v>
      </c>
      <c r="E257" s="663" t="s">
        <v>5485</v>
      </c>
      <c r="F257" s="664" t="s">
        <v>5486</v>
      </c>
      <c r="G257" s="663" t="s">
        <v>3696</v>
      </c>
      <c r="H257" s="663" t="s">
        <v>3697</v>
      </c>
      <c r="I257" s="665">
        <v>0.25</v>
      </c>
      <c r="J257" s="665">
        <v>200</v>
      </c>
      <c r="K257" s="666">
        <v>50</v>
      </c>
    </row>
    <row r="258" spans="1:11" ht="14.4" customHeight="1" x14ac:dyDescent="0.3">
      <c r="A258" s="661" t="s">
        <v>569</v>
      </c>
      <c r="B258" s="662" t="s">
        <v>570</v>
      </c>
      <c r="C258" s="663" t="s">
        <v>583</v>
      </c>
      <c r="D258" s="664" t="s">
        <v>2129</v>
      </c>
      <c r="E258" s="663" t="s">
        <v>5485</v>
      </c>
      <c r="F258" s="664" t="s">
        <v>5486</v>
      </c>
      <c r="G258" s="663" t="s">
        <v>3403</v>
      </c>
      <c r="H258" s="663" t="s">
        <v>3404</v>
      </c>
      <c r="I258" s="665">
        <v>11.146666666666667</v>
      </c>
      <c r="J258" s="665">
        <v>150</v>
      </c>
      <c r="K258" s="666">
        <v>1672</v>
      </c>
    </row>
    <row r="259" spans="1:11" ht="14.4" customHeight="1" x14ac:dyDescent="0.3">
      <c r="A259" s="661" t="s">
        <v>569</v>
      </c>
      <c r="B259" s="662" t="s">
        <v>570</v>
      </c>
      <c r="C259" s="663" t="s">
        <v>583</v>
      </c>
      <c r="D259" s="664" t="s">
        <v>2129</v>
      </c>
      <c r="E259" s="663" t="s">
        <v>5485</v>
      </c>
      <c r="F259" s="664" t="s">
        <v>5486</v>
      </c>
      <c r="G259" s="663" t="s">
        <v>3698</v>
      </c>
      <c r="H259" s="663" t="s">
        <v>3699</v>
      </c>
      <c r="I259" s="665">
        <v>7.43</v>
      </c>
      <c r="J259" s="665">
        <v>50</v>
      </c>
      <c r="K259" s="666">
        <v>371.5</v>
      </c>
    </row>
    <row r="260" spans="1:11" ht="14.4" customHeight="1" x14ac:dyDescent="0.3">
      <c r="A260" s="661" t="s">
        <v>569</v>
      </c>
      <c r="B260" s="662" t="s">
        <v>570</v>
      </c>
      <c r="C260" s="663" t="s">
        <v>583</v>
      </c>
      <c r="D260" s="664" t="s">
        <v>2129</v>
      </c>
      <c r="E260" s="663" t="s">
        <v>5485</v>
      </c>
      <c r="F260" s="664" t="s">
        <v>5486</v>
      </c>
      <c r="G260" s="663" t="s">
        <v>3408</v>
      </c>
      <c r="H260" s="663" t="s">
        <v>3409</v>
      </c>
      <c r="I260" s="665">
        <v>1.0912500000000001</v>
      </c>
      <c r="J260" s="665">
        <v>1600</v>
      </c>
      <c r="K260" s="666">
        <v>1747</v>
      </c>
    </row>
    <row r="261" spans="1:11" ht="14.4" customHeight="1" x14ac:dyDescent="0.3">
      <c r="A261" s="661" t="s">
        <v>569</v>
      </c>
      <c r="B261" s="662" t="s">
        <v>570</v>
      </c>
      <c r="C261" s="663" t="s">
        <v>583</v>
      </c>
      <c r="D261" s="664" t="s">
        <v>2129</v>
      </c>
      <c r="E261" s="663" t="s">
        <v>5485</v>
      </c>
      <c r="F261" s="664" t="s">
        <v>5486</v>
      </c>
      <c r="G261" s="663" t="s">
        <v>3410</v>
      </c>
      <c r="H261" s="663" t="s">
        <v>3411</v>
      </c>
      <c r="I261" s="665">
        <v>1.6716666666666666</v>
      </c>
      <c r="J261" s="665">
        <v>1500</v>
      </c>
      <c r="K261" s="666">
        <v>2506</v>
      </c>
    </row>
    <row r="262" spans="1:11" ht="14.4" customHeight="1" x14ac:dyDescent="0.3">
      <c r="A262" s="661" t="s">
        <v>569</v>
      </c>
      <c r="B262" s="662" t="s">
        <v>570</v>
      </c>
      <c r="C262" s="663" t="s">
        <v>583</v>
      </c>
      <c r="D262" s="664" t="s">
        <v>2129</v>
      </c>
      <c r="E262" s="663" t="s">
        <v>5485</v>
      </c>
      <c r="F262" s="664" t="s">
        <v>5486</v>
      </c>
      <c r="G262" s="663" t="s">
        <v>3412</v>
      </c>
      <c r="H262" s="663" t="s">
        <v>3413</v>
      </c>
      <c r="I262" s="665">
        <v>0.47499999999999998</v>
      </c>
      <c r="J262" s="665">
        <v>1400</v>
      </c>
      <c r="K262" s="666">
        <v>664</v>
      </c>
    </row>
    <row r="263" spans="1:11" ht="14.4" customHeight="1" x14ac:dyDescent="0.3">
      <c r="A263" s="661" t="s">
        <v>569</v>
      </c>
      <c r="B263" s="662" t="s">
        <v>570</v>
      </c>
      <c r="C263" s="663" t="s">
        <v>583</v>
      </c>
      <c r="D263" s="664" t="s">
        <v>2129</v>
      </c>
      <c r="E263" s="663" t="s">
        <v>5485</v>
      </c>
      <c r="F263" s="664" t="s">
        <v>5486</v>
      </c>
      <c r="G263" s="663" t="s">
        <v>3414</v>
      </c>
      <c r="H263" s="663" t="s">
        <v>3415</v>
      </c>
      <c r="I263" s="665">
        <v>0.67</v>
      </c>
      <c r="J263" s="665">
        <v>2200</v>
      </c>
      <c r="K263" s="666">
        <v>1474</v>
      </c>
    </row>
    <row r="264" spans="1:11" ht="14.4" customHeight="1" x14ac:dyDescent="0.3">
      <c r="A264" s="661" t="s">
        <v>569</v>
      </c>
      <c r="B264" s="662" t="s">
        <v>570</v>
      </c>
      <c r="C264" s="663" t="s">
        <v>583</v>
      </c>
      <c r="D264" s="664" t="s">
        <v>2129</v>
      </c>
      <c r="E264" s="663" t="s">
        <v>5485</v>
      </c>
      <c r="F264" s="664" t="s">
        <v>5486</v>
      </c>
      <c r="G264" s="663" t="s">
        <v>3700</v>
      </c>
      <c r="H264" s="663" t="s">
        <v>3701</v>
      </c>
      <c r="I264" s="665">
        <v>3.13</v>
      </c>
      <c r="J264" s="665">
        <v>100</v>
      </c>
      <c r="K264" s="666">
        <v>313</v>
      </c>
    </row>
    <row r="265" spans="1:11" ht="14.4" customHeight="1" x14ac:dyDescent="0.3">
      <c r="A265" s="661" t="s">
        <v>569</v>
      </c>
      <c r="B265" s="662" t="s">
        <v>570</v>
      </c>
      <c r="C265" s="663" t="s">
        <v>583</v>
      </c>
      <c r="D265" s="664" t="s">
        <v>2129</v>
      </c>
      <c r="E265" s="663" t="s">
        <v>5485</v>
      </c>
      <c r="F265" s="664" t="s">
        <v>5486</v>
      </c>
      <c r="G265" s="663" t="s">
        <v>3416</v>
      </c>
      <c r="H265" s="663" t="s">
        <v>3417</v>
      </c>
      <c r="I265" s="665">
        <v>6.29</v>
      </c>
      <c r="J265" s="665">
        <v>20</v>
      </c>
      <c r="K265" s="666">
        <v>125.8</v>
      </c>
    </row>
    <row r="266" spans="1:11" ht="14.4" customHeight="1" x14ac:dyDescent="0.3">
      <c r="A266" s="661" t="s">
        <v>569</v>
      </c>
      <c r="B266" s="662" t="s">
        <v>570</v>
      </c>
      <c r="C266" s="663" t="s">
        <v>583</v>
      </c>
      <c r="D266" s="664" t="s">
        <v>2129</v>
      </c>
      <c r="E266" s="663" t="s">
        <v>5485</v>
      </c>
      <c r="F266" s="664" t="s">
        <v>5486</v>
      </c>
      <c r="G266" s="663" t="s">
        <v>3702</v>
      </c>
      <c r="H266" s="663" t="s">
        <v>3703</v>
      </c>
      <c r="I266" s="665">
        <v>6.2</v>
      </c>
      <c r="J266" s="665">
        <v>5</v>
      </c>
      <c r="K266" s="666">
        <v>31</v>
      </c>
    </row>
    <row r="267" spans="1:11" ht="14.4" customHeight="1" x14ac:dyDescent="0.3">
      <c r="A267" s="661" t="s">
        <v>569</v>
      </c>
      <c r="B267" s="662" t="s">
        <v>570</v>
      </c>
      <c r="C267" s="663" t="s">
        <v>583</v>
      </c>
      <c r="D267" s="664" t="s">
        <v>2129</v>
      </c>
      <c r="E267" s="663" t="s">
        <v>5485</v>
      </c>
      <c r="F267" s="664" t="s">
        <v>5486</v>
      </c>
      <c r="G267" s="663" t="s">
        <v>3418</v>
      </c>
      <c r="H267" s="663" t="s">
        <v>3419</v>
      </c>
      <c r="I267" s="665">
        <v>6.23</v>
      </c>
      <c r="J267" s="665">
        <v>20</v>
      </c>
      <c r="K267" s="666">
        <v>124.6</v>
      </c>
    </row>
    <row r="268" spans="1:11" ht="14.4" customHeight="1" x14ac:dyDescent="0.3">
      <c r="A268" s="661" t="s">
        <v>569</v>
      </c>
      <c r="B268" s="662" t="s">
        <v>570</v>
      </c>
      <c r="C268" s="663" t="s">
        <v>583</v>
      </c>
      <c r="D268" s="664" t="s">
        <v>2129</v>
      </c>
      <c r="E268" s="663" t="s">
        <v>5485</v>
      </c>
      <c r="F268" s="664" t="s">
        <v>5486</v>
      </c>
      <c r="G268" s="663" t="s">
        <v>3704</v>
      </c>
      <c r="H268" s="663" t="s">
        <v>3705</v>
      </c>
      <c r="I268" s="665">
        <v>1140.4166666666667</v>
      </c>
      <c r="J268" s="665">
        <v>4</v>
      </c>
      <c r="K268" s="666">
        <v>4561.7000000000007</v>
      </c>
    </row>
    <row r="269" spans="1:11" ht="14.4" customHeight="1" x14ac:dyDescent="0.3">
      <c r="A269" s="661" t="s">
        <v>569</v>
      </c>
      <c r="B269" s="662" t="s">
        <v>570</v>
      </c>
      <c r="C269" s="663" t="s">
        <v>583</v>
      </c>
      <c r="D269" s="664" t="s">
        <v>2129</v>
      </c>
      <c r="E269" s="663" t="s">
        <v>5485</v>
      </c>
      <c r="F269" s="664" t="s">
        <v>5486</v>
      </c>
      <c r="G269" s="663" t="s">
        <v>3420</v>
      </c>
      <c r="H269" s="663" t="s">
        <v>3421</v>
      </c>
      <c r="I269" s="665">
        <v>81.754999999999995</v>
      </c>
      <c r="J269" s="665">
        <v>55</v>
      </c>
      <c r="K269" s="666">
        <v>4495.6499999999996</v>
      </c>
    </row>
    <row r="270" spans="1:11" ht="14.4" customHeight="1" x14ac:dyDescent="0.3">
      <c r="A270" s="661" t="s">
        <v>569</v>
      </c>
      <c r="B270" s="662" t="s">
        <v>570</v>
      </c>
      <c r="C270" s="663" t="s">
        <v>583</v>
      </c>
      <c r="D270" s="664" t="s">
        <v>2129</v>
      </c>
      <c r="E270" s="663" t="s">
        <v>5485</v>
      </c>
      <c r="F270" s="664" t="s">
        <v>5486</v>
      </c>
      <c r="G270" s="663" t="s">
        <v>3422</v>
      </c>
      <c r="H270" s="663" t="s">
        <v>3423</v>
      </c>
      <c r="I270" s="665">
        <v>6.17</v>
      </c>
      <c r="J270" s="665">
        <v>130</v>
      </c>
      <c r="K270" s="666">
        <v>802.1</v>
      </c>
    </row>
    <row r="271" spans="1:11" ht="14.4" customHeight="1" x14ac:dyDescent="0.3">
      <c r="A271" s="661" t="s">
        <v>569</v>
      </c>
      <c r="B271" s="662" t="s">
        <v>570</v>
      </c>
      <c r="C271" s="663" t="s">
        <v>583</v>
      </c>
      <c r="D271" s="664" t="s">
        <v>2129</v>
      </c>
      <c r="E271" s="663" t="s">
        <v>5485</v>
      </c>
      <c r="F271" s="664" t="s">
        <v>5486</v>
      </c>
      <c r="G271" s="663" t="s">
        <v>3706</v>
      </c>
      <c r="H271" s="663" t="s">
        <v>3707</v>
      </c>
      <c r="I271" s="665">
        <v>17.91</v>
      </c>
      <c r="J271" s="665">
        <v>6</v>
      </c>
      <c r="K271" s="666">
        <v>107.46000000000001</v>
      </c>
    </row>
    <row r="272" spans="1:11" ht="14.4" customHeight="1" x14ac:dyDescent="0.3">
      <c r="A272" s="661" t="s">
        <v>569</v>
      </c>
      <c r="B272" s="662" t="s">
        <v>570</v>
      </c>
      <c r="C272" s="663" t="s">
        <v>583</v>
      </c>
      <c r="D272" s="664" t="s">
        <v>2129</v>
      </c>
      <c r="E272" s="663" t="s">
        <v>5485</v>
      </c>
      <c r="F272" s="664" t="s">
        <v>5486</v>
      </c>
      <c r="G272" s="663" t="s">
        <v>3708</v>
      </c>
      <c r="H272" s="663" t="s">
        <v>3709</v>
      </c>
      <c r="I272" s="665">
        <v>17.91</v>
      </c>
      <c r="J272" s="665">
        <v>5</v>
      </c>
      <c r="K272" s="666">
        <v>89.55</v>
      </c>
    </row>
    <row r="273" spans="1:11" ht="14.4" customHeight="1" x14ac:dyDescent="0.3">
      <c r="A273" s="661" t="s">
        <v>569</v>
      </c>
      <c r="B273" s="662" t="s">
        <v>570</v>
      </c>
      <c r="C273" s="663" t="s">
        <v>583</v>
      </c>
      <c r="D273" s="664" t="s">
        <v>2129</v>
      </c>
      <c r="E273" s="663" t="s">
        <v>5485</v>
      </c>
      <c r="F273" s="664" t="s">
        <v>5486</v>
      </c>
      <c r="G273" s="663" t="s">
        <v>3710</v>
      </c>
      <c r="H273" s="663" t="s">
        <v>3711</v>
      </c>
      <c r="I273" s="665">
        <v>17.91</v>
      </c>
      <c r="J273" s="665">
        <v>7</v>
      </c>
      <c r="K273" s="666">
        <v>125.37</v>
      </c>
    </row>
    <row r="274" spans="1:11" ht="14.4" customHeight="1" x14ac:dyDescent="0.3">
      <c r="A274" s="661" t="s">
        <v>569</v>
      </c>
      <c r="B274" s="662" t="s">
        <v>570</v>
      </c>
      <c r="C274" s="663" t="s">
        <v>583</v>
      </c>
      <c r="D274" s="664" t="s">
        <v>2129</v>
      </c>
      <c r="E274" s="663" t="s">
        <v>5485</v>
      </c>
      <c r="F274" s="664" t="s">
        <v>5486</v>
      </c>
      <c r="G274" s="663" t="s">
        <v>3712</v>
      </c>
      <c r="H274" s="663" t="s">
        <v>3713</v>
      </c>
      <c r="I274" s="665">
        <v>17.91</v>
      </c>
      <c r="J274" s="665">
        <v>3</v>
      </c>
      <c r="K274" s="666">
        <v>53.73</v>
      </c>
    </row>
    <row r="275" spans="1:11" ht="14.4" customHeight="1" x14ac:dyDescent="0.3">
      <c r="A275" s="661" t="s">
        <v>569</v>
      </c>
      <c r="B275" s="662" t="s">
        <v>570</v>
      </c>
      <c r="C275" s="663" t="s">
        <v>583</v>
      </c>
      <c r="D275" s="664" t="s">
        <v>2129</v>
      </c>
      <c r="E275" s="663" t="s">
        <v>5485</v>
      </c>
      <c r="F275" s="664" t="s">
        <v>5486</v>
      </c>
      <c r="G275" s="663" t="s">
        <v>3714</v>
      </c>
      <c r="H275" s="663" t="s">
        <v>3715</v>
      </c>
      <c r="I275" s="665">
        <v>206.04</v>
      </c>
      <c r="J275" s="665">
        <v>2</v>
      </c>
      <c r="K275" s="666">
        <v>412.08</v>
      </c>
    </row>
    <row r="276" spans="1:11" ht="14.4" customHeight="1" x14ac:dyDescent="0.3">
      <c r="A276" s="661" t="s">
        <v>569</v>
      </c>
      <c r="B276" s="662" t="s">
        <v>570</v>
      </c>
      <c r="C276" s="663" t="s">
        <v>583</v>
      </c>
      <c r="D276" s="664" t="s">
        <v>2129</v>
      </c>
      <c r="E276" s="663" t="s">
        <v>5485</v>
      </c>
      <c r="F276" s="664" t="s">
        <v>5486</v>
      </c>
      <c r="G276" s="663" t="s">
        <v>3424</v>
      </c>
      <c r="H276" s="663" t="s">
        <v>3425</v>
      </c>
      <c r="I276" s="665">
        <v>9.68</v>
      </c>
      <c r="J276" s="665">
        <v>30</v>
      </c>
      <c r="K276" s="666">
        <v>290.39999999999998</v>
      </c>
    </row>
    <row r="277" spans="1:11" ht="14.4" customHeight="1" x14ac:dyDescent="0.3">
      <c r="A277" s="661" t="s">
        <v>569</v>
      </c>
      <c r="B277" s="662" t="s">
        <v>570</v>
      </c>
      <c r="C277" s="663" t="s">
        <v>583</v>
      </c>
      <c r="D277" s="664" t="s">
        <v>2129</v>
      </c>
      <c r="E277" s="663" t="s">
        <v>5485</v>
      </c>
      <c r="F277" s="664" t="s">
        <v>5486</v>
      </c>
      <c r="G277" s="663" t="s">
        <v>3428</v>
      </c>
      <c r="H277" s="663" t="s">
        <v>3429</v>
      </c>
      <c r="I277" s="665">
        <v>1.9850000000000001</v>
      </c>
      <c r="J277" s="665">
        <v>800</v>
      </c>
      <c r="K277" s="666">
        <v>1587.5</v>
      </c>
    </row>
    <row r="278" spans="1:11" ht="14.4" customHeight="1" x14ac:dyDescent="0.3">
      <c r="A278" s="661" t="s">
        <v>569</v>
      </c>
      <c r="B278" s="662" t="s">
        <v>570</v>
      </c>
      <c r="C278" s="663" t="s">
        <v>583</v>
      </c>
      <c r="D278" s="664" t="s">
        <v>2129</v>
      </c>
      <c r="E278" s="663" t="s">
        <v>5485</v>
      </c>
      <c r="F278" s="664" t="s">
        <v>5486</v>
      </c>
      <c r="G278" s="663" t="s">
        <v>3430</v>
      </c>
      <c r="H278" s="663" t="s">
        <v>3431</v>
      </c>
      <c r="I278" s="665">
        <v>1.9849999999999999</v>
      </c>
      <c r="J278" s="665">
        <v>100</v>
      </c>
      <c r="K278" s="666">
        <v>198.5</v>
      </c>
    </row>
    <row r="279" spans="1:11" ht="14.4" customHeight="1" x14ac:dyDescent="0.3">
      <c r="A279" s="661" t="s">
        <v>569</v>
      </c>
      <c r="B279" s="662" t="s">
        <v>570</v>
      </c>
      <c r="C279" s="663" t="s">
        <v>583</v>
      </c>
      <c r="D279" s="664" t="s">
        <v>2129</v>
      </c>
      <c r="E279" s="663" t="s">
        <v>5485</v>
      </c>
      <c r="F279" s="664" t="s">
        <v>5486</v>
      </c>
      <c r="G279" s="663" t="s">
        <v>3432</v>
      </c>
      <c r="H279" s="663" t="s">
        <v>3433</v>
      </c>
      <c r="I279" s="665">
        <v>1.92</v>
      </c>
      <c r="J279" s="665">
        <v>10</v>
      </c>
      <c r="K279" s="666">
        <v>19.2</v>
      </c>
    </row>
    <row r="280" spans="1:11" ht="14.4" customHeight="1" x14ac:dyDescent="0.3">
      <c r="A280" s="661" t="s">
        <v>569</v>
      </c>
      <c r="B280" s="662" t="s">
        <v>570</v>
      </c>
      <c r="C280" s="663" t="s">
        <v>583</v>
      </c>
      <c r="D280" s="664" t="s">
        <v>2129</v>
      </c>
      <c r="E280" s="663" t="s">
        <v>5485</v>
      </c>
      <c r="F280" s="664" t="s">
        <v>5486</v>
      </c>
      <c r="G280" s="663" t="s">
        <v>3612</v>
      </c>
      <c r="H280" s="663" t="s">
        <v>3613</v>
      </c>
      <c r="I280" s="665">
        <v>4.82</v>
      </c>
      <c r="J280" s="665">
        <v>30</v>
      </c>
      <c r="K280" s="666">
        <v>144.6</v>
      </c>
    </row>
    <row r="281" spans="1:11" ht="14.4" customHeight="1" x14ac:dyDescent="0.3">
      <c r="A281" s="661" t="s">
        <v>569</v>
      </c>
      <c r="B281" s="662" t="s">
        <v>570</v>
      </c>
      <c r="C281" s="663" t="s">
        <v>583</v>
      </c>
      <c r="D281" s="664" t="s">
        <v>2129</v>
      </c>
      <c r="E281" s="663" t="s">
        <v>5485</v>
      </c>
      <c r="F281" s="664" t="s">
        <v>5486</v>
      </c>
      <c r="G281" s="663" t="s">
        <v>3438</v>
      </c>
      <c r="H281" s="663" t="s">
        <v>3439</v>
      </c>
      <c r="I281" s="665">
        <v>2.1666666666666665</v>
      </c>
      <c r="J281" s="665">
        <v>250</v>
      </c>
      <c r="K281" s="666">
        <v>541.5</v>
      </c>
    </row>
    <row r="282" spans="1:11" ht="14.4" customHeight="1" x14ac:dyDescent="0.3">
      <c r="A282" s="661" t="s">
        <v>569</v>
      </c>
      <c r="B282" s="662" t="s">
        <v>570</v>
      </c>
      <c r="C282" s="663" t="s">
        <v>583</v>
      </c>
      <c r="D282" s="664" t="s">
        <v>2129</v>
      </c>
      <c r="E282" s="663" t="s">
        <v>5485</v>
      </c>
      <c r="F282" s="664" t="s">
        <v>5486</v>
      </c>
      <c r="G282" s="663" t="s">
        <v>3716</v>
      </c>
      <c r="H282" s="663" t="s">
        <v>3717</v>
      </c>
      <c r="I282" s="665">
        <v>2.6</v>
      </c>
      <c r="J282" s="665">
        <v>800</v>
      </c>
      <c r="K282" s="666">
        <v>2077</v>
      </c>
    </row>
    <row r="283" spans="1:11" ht="14.4" customHeight="1" x14ac:dyDescent="0.3">
      <c r="A283" s="661" t="s">
        <v>569</v>
      </c>
      <c r="B283" s="662" t="s">
        <v>570</v>
      </c>
      <c r="C283" s="663" t="s">
        <v>583</v>
      </c>
      <c r="D283" s="664" t="s">
        <v>2129</v>
      </c>
      <c r="E283" s="663" t="s">
        <v>5485</v>
      </c>
      <c r="F283" s="664" t="s">
        <v>5486</v>
      </c>
      <c r="G283" s="663" t="s">
        <v>3440</v>
      </c>
      <c r="H283" s="663" t="s">
        <v>3441</v>
      </c>
      <c r="I283" s="665">
        <v>4.2300000000000004</v>
      </c>
      <c r="J283" s="665">
        <v>20</v>
      </c>
      <c r="K283" s="666">
        <v>84.6</v>
      </c>
    </row>
    <row r="284" spans="1:11" ht="14.4" customHeight="1" x14ac:dyDescent="0.3">
      <c r="A284" s="661" t="s">
        <v>569</v>
      </c>
      <c r="B284" s="662" t="s">
        <v>570</v>
      </c>
      <c r="C284" s="663" t="s">
        <v>583</v>
      </c>
      <c r="D284" s="664" t="s">
        <v>2129</v>
      </c>
      <c r="E284" s="663" t="s">
        <v>5485</v>
      </c>
      <c r="F284" s="664" t="s">
        <v>5486</v>
      </c>
      <c r="G284" s="663" t="s">
        <v>3718</v>
      </c>
      <c r="H284" s="663" t="s">
        <v>3719</v>
      </c>
      <c r="I284" s="665">
        <v>7.16</v>
      </c>
      <c r="J284" s="665">
        <v>200</v>
      </c>
      <c r="K284" s="666">
        <v>1431.41</v>
      </c>
    </row>
    <row r="285" spans="1:11" ht="14.4" customHeight="1" x14ac:dyDescent="0.3">
      <c r="A285" s="661" t="s">
        <v>569</v>
      </c>
      <c r="B285" s="662" t="s">
        <v>570</v>
      </c>
      <c r="C285" s="663" t="s">
        <v>583</v>
      </c>
      <c r="D285" s="664" t="s">
        <v>2129</v>
      </c>
      <c r="E285" s="663" t="s">
        <v>5485</v>
      </c>
      <c r="F285" s="664" t="s">
        <v>5486</v>
      </c>
      <c r="G285" s="663" t="s">
        <v>3444</v>
      </c>
      <c r="H285" s="663" t="s">
        <v>3445</v>
      </c>
      <c r="I285" s="665">
        <v>2.1749999999999998</v>
      </c>
      <c r="J285" s="665">
        <v>150</v>
      </c>
      <c r="K285" s="666">
        <v>326</v>
      </c>
    </row>
    <row r="286" spans="1:11" ht="14.4" customHeight="1" x14ac:dyDescent="0.3">
      <c r="A286" s="661" t="s">
        <v>569</v>
      </c>
      <c r="B286" s="662" t="s">
        <v>570</v>
      </c>
      <c r="C286" s="663" t="s">
        <v>583</v>
      </c>
      <c r="D286" s="664" t="s">
        <v>2129</v>
      </c>
      <c r="E286" s="663" t="s">
        <v>5485</v>
      </c>
      <c r="F286" s="664" t="s">
        <v>5486</v>
      </c>
      <c r="G286" s="663" t="s">
        <v>3720</v>
      </c>
      <c r="H286" s="663" t="s">
        <v>3721</v>
      </c>
      <c r="I286" s="665">
        <v>29.9</v>
      </c>
      <c r="J286" s="665">
        <v>80</v>
      </c>
      <c r="K286" s="666">
        <v>2392</v>
      </c>
    </row>
    <row r="287" spans="1:11" ht="14.4" customHeight="1" x14ac:dyDescent="0.3">
      <c r="A287" s="661" t="s">
        <v>569</v>
      </c>
      <c r="B287" s="662" t="s">
        <v>570</v>
      </c>
      <c r="C287" s="663" t="s">
        <v>583</v>
      </c>
      <c r="D287" s="664" t="s">
        <v>2129</v>
      </c>
      <c r="E287" s="663" t="s">
        <v>5485</v>
      </c>
      <c r="F287" s="664" t="s">
        <v>5486</v>
      </c>
      <c r="G287" s="663" t="s">
        <v>3722</v>
      </c>
      <c r="H287" s="663" t="s">
        <v>3723</v>
      </c>
      <c r="I287" s="665">
        <v>1.6349999999999998</v>
      </c>
      <c r="J287" s="665">
        <v>300</v>
      </c>
      <c r="K287" s="666">
        <v>490.5</v>
      </c>
    </row>
    <row r="288" spans="1:11" ht="14.4" customHeight="1" x14ac:dyDescent="0.3">
      <c r="A288" s="661" t="s">
        <v>569</v>
      </c>
      <c r="B288" s="662" t="s">
        <v>570</v>
      </c>
      <c r="C288" s="663" t="s">
        <v>583</v>
      </c>
      <c r="D288" s="664" t="s">
        <v>2129</v>
      </c>
      <c r="E288" s="663" t="s">
        <v>5485</v>
      </c>
      <c r="F288" s="664" t="s">
        <v>5486</v>
      </c>
      <c r="G288" s="663" t="s">
        <v>3722</v>
      </c>
      <c r="H288" s="663" t="s">
        <v>3724</v>
      </c>
      <c r="I288" s="665">
        <v>1.6320000000000001</v>
      </c>
      <c r="J288" s="665">
        <v>700</v>
      </c>
      <c r="K288" s="666">
        <v>1143</v>
      </c>
    </row>
    <row r="289" spans="1:11" ht="14.4" customHeight="1" x14ac:dyDescent="0.3">
      <c r="A289" s="661" t="s">
        <v>569</v>
      </c>
      <c r="B289" s="662" t="s">
        <v>570</v>
      </c>
      <c r="C289" s="663" t="s">
        <v>583</v>
      </c>
      <c r="D289" s="664" t="s">
        <v>2129</v>
      </c>
      <c r="E289" s="663" t="s">
        <v>5485</v>
      </c>
      <c r="F289" s="664" t="s">
        <v>5486</v>
      </c>
      <c r="G289" s="663" t="s">
        <v>3616</v>
      </c>
      <c r="H289" s="663" t="s">
        <v>3617</v>
      </c>
      <c r="I289" s="665">
        <v>2.9</v>
      </c>
      <c r="J289" s="665">
        <v>10</v>
      </c>
      <c r="K289" s="666">
        <v>29</v>
      </c>
    </row>
    <row r="290" spans="1:11" ht="14.4" customHeight="1" x14ac:dyDescent="0.3">
      <c r="A290" s="661" t="s">
        <v>569</v>
      </c>
      <c r="B290" s="662" t="s">
        <v>570</v>
      </c>
      <c r="C290" s="663" t="s">
        <v>583</v>
      </c>
      <c r="D290" s="664" t="s">
        <v>2129</v>
      </c>
      <c r="E290" s="663" t="s">
        <v>5485</v>
      </c>
      <c r="F290" s="664" t="s">
        <v>5486</v>
      </c>
      <c r="G290" s="663" t="s">
        <v>3448</v>
      </c>
      <c r="H290" s="663" t="s">
        <v>3449</v>
      </c>
      <c r="I290" s="665">
        <v>5.13</v>
      </c>
      <c r="J290" s="665">
        <v>200</v>
      </c>
      <c r="K290" s="666">
        <v>1026</v>
      </c>
    </row>
    <row r="291" spans="1:11" ht="14.4" customHeight="1" x14ac:dyDescent="0.3">
      <c r="A291" s="661" t="s">
        <v>569</v>
      </c>
      <c r="B291" s="662" t="s">
        <v>570</v>
      </c>
      <c r="C291" s="663" t="s">
        <v>583</v>
      </c>
      <c r="D291" s="664" t="s">
        <v>2129</v>
      </c>
      <c r="E291" s="663" t="s">
        <v>5485</v>
      </c>
      <c r="F291" s="664" t="s">
        <v>5486</v>
      </c>
      <c r="G291" s="663" t="s">
        <v>3725</v>
      </c>
      <c r="H291" s="663" t="s">
        <v>3726</v>
      </c>
      <c r="I291" s="665">
        <v>22.09</v>
      </c>
      <c r="J291" s="665">
        <v>100</v>
      </c>
      <c r="K291" s="666">
        <v>2209</v>
      </c>
    </row>
    <row r="292" spans="1:11" ht="14.4" customHeight="1" x14ac:dyDescent="0.3">
      <c r="A292" s="661" t="s">
        <v>569</v>
      </c>
      <c r="B292" s="662" t="s">
        <v>570</v>
      </c>
      <c r="C292" s="663" t="s">
        <v>583</v>
      </c>
      <c r="D292" s="664" t="s">
        <v>2129</v>
      </c>
      <c r="E292" s="663" t="s">
        <v>5485</v>
      </c>
      <c r="F292" s="664" t="s">
        <v>5486</v>
      </c>
      <c r="G292" s="663" t="s">
        <v>3450</v>
      </c>
      <c r="H292" s="663" t="s">
        <v>3451</v>
      </c>
      <c r="I292" s="665">
        <v>7.95</v>
      </c>
      <c r="J292" s="665">
        <v>420</v>
      </c>
      <c r="K292" s="666">
        <v>3339</v>
      </c>
    </row>
    <row r="293" spans="1:11" ht="14.4" customHeight="1" x14ac:dyDescent="0.3">
      <c r="A293" s="661" t="s">
        <v>569</v>
      </c>
      <c r="B293" s="662" t="s">
        <v>570</v>
      </c>
      <c r="C293" s="663" t="s">
        <v>583</v>
      </c>
      <c r="D293" s="664" t="s">
        <v>2129</v>
      </c>
      <c r="E293" s="663" t="s">
        <v>5485</v>
      </c>
      <c r="F293" s="664" t="s">
        <v>5486</v>
      </c>
      <c r="G293" s="663" t="s">
        <v>3727</v>
      </c>
      <c r="H293" s="663" t="s">
        <v>3728</v>
      </c>
      <c r="I293" s="665">
        <v>0.55000000000000004</v>
      </c>
      <c r="J293" s="665">
        <v>300</v>
      </c>
      <c r="K293" s="666">
        <v>165</v>
      </c>
    </row>
    <row r="294" spans="1:11" ht="14.4" customHeight="1" x14ac:dyDescent="0.3">
      <c r="A294" s="661" t="s">
        <v>569</v>
      </c>
      <c r="B294" s="662" t="s">
        <v>570</v>
      </c>
      <c r="C294" s="663" t="s">
        <v>583</v>
      </c>
      <c r="D294" s="664" t="s">
        <v>2129</v>
      </c>
      <c r="E294" s="663" t="s">
        <v>5485</v>
      </c>
      <c r="F294" s="664" t="s">
        <v>5486</v>
      </c>
      <c r="G294" s="663" t="s">
        <v>3729</v>
      </c>
      <c r="H294" s="663" t="s">
        <v>3730</v>
      </c>
      <c r="I294" s="665">
        <v>13.12</v>
      </c>
      <c r="J294" s="665">
        <v>90</v>
      </c>
      <c r="K294" s="666">
        <v>1181.05</v>
      </c>
    </row>
    <row r="295" spans="1:11" ht="14.4" customHeight="1" x14ac:dyDescent="0.3">
      <c r="A295" s="661" t="s">
        <v>569</v>
      </c>
      <c r="B295" s="662" t="s">
        <v>570</v>
      </c>
      <c r="C295" s="663" t="s">
        <v>583</v>
      </c>
      <c r="D295" s="664" t="s">
        <v>2129</v>
      </c>
      <c r="E295" s="663" t="s">
        <v>5485</v>
      </c>
      <c r="F295" s="664" t="s">
        <v>5486</v>
      </c>
      <c r="G295" s="663" t="s">
        <v>3731</v>
      </c>
      <c r="H295" s="663" t="s">
        <v>3732</v>
      </c>
      <c r="I295" s="665">
        <v>447.94</v>
      </c>
      <c r="J295" s="665">
        <v>10</v>
      </c>
      <c r="K295" s="666">
        <v>4479.4399999999996</v>
      </c>
    </row>
    <row r="296" spans="1:11" ht="14.4" customHeight="1" x14ac:dyDescent="0.3">
      <c r="A296" s="661" t="s">
        <v>569</v>
      </c>
      <c r="B296" s="662" t="s">
        <v>570</v>
      </c>
      <c r="C296" s="663" t="s">
        <v>583</v>
      </c>
      <c r="D296" s="664" t="s">
        <v>2129</v>
      </c>
      <c r="E296" s="663" t="s">
        <v>5485</v>
      </c>
      <c r="F296" s="664" t="s">
        <v>5486</v>
      </c>
      <c r="G296" s="663" t="s">
        <v>3454</v>
      </c>
      <c r="H296" s="663" t="s">
        <v>3455</v>
      </c>
      <c r="I296" s="665">
        <v>17.98</v>
      </c>
      <c r="J296" s="665">
        <v>15</v>
      </c>
      <c r="K296" s="666">
        <v>269.7</v>
      </c>
    </row>
    <row r="297" spans="1:11" ht="14.4" customHeight="1" x14ac:dyDescent="0.3">
      <c r="A297" s="661" t="s">
        <v>569</v>
      </c>
      <c r="B297" s="662" t="s">
        <v>570</v>
      </c>
      <c r="C297" s="663" t="s">
        <v>583</v>
      </c>
      <c r="D297" s="664" t="s">
        <v>2129</v>
      </c>
      <c r="E297" s="663" t="s">
        <v>5485</v>
      </c>
      <c r="F297" s="664" t="s">
        <v>5486</v>
      </c>
      <c r="G297" s="663" t="s">
        <v>3456</v>
      </c>
      <c r="H297" s="663" t="s">
        <v>3457</v>
      </c>
      <c r="I297" s="665">
        <v>17.98</v>
      </c>
      <c r="J297" s="665">
        <v>160</v>
      </c>
      <c r="K297" s="666">
        <v>2876.7999999999997</v>
      </c>
    </row>
    <row r="298" spans="1:11" ht="14.4" customHeight="1" x14ac:dyDescent="0.3">
      <c r="A298" s="661" t="s">
        <v>569</v>
      </c>
      <c r="B298" s="662" t="s">
        <v>570</v>
      </c>
      <c r="C298" s="663" t="s">
        <v>583</v>
      </c>
      <c r="D298" s="664" t="s">
        <v>2129</v>
      </c>
      <c r="E298" s="663" t="s">
        <v>5485</v>
      </c>
      <c r="F298" s="664" t="s">
        <v>5486</v>
      </c>
      <c r="G298" s="663" t="s">
        <v>3733</v>
      </c>
      <c r="H298" s="663" t="s">
        <v>3734</v>
      </c>
      <c r="I298" s="665">
        <v>17.98</v>
      </c>
      <c r="J298" s="665">
        <v>100</v>
      </c>
      <c r="K298" s="666">
        <v>1798</v>
      </c>
    </row>
    <row r="299" spans="1:11" ht="14.4" customHeight="1" x14ac:dyDescent="0.3">
      <c r="A299" s="661" t="s">
        <v>569</v>
      </c>
      <c r="B299" s="662" t="s">
        <v>570</v>
      </c>
      <c r="C299" s="663" t="s">
        <v>583</v>
      </c>
      <c r="D299" s="664" t="s">
        <v>2129</v>
      </c>
      <c r="E299" s="663" t="s">
        <v>5485</v>
      </c>
      <c r="F299" s="664" t="s">
        <v>5486</v>
      </c>
      <c r="G299" s="663" t="s">
        <v>3622</v>
      </c>
      <c r="H299" s="663" t="s">
        <v>3623</v>
      </c>
      <c r="I299" s="665">
        <v>12.104285714285712</v>
      </c>
      <c r="J299" s="665">
        <v>290</v>
      </c>
      <c r="K299" s="666">
        <v>3510.2</v>
      </c>
    </row>
    <row r="300" spans="1:11" ht="14.4" customHeight="1" x14ac:dyDescent="0.3">
      <c r="A300" s="661" t="s">
        <v>569</v>
      </c>
      <c r="B300" s="662" t="s">
        <v>570</v>
      </c>
      <c r="C300" s="663" t="s">
        <v>583</v>
      </c>
      <c r="D300" s="664" t="s">
        <v>2129</v>
      </c>
      <c r="E300" s="663" t="s">
        <v>5485</v>
      </c>
      <c r="F300" s="664" t="s">
        <v>5486</v>
      </c>
      <c r="G300" s="663" t="s">
        <v>3735</v>
      </c>
      <c r="H300" s="663" t="s">
        <v>3736</v>
      </c>
      <c r="I300" s="665">
        <v>8.9499999999999993</v>
      </c>
      <c r="J300" s="665">
        <v>20</v>
      </c>
      <c r="K300" s="666">
        <v>179</v>
      </c>
    </row>
    <row r="301" spans="1:11" ht="14.4" customHeight="1" x14ac:dyDescent="0.3">
      <c r="A301" s="661" t="s">
        <v>569</v>
      </c>
      <c r="B301" s="662" t="s">
        <v>570</v>
      </c>
      <c r="C301" s="663" t="s">
        <v>583</v>
      </c>
      <c r="D301" s="664" t="s">
        <v>2129</v>
      </c>
      <c r="E301" s="663" t="s">
        <v>5485</v>
      </c>
      <c r="F301" s="664" t="s">
        <v>5486</v>
      </c>
      <c r="G301" s="663" t="s">
        <v>3460</v>
      </c>
      <c r="H301" s="663" t="s">
        <v>3461</v>
      </c>
      <c r="I301" s="665">
        <v>2.5149999999999997</v>
      </c>
      <c r="J301" s="665">
        <v>100</v>
      </c>
      <c r="K301" s="666">
        <v>251.5</v>
      </c>
    </row>
    <row r="302" spans="1:11" ht="14.4" customHeight="1" x14ac:dyDescent="0.3">
      <c r="A302" s="661" t="s">
        <v>569</v>
      </c>
      <c r="B302" s="662" t="s">
        <v>570</v>
      </c>
      <c r="C302" s="663" t="s">
        <v>583</v>
      </c>
      <c r="D302" s="664" t="s">
        <v>2129</v>
      </c>
      <c r="E302" s="663" t="s">
        <v>5485</v>
      </c>
      <c r="F302" s="664" t="s">
        <v>5486</v>
      </c>
      <c r="G302" s="663" t="s">
        <v>3737</v>
      </c>
      <c r="H302" s="663" t="s">
        <v>3738</v>
      </c>
      <c r="I302" s="665">
        <v>1.9359999999999999</v>
      </c>
      <c r="J302" s="665">
        <v>650</v>
      </c>
      <c r="K302" s="666">
        <v>1258</v>
      </c>
    </row>
    <row r="303" spans="1:11" ht="14.4" customHeight="1" x14ac:dyDescent="0.3">
      <c r="A303" s="661" t="s">
        <v>569</v>
      </c>
      <c r="B303" s="662" t="s">
        <v>570</v>
      </c>
      <c r="C303" s="663" t="s">
        <v>583</v>
      </c>
      <c r="D303" s="664" t="s">
        <v>2129</v>
      </c>
      <c r="E303" s="663" t="s">
        <v>5485</v>
      </c>
      <c r="F303" s="664" t="s">
        <v>5486</v>
      </c>
      <c r="G303" s="663" t="s">
        <v>3462</v>
      </c>
      <c r="H303" s="663" t="s">
        <v>3463</v>
      </c>
      <c r="I303" s="665">
        <v>5.2050000000000001</v>
      </c>
      <c r="J303" s="665">
        <v>200</v>
      </c>
      <c r="K303" s="666">
        <v>1041</v>
      </c>
    </row>
    <row r="304" spans="1:11" ht="14.4" customHeight="1" x14ac:dyDescent="0.3">
      <c r="A304" s="661" t="s">
        <v>569</v>
      </c>
      <c r="B304" s="662" t="s">
        <v>570</v>
      </c>
      <c r="C304" s="663" t="s">
        <v>583</v>
      </c>
      <c r="D304" s="664" t="s">
        <v>2129</v>
      </c>
      <c r="E304" s="663" t="s">
        <v>5485</v>
      </c>
      <c r="F304" s="664" t="s">
        <v>5486</v>
      </c>
      <c r="G304" s="663" t="s">
        <v>3464</v>
      </c>
      <c r="H304" s="663" t="s">
        <v>3465</v>
      </c>
      <c r="I304" s="665">
        <v>13.2</v>
      </c>
      <c r="J304" s="665">
        <v>20</v>
      </c>
      <c r="K304" s="666">
        <v>264</v>
      </c>
    </row>
    <row r="305" spans="1:11" ht="14.4" customHeight="1" x14ac:dyDescent="0.3">
      <c r="A305" s="661" t="s">
        <v>569</v>
      </c>
      <c r="B305" s="662" t="s">
        <v>570</v>
      </c>
      <c r="C305" s="663" t="s">
        <v>583</v>
      </c>
      <c r="D305" s="664" t="s">
        <v>2129</v>
      </c>
      <c r="E305" s="663" t="s">
        <v>5485</v>
      </c>
      <c r="F305" s="664" t="s">
        <v>5486</v>
      </c>
      <c r="G305" s="663" t="s">
        <v>3466</v>
      </c>
      <c r="H305" s="663" t="s">
        <v>3467</v>
      </c>
      <c r="I305" s="665">
        <v>13.2</v>
      </c>
      <c r="J305" s="665">
        <v>20</v>
      </c>
      <c r="K305" s="666">
        <v>264</v>
      </c>
    </row>
    <row r="306" spans="1:11" ht="14.4" customHeight="1" x14ac:dyDescent="0.3">
      <c r="A306" s="661" t="s">
        <v>569</v>
      </c>
      <c r="B306" s="662" t="s">
        <v>570</v>
      </c>
      <c r="C306" s="663" t="s">
        <v>583</v>
      </c>
      <c r="D306" s="664" t="s">
        <v>2129</v>
      </c>
      <c r="E306" s="663" t="s">
        <v>5485</v>
      </c>
      <c r="F306" s="664" t="s">
        <v>5486</v>
      </c>
      <c r="G306" s="663" t="s">
        <v>3468</v>
      </c>
      <c r="H306" s="663" t="s">
        <v>3469</v>
      </c>
      <c r="I306" s="665">
        <v>13.2</v>
      </c>
      <c r="J306" s="665">
        <v>10</v>
      </c>
      <c r="K306" s="666">
        <v>132</v>
      </c>
    </row>
    <row r="307" spans="1:11" ht="14.4" customHeight="1" x14ac:dyDescent="0.3">
      <c r="A307" s="661" t="s">
        <v>569</v>
      </c>
      <c r="B307" s="662" t="s">
        <v>570</v>
      </c>
      <c r="C307" s="663" t="s">
        <v>583</v>
      </c>
      <c r="D307" s="664" t="s">
        <v>2129</v>
      </c>
      <c r="E307" s="663" t="s">
        <v>5485</v>
      </c>
      <c r="F307" s="664" t="s">
        <v>5486</v>
      </c>
      <c r="G307" s="663" t="s">
        <v>3470</v>
      </c>
      <c r="H307" s="663" t="s">
        <v>3471</v>
      </c>
      <c r="I307" s="665">
        <v>1.27</v>
      </c>
      <c r="J307" s="665">
        <v>300</v>
      </c>
      <c r="K307" s="666">
        <v>381</v>
      </c>
    </row>
    <row r="308" spans="1:11" ht="14.4" customHeight="1" x14ac:dyDescent="0.3">
      <c r="A308" s="661" t="s">
        <v>569</v>
      </c>
      <c r="B308" s="662" t="s">
        <v>570</v>
      </c>
      <c r="C308" s="663" t="s">
        <v>583</v>
      </c>
      <c r="D308" s="664" t="s">
        <v>2129</v>
      </c>
      <c r="E308" s="663" t="s">
        <v>5485</v>
      </c>
      <c r="F308" s="664" t="s">
        <v>5486</v>
      </c>
      <c r="G308" s="663" t="s">
        <v>3476</v>
      </c>
      <c r="H308" s="663" t="s">
        <v>3477</v>
      </c>
      <c r="I308" s="665">
        <v>21.23</v>
      </c>
      <c r="J308" s="665">
        <v>80</v>
      </c>
      <c r="K308" s="666">
        <v>1698.4</v>
      </c>
    </row>
    <row r="309" spans="1:11" ht="14.4" customHeight="1" x14ac:dyDescent="0.3">
      <c r="A309" s="661" t="s">
        <v>569</v>
      </c>
      <c r="B309" s="662" t="s">
        <v>570</v>
      </c>
      <c r="C309" s="663" t="s">
        <v>583</v>
      </c>
      <c r="D309" s="664" t="s">
        <v>2129</v>
      </c>
      <c r="E309" s="663" t="s">
        <v>5485</v>
      </c>
      <c r="F309" s="664" t="s">
        <v>5486</v>
      </c>
      <c r="G309" s="663" t="s">
        <v>3480</v>
      </c>
      <c r="H309" s="663" t="s">
        <v>3481</v>
      </c>
      <c r="I309" s="665">
        <v>0.47333333333333333</v>
      </c>
      <c r="J309" s="665">
        <v>400</v>
      </c>
      <c r="K309" s="666">
        <v>189</v>
      </c>
    </row>
    <row r="310" spans="1:11" ht="14.4" customHeight="1" x14ac:dyDescent="0.3">
      <c r="A310" s="661" t="s">
        <v>569</v>
      </c>
      <c r="B310" s="662" t="s">
        <v>570</v>
      </c>
      <c r="C310" s="663" t="s">
        <v>583</v>
      </c>
      <c r="D310" s="664" t="s">
        <v>2129</v>
      </c>
      <c r="E310" s="663" t="s">
        <v>5485</v>
      </c>
      <c r="F310" s="664" t="s">
        <v>5486</v>
      </c>
      <c r="G310" s="663" t="s">
        <v>3739</v>
      </c>
      <c r="H310" s="663" t="s">
        <v>3740</v>
      </c>
      <c r="I310" s="665">
        <v>0.47</v>
      </c>
      <c r="J310" s="665">
        <v>650</v>
      </c>
      <c r="K310" s="666">
        <v>305.5</v>
      </c>
    </row>
    <row r="311" spans="1:11" ht="14.4" customHeight="1" x14ac:dyDescent="0.3">
      <c r="A311" s="661" t="s">
        <v>569</v>
      </c>
      <c r="B311" s="662" t="s">
        <v>570</v>
      </c>
      <c r="C311" s="663" t="s">
        <v>583</v>
      </c>
      <c r="D311" s="664" t="s">
        <v>2129</v>
      </c>
      <c r="E311" s="663" t="s">
        <v>5485</v>
      </c>
      <c r="F311" s="664" t="s">
        <v>5486</v>
      </c>
      <c r="G311" s="663" t="s">
        <v>3482</v>
      </c>
      <c r="H311" s="663" t="s">
        <v>3483</v>
      </c>
      <c r="I311" s="665">
        <v>4.03</v>
      </c>
      <c r="J311" s="665">
        <v>400</v>
      </c>
      <c r="K311" s="666">
        <v>1612</v>
      </c>
    </row>
    <row r="312" spans="1:11" ht="14.4" customHeight="1" x14ac:dyDescent="0.3">
      <c r="A312" s="661" t="s">
        <v>569</v>
      </c>
      <c r="B312" s="662" t="s">
        <v>570</v>
      </c>
      <c r="C312" s="663" t="s">
        <v>583</v>
      </c>
      <c r="D312" s="664" t="s">
        <v>2129</v>
      </c>
      <c r="E312" s="663" t="s">
        <v>5485</v>
      </c>
      <c r="F312" s="664" t="s">
        <v>5486</v>
      </c>
      <c r="G312" s="663" t="s">
        <v>3741</v>
      </c>
      <c r="H312" s="663" t="s">
        <v>3742</v>
      </c>
      <c r="I312" s="665">
        <v>2.7033333333333331</v>
      </c>
      <c r="J312" s="665">
        <v>60</v>
      </c>
      <c r="K312" s="666">
        <v>165.3</v>
      </c>
    </row>
    <row r="313" spans="1:11" ht="14.4" customHeight="1" x14ac:dyDescent="0.3">
      <c r="A313" s="661" t="s">
        <v>569</v>
      </c>
      <c r="B313" s="662" t="s">
        <v>570</v>
      </c>
      <c r="C313" s="663" t="s">
        <v>583</v>
      </c>
      <c r="D313" s="664" t="s">
        <v>2129</v>
      </c>
      <c r="E313" s="663" t="s">
        <v>5485</v>
      </c>
      <c r="F313" s="664" t="s">
        <v>5486</v>
      </c>
      <c r="G313" s="663" t="s">
        <v>3486</v>
      </c>
      <c r="H313" s="663" t="s">
        <v>3488</v>
      </c>
      <c r="I313" s="665">
        <v>9.1999999999999993</v>
      </c>
      <c r="J313" s="665">
        <v>30</v>
      </c>
      <c r="K313" s="666">
        <v>276</v>
      </c>
    </row>
    <row r="314" spans="1:11" ht="14.4" customHeight="1" x14ac:dyDescent="0.3">
      <c r="A314" s="661" t="s">
        <v>569</v>
      </c>
      <c r="B314" s="662" t="s">
        <v>570</v>
      </c>
      <c r="C314" s="663" t="s">
        <v>583</v>
      </c>
      <c r="D314" s="664" t="s">
        <v>2129</v>
      </c>
      <c r="E314" s="663" t="s">
        <v>5485</v>
      </c>
      <c r="F314" s="664" t="s">
        <v>5486</v>
      </c>
      <c r="G314" s="663" t="s">
        <v>3743</v>
      </c>
      <c r="H314" s="663" t="s">
        <v>3744</v>
      </c>
      <c r="I314" s="665">
        <v>2.34</v>
      </c>
      <c r="J314" s="665">
        <v>10</v>
      </c>
      <c r="K314" s="666">
        <v>23.4</v>
      </c>
    </row>
    <row r="315" spans="1:11" ht="14.4" customHeight="1" x14ac:dyDescent="0.3">
      <c r="A315" s="661" t="s">
        <v>569</v>
      </c>
      <c r="B315" s="662" t="s">
        <v>570</v>
      </c>
      <c r="C315" s="663" t="s">
        <v>583</v>
      </c>
      <c r="D315" s="664" t="s">
        <v>2129</v>
      </c>
      <c r="E315" s="663" t="s">
        <v>5485</v>
      </c>
      <c r="F315" s="664" t="s">
        <v>5486</v>
      </c>
      <c r="G315" s="663" t="s">
        <v>3745</v>
      </c>
      <c r="H315" s="663" t="s">
        <v>3746</v>
      </c>
      <c r="I315" s="665">
        <v>9.59</v>
      </c>
      <c r="J315" s="665">
        <v>40</v>
      </c>
      <c r="K315" s="666">
        <v>383.6</v>
      </c>
    </row>
    <row r="316" spans="1:11" ht="14.4" customHeight="1" x14ac:dyDescent="0.3">
      <c r="A316" s="661" t="s">
        <v>569</v>
      </c>
      <c r="B316" s="662" t="s">
        <v>570</v>
      </c>
      <c r="C316" s="663" t="s">
        <v>583</v>
      </c>
      <c r="D316" s="664" t="s">
        <v>2129</v>
      </c>
      <c r="E316" s="663" t="s">
        <v>5485</v>
      </c>
      <c r="F316" s="664" t="s">
        <v>5486</v>
      </c>
      <c r="G316" s="663" t="s">
        <v>3747</v>
      </c>
      <c r="H316" s="663" t="s">
        <v>3748</v>
      </c>
      <c r="I316" s="665">
        <v>150</v>
      </c>
      <c r="J316" s="665">
        <v>3</v>
      </c>
      <c r="K316" s="666">
        <v>450</v>
      </c>
    </row>
    <row r="317" spans="1:11" ht="14.4" customHeight="1" x14ac:dyDescent="0.3">
      <c r="A317" s="661" t="s">
        <v>569</v>
      </c>
      <c r="B317" s="662" t="s">
        <v>570</v>
      </c>
      <c r="C317" s="663" t="s">
        <v>583</v>
      </c>
      <c r="D317" s="664" t="s">
        <v>2129</v>
      </c>
      <c r="E317" s="663" t="s">
        <v>5485</v>
      </c>
      <c r="F317" s="664" t="s">
        <v>5486</v>
      </c>
      <c r="G317" s="663" t="s">
        <v>3489</v>
      </c>
      <c r="H317" s="663" t="s">
        <v>3490</v>
      </c>
      <c r="I317" s="665">
        <v>9.1999999999999993</v>
      </c>
      <c r="J317" s="665">
        <v>450</v>
      </c>
      <c r="K317" s="666">
        <v>4140</v>
      </c>
    </row>
    <row r="318" spans="1:11" ht="14.4" customHeight="1" x14ac:dyDescent="0.3">
      <c r="A318" s="661" t="s">
        <v>569</v>
      </c>
      <c r="B318" s="662" t="s">
        <v>570</v>
      </c>
      <c r="C318" s="663" t="s">
        <v>583</v>
      </c>
      <c r="D318" s="664" t="s">
        <v>2129</v>
      </c>
      <c r="E318" s="663" t="s">
        <v>5485</v>
      </c>
      <c r="F318" s="664" t="s">
        <v>5486</v>
      </c>
      <c r="G318" s="663" t="s">
        <v>3491</v>
      </c>
      <c r="H318" s="663" t="s">
        <v>3492</v>
      </c>
      <c r="I318" s="665">
        <v>172.5</v>
      </c>
      <c r="J318" s="665">
        <v>2</v>
      </c>
      <c r="K318" s="666">
        <v>345</v>
      </c>
    </row>
    <row r="319" spans="1:11" ht="14.4" customHeight="1" x14ac:dyDescent="0.3">
      <c r="A319" s="661" t="s">
        <v>569</v>
      </c>
      <c r="B319" s="662" t="s">
        <v>570</v>
      </c>
      <c r="C319" s="663" t="s">
        <v>583</v>
      </c>
      <c r="D319" s="664" t="s">
        <v>2129</v>
      </c>
      <c r="E319" s="663" t="s">
        <v>5485</v>
      </c>
      <c r="F319" s="664" t="s">
        <v>5486</v>
      </c>
      <c r="G319" s="663" t="s">
        <v>3749</v>
      </c>
      <c r="H319" s="663" t="s">
        <v>3750</v>
      </c>
      <c r="I319" s="665">
        <v>15.73</v>
      </c>
      <c r="J319" s="665">
        <v>20</v>
      </c>
      <c r="K319" s="666">
        <v>314.60000000000002</v>
      </c>
    </row>
    <row r="320" spans="1:11" ht="14.4" customHeight="1" x14ac:dyDescent="0.3">
      <c r="A320" s="661" t="s">
        <v>569</v>
      </c>
      <c r="B320" s="662" t="s">
        <v>570</v>
      </c>
      <c r="C320" s="663" t="s">
        <v>583</v>
      </c>
      <c r="D320" s="664" t="s">
        <v>2129</v>
      </c>
      <c r="E320" s="663" t="s">
        <v>5485</v>
      </c>
      <c r="F320" s="664" t="s">
        <v>5486</v>
      </c>
      <c r="G320" s="663" t="s">
        <v>3493</v>
      </c>
      <c r="H320" s="663" t="s">
        <v>3494</v>
      </c>
      <c r="I320" s="665">
        <v>24.32</v>
      </c>
      <c r="J320" s="665">
        <v>3</v>
      </c>
      <c r="K320" s="666">
        <v>72.959999999999994</v>
      </c>
    </row>
    <row r="321" spans="1:11" ht="14.4" customHeight="1" x14ac:dyDescent="0.3">
      <c r="A321" s="661" t="s">
        <v>569</v>
      </c>
      <c r="B321" s="662" t="s">
        <v>570</v>
      </c>
      <c r="C321" s="663" t="s">
        <v>583</v>
      </c>
      <c r="D321" s="664" t="s">
        <v>2129</v>
      </c>
      <c r="E321" s="663" t="s">
        <v>5485</v>
      </c>
      <c r="F321" s="664" t="s">
        <v>5486</v>
      </c>
      <c r="G321" s="663" t="s">
        <v>3751</v>
      </c>
      <c r="H321" s="663" t="s">
        <v>3752</v>
      </c>
      <c r="I321" s="665">
        <v>1109.27</v>
      </c>
      <c r="J321" s="665">
        <v>2</v>
      </c>
      <c r="K321" s="666">
        <v>2218.54</v>
      </c>
    </row>
    <row r="322" spans="1:11" ht="14.4" customHeight="1" x14ac:dyDescent="0.3">
      <c r="A322" s="661" t="s">
        <v>569</v>
      </c>
      <c r="B322" s="662" t="s">
        <v>570</v>
      </c>
      <c r="C322" s="663" t="s">
        <v>583</v>
      </c>
      <c r="D322" s="664" t="s">
        <v>2129</v>
      </c>
      <c r="E322" s="663" t="s">
        <v>5485</v>
      </c>
      <c r="F322" s="664" t="s">
        <v>5486</v>
      </c>
      <c r="G322" s="663" t="s">
        <v>3497</v>
      </c>
      <c r="H322" s="663" t="s">
        <v>3498</v>
      </c>
      <c r="I322" s="665">
        <v>6.05</v>
      </c>
      <c r="J322" s="665">
        <v>25</v>
      </c>
      <c r="K322" s="666">
        <v>151.25</v>
      </c>
    </row>
    <row r="323" spans="1:11" ht="14.4" customHeight="1" x14ac:dyDescent="0.3">
      <c r="A323" s="661" t="s">
        <v>569</v>
      </c>
      <c r="B323" s="662" t="s">
        <v>570</v>
      </c>
      <c r="C323" s="663" t="s">
        <v>583</v>
      </c>
      <c r="D323" s="664" t="s">
        <v>2129</v>
      </c>
      <c r="E323" s="663" t="s">
        <v>5485</v>
      </c>
      <c r="F323" s="664" t="s">
        <v>5486</v>
      </c>
      <c r="G323" s="663" t="s">
        <v>3753</v>
      </c>
      <c r="H323" s="663" t="s">
        <v>3754</v>
      </c>
      <c r="I323" s="665">
        <v>150</v>
      </c>
      <c r="J323" s="665">
        <v>3</v>
      </c>
      <c r="K323" s="666">
        <v>450</v>
      </c>
    </row>
    <row r="324" spans="1:11" ht="14.4" customHeight="1" x14ac:dyDescent="0.3">
      <c r="A324" s="661" t="s">
        <v>569</v>
      </c>
      <c r="B324" s="662" t="s">
        <v>570</v>
      </c>
      <c r="C324" s="663" t="s">
        <v>583</v>
      </c>
      <c r="D324" s="664" t="s">
        <v>2129</v>
      </c>
      <c r="E324" s="663" t="s">
        <v>5485</v>
      </c>
      <c r="F324" s="664" t="s">
        <v>5486</v>
      </c>
      <c r="G324" s="663" t="s">
        <v>3755</v>
      </c>
      <c r="H324" s="663" t="s">
        <v>3756</v>
      </c>
      <c r="I324" s="665">
        <v>326.7</v>
      </c>
      <c r="J324" s="665">
        <v>3</v>
      </c>
      <c r="K324" s="666">
        <v>980.1</v>
      </c>
    </row>
    <row r="325" spans="1:11" ht="14.4" customHeight="1" x14ac:dyDescent="0.3">
      <c r="A325" s="661" t="s">
        <v>569</v>
      </c>
      <c r="B325" s="662" t="s">
        <v>570</v>
      </c>
      <c r="C325" s="663" t="s">
        <v>583</v>
      </c>
      <c r="D325" s="664" t="s">
        <v>2129</v>
      </c>
      <c r="E325" s="663" t="s">
        <v>5485</v>
      </c>
      <c r="F325" s="664" t="s">
        <v>5486</v>
      </c>
      <c r="G325" s="663" t="s">
        <v>3757</v>
      </c>
      <c r="H325" s="663" t="s">
        <v>3758</v>
      </c>
      <c r="I325" s="665">
        <v>6.09</v>
      </c>
      <c r="J325" s="665">
        <v>60</v>
      </c>
      <c r="K325" s="666">
        <v>365.4</v>
      </c>
    </row>
    <row r="326" spans="1:11" ht="14.4" customHeight="1" x14ac:dyDescent="0.3">
      <c r="A326" s="661" t="s">
        <v>569</v>
      </c>
      <c r="B326" s="662" t="s">
        <v>570</v>
      </c>
      <c r="C326" s="663" t="s">
        <v>583</v>
      </c>
      <c r="D326" s="664" t="s">
        <v>2129</v>
      </c>
      <c r="E326" s="663" t="s">
        <v>5501</v>
      </c>
      <c r="F326" s="664" t="s">
        <v>5502</v>
      </c>
      <c r="G326" s="663" t="s">
        <v>3759</v>
      </c>
      <c r="H326" s="663" t="s">
        <v>3760</v>
      </c>
      <c r="I326" s="665">
        <v>3.18</v>
      </c>
      <c r="J326" s="665">
        <v>150</v>
      </c>
      <c r="K326" s="666">
        <v>477</v>
      </c>
    </row>
    <row r="327" spans="1:11" ht="14.4" customHeight="1" x14ac:dyDescent="0.3">
      <c r="A327" s="661" t="s">
        <v>569</v>
      </c>
      <c r="B327" s="662" t="s">
        <v>570</v>
      </c>
      <c r="C327" s="663" t="s">
        <v>583</v>
      </c>
      <c r="D327" s="664" t="s">
        <v>2129</v>
      </c>
      <c r="E327" s="663" t="s">
        <v>5487</v>
      </c>
      <c r="F327" s="664" t="s">
        <v>5488</v>
      </c>
      <c r="G327" s="663" t="s">
        <v>3505</v>
      </c>
      <c r="H327" s="663" t="s">
        <v>3506</v>
      </c>
      <c r="I327" s="665">
        <v>267.78499999999997</v>
      </c>
      <c r="J327" s="665">
        <v>55</v>
      </c>
      <c r="K327" s="666">
        <v>14728.2</v>
      </c>
    </row>
    <row r="328" spans="1:11" ht="14.4" customHeight="1" x14ac:dyDescent="0.3">
      <c r="A328" s="661" t="s">
        <v>569</v>
      </c>
      <c r="B328" s="662" t="s">
        <v>570</v>
      </c>
      <c r="C328" s="663" t="s">
        <v>583</v>
      </c>
      <c r="D328" s="664" t="s">
        <v>2129</v>
      </c>
      <c r="E328" s="663" t="s">
        <v>5487</v>
      </c>
      <c r="F328" s="664" t="s">
        <v>5488</v>
      </c>
      <c r="G328" s="663" t="s">
        <v>3761</v>
      </c>
      <c r="H328" s="663" t="s">
        <v>3762</v>
      </c>
      <c r="I328" s="665">
        <v>442.39</v>
      </c>
      <c r="J328" s="665">
        <v>10</v>
      </c>
      <c r="K328" s="666">
        <v>4423.88</v>
      </c>
    </row>
    <row r="329" spans="1:11" ht="14.4" customHeight="1" x14ac:dyDescent="0.3">
      <c r="A329" s="661" t="s">
        <v>569</v>
      </c>
      <c r="B329" s="662" t="s">
        <v>570</v>
      </c>
      <c r="C329" s="663" t="s">
        <v>583</v>
      </c>
      <c r="D329" s="664" t="s">
        <v>2129</v>
      </c>
      <c r="E329" s="663" t="s">
        <v>5489</v>
      </c>
      <c r="F329" s="664" t="s">
        <v>5490</v>
      </c>
      <c r="G329" s="663" t="s">
        <v>3763</v>
      </c>
      <c r="H329" s="663" t="s">
        <v>3764</v>
      </c>
      <c r="I329" s="665">
        <v>2299</v>
      </c>
      <c r="J329" s="665">
        <v>1</v>
      </c>
      <c r="K329" s="666">
        <v>2299</v>
      </c>
    </row>
    <row r="330" spans="1:11" ht="14.4" customHeight="1" x14ac:dyDescent="0.3">
      <c r="A330" s="661" t="s">
        <v>569</v>
      </c>
      <c r="B330" s="662" t="s">
        <v>570</v>
      </c>
      <c r="C330" s="663" t="s">
        <v>583</v>
      </c>
      <c r="D330" s="664" t="s">
        <v>2129</v>
      </c>
      <c r="E330" s="663" t="s">
        <v>5489</v>
      </c>
      <c r="F330" s="664" t="s">
        <v>5490</v>
      </c>
      <c r="G330" s="663" t="s">
        <v>3507</v>
      </c>
      <c r="H330" s="663" t="s">
        <v>3508</v>
      </c>
      <c r="I330" s="665">
        <v>8.17</v>
      </c>
      <c r="J330" s="665">
        <v>700</v>
      </c>
      <c r="K330" s="666">
        <v>5719</v>
      </c>
    </row>
    <row r="331" spans="1:11" ht="14.4" customHeight="1" x14ac:dyDescent="0.3">
      <c r="A331" s="661" t="s">
        <v>569</v>
      </c>
      <c r="B331" s="662" t="s">
        <v>570</v>
      </c>
      <c r="C331" s="663" t="s">
        <v>583</v>
      </c>
      <c r="D331" s="664" t="s">
        <v>2129</v>
      </c>
      <c r="E331" s="663" t="s">
        <v>5489</v>
      </c>
      <c r="F331" s="664" t="s">
        <v>5490</v>
      </c>
      <c r="G331" s="663" t="s">
        <v>3509</v>
      </c>
      <c r="H331" s="663" t="s">
        <v>3510</v>
      </c>
      <c r="I331" s="665">
        <v>7.0042857142857136</v>
      </c>
      <c r="J331" s="665">
        <v>290</v>
      </c>
      <c r="K331" s="666">
        <v>2031.4</v>
      </c>
    </row>
    <row r="332" spans="1:11" ht="14.4" customHeight="1" x14ac:dyDescent="0.3">
      <c r="A332" s="661" t="s">
        <v>569</v>
      </c>
      <c r="B332" s="662" t="s">
        <v>570</v>
      </c>
      <c r="C332" s="663" t="s">
        <v>583</v>
      </c>
      <c r="D332" s="664" t="s">
        <v>2129</v>
      </c>
      <c r="E332" s="663" t="s">
        <v>5489</v>
      </c>
      <c r="F332" s="664" t="s">
        <v>5490</v>
      </c>
      <c r="G332" s="663" t="s">
        <v>3511</v>
      </c>
      <c r="H332" s="663" t="s">
        <v>3512</v>
      </c>
      <c r="I332" s="665">
        <v>36.300000000000004</v>
      </c>
      <c r="J332" s="665">
        <v>420</v>
      </c>
      <c r="K332" s="666">
        <v>15246</v>
      </c>
    </row>
    <row r="333" spans="1:11" ht="14.4" customHeight="1" x14ac:dyDescent="0.3">
      <c r="A333" s="661" t="s">
        <v>569</v>
      </c>
      <c r="B333" s="662" t="s">
        <v>570</v>
      </c>
      <c r="C333" s="663" t="s">
        <v>583</v>
      </c>
      <c r="D333" s="664" t="s">
        <v>2129</v>
      </c>
      <c r="E333" s="663" t="s">
        <v>5499</v>
      </c>
      <c r="F333" s="664" t="s">
        <v>5500</v>
      </c>
      <c r="G333" s="663" t="s">
        <v>3765</v>
      </c>
      <c r="H333" s="663" t="s">
        <v>3766</v>
      </c>
      <c r="I333" s="665">
        <v>35.619999999999997</v>
      </c>
      <c r="J333" s="665">
        <v>36</v>
      </c>
      <c r="K333" s="666">
        <v>1282.1600000000001</v>
      </c>
    </row>
    <row r="334" spans="1:11" ht="14.4" customHeight="1" x14ac:dyDescent="0.3">
      <c r="A334" s="661" t="s">
        <v>569</v>
      </c>
      <c r="B334" s="662" t="s">
        <v>570</v>
      </c>
      <c r="C334" s="663" t="s">
        <v>583</v>
      </c>
      <c r="D334" s="664" t="s">
        <v>2129</v>
      </c>
      <c r="E334" s="663" t="s">
        <v>5491</v>
      </c>
      <c r="F334" s="664" t="s">
        <v>5492</v>
      </c>
      <c r="G334" s="663" t="s">
        <v>3513</v>
      </c>
      <c r="H334" s="663" t="s">
        <v>3514</v>
      </c>
      <c r="I334" s="665">
        <v>0.31</v>
      </c>
      <c r="J334" s="665">
        <v>600</v>
      </c>
      <c r="K334" s="666">
        <v>186</v>
      </c>
    </row>
    <row r="335" spans="1:11" ht="14.4" customHeight="1" x14ac:dyDescent="0.3">
      <c r="A335" s="661" t="s">
        <v>569</v>
      </c>
      <c r="B335" s="662" t="s">
        <v>570</v>
      </c>
      <c r="C335" s="663" t="s">
        <v>583</v>
      </c>
      <c r="D335" s="664" t="s">
        <v>2129</v>
      </c>
      <c r="E335" s="663" t="s">
        <v>5491</v>
      </c>
      <c r="F335" s="664" t="s">
        <v>5492</v>
      </c>
      <c r="G335" s="663" t="s">
        <v>3767</v>
      </c>
      <c r="H335" s="663" t="s">
        <v>3768</v>
      </c>
      <c r="I335" s="665">
        <v>0.30499999999999999</v>
      </c>
      <c r="J335" s="665">
        <v>600</v>
      </c>
      <c r="K335" s="666">
        <v>182</v>
      </c>
    </row>
    <row r="336" spans="1:11" ht="14.4" customHeight="1" x14ac:dyDescent="0.3">
      <c r="A336" s="661" t="s">
        <v>569</v>
      </c>
      <c r="B336" s="662" t="s">
        <v>570</v>
      </c>
      <c r="C336" s="663" t="s">
        <v>583</v>
      </c>
      <c r="D336" s="664" t="s">
        <v>2129</v>
      </c>
      <c r="E336" s="663" t="s">
        <v>5491</v>
      </c>
      <c r="F336" s="664" t="s">
        <v>5492</v>
      </c>
      <c r="G336" s="663" t="s">
        <v>3515</v>
      </c>
      <c r="H336" s="663" t="s">
        <v>3516</v>
      </c>
      <c r="I336" s="665">
        <v>0.30666666666666664</v>
      </c>
      <c r="J336" s="665">
        <v>1200</v>
      </c>
      <c r="K336" s="666">
        <v>367</v>
      </c>
    </row>
    <row r="337" spans="1:11" ht="14.4" customHeight="1" x14ac:dyDescent="0.3">
      <c r="A337" s="661" t="s">
        <v>569</v>
      </c>
      <c r="B337" s="662" t="s">
        <v>570</v>
      </c>
      <c r="C337" s="663" t="s">
        <v>583</v>
      </c>
      <c r="D337" s="664" t="s">
        <v>2129</v>
      </c>
      <c r="E337" s="663" t="s">
        <v>5491</v>
      </c>
      <c r="F337" s="664" t="s">
        <v>5492</v>
      </c>
      <c r="G337" s="663" t="s">
        <v>3517</v>
      </c>
      <c r="H337" s="663" t="s">
        <v>3518</v>
      </c>
      <c r="I337" s="665">
        <v>0.48</v>
      </c>
      <c r="J337" s="665">
        <v>400</v>
      </c>
      <c r="K337" s="666">
        <v>192</v>
      </c>
    </row>
    <row r="338" spans="1:11" ht="14.4" customHeight="1" x14ac:dyDescent="0.3">
      <c r="A338" s="661" t="s">
        <v>569</v>
      </c>
      <c r="B338" s="662" t="s">
        <v>570</v>
      </c>
      <c r="C338" s="663" t="s">
        <v>583</v>
      </c>
      <c r="D338" s="664" t="s">
        <v>2129</v>
      </c>
      <c r="E338" s="663" t="s">
        <v>5491</v>
      </c>
      <c r="F338" s="664" t="s">
        <v>5492</v>
      </c>
      <c r="G338" s="663" t="s">
        <v>3519</v>
      </c>
      <c r="H338" s="663" t="s">
        <v>3520</v>
      </c>
      <c r="I338" s="665">
        <v>0.48333333333333334</v>
      </c>
      <c r="J338" s="665">
        <v>3300</v>
      </c>
      <c r="K338" s="666">
        <v>1595</v>
      </c>
    </row>
    <row r="339" spans="1:11" ht="14.4" customHeight="1" x14ac:dyDescent="0.3">
      <c r="A339" s="661" t="s">
        <v>569</v>
      </c>
      <c r="B339" s="662" t="s">
        <v>570</v>
      </c>
      <c r="C339" s="663" t="s">
        <v>583</v>
      </c>
      <c r="D339" s="664" t="s">
        <v>2129</v>
      </c>
      <c r="E339" s="663" t="s">
        <v>5491</v>
      </c>
      <c r="F339" s="664" t="s">
        <v>5492</v>
      </c>
      <c r="G339" s="663" t="s">
        <v>3769</v>
      </c>
      <c r="H339" s="663" t="s">
        <v>3770</v>
      </c>
      <c r="I339" s="665">
        <v>1.77</v>
      </c>
      <c r="J339" s="665">
        <v>120</v>
      </c>
      <c r="K339" s="666">
        <v>210.8</v>
      </c>
    </row>
    <row r="340" spans="1:11" ht="14.4" customHeight="1" x14ac:dyDescent="0.3">
      <c r="A340" s="661" t="s">
        <v>569</v>
      </c>
      <c r="B340" s="662" t="s">
        <v>570</v>
      </c>
      <c r="C340" s="663" t="s">
        <v>583</v>
      </c>
      <c r="D340" s="664" t="s">
        <v>2129</v>
      </c>
      <c r="E340" s="663" t="s">
        <v>5493</v>
      </c>
      <c r="F340" s="664" t="s">
        <v>5494</v>
      </c>
      <c r="G340" s="663" t="s">
        <v>3523</v>
      </c>
      <c r="H340" s="663" t="s">
        <v>3524</v>
      </c>
      <c r="I340" s="665">
        <v>0.71</v>
      </c>
      <c r="J340" s="665">
        <v>17400</v>
      </c>
      <c r="K340" s="666">
        <v>12354</v>
      </c>
    </row>
    <row r="341" spans="1:11" ht="14.4" customHeight="1" x14ac:dyDescent="0.3">
      <c r="A341" s="661" t="s">
        <v>569</v>
      </c>
      <c r="B341" s="662" t="s">
        <v>570</v>
      </c>
      <c r="C341" s="663" t="s">
        <v>583</v>
      </c>
      <c r="D341" s="664" t="s">
        <v>2129</v>
      </c>
      <c r="E341" s="663" t="s">
        <v>5493</v>
      </c>
      <c r="F341" s="664" t="s">
        <v>5494</v>
      </c>
      <c r="G341" s="663" t="s">
        <v>3650</v>
      </c>
      <c r="H341" s="663" t="s">
        <v>3651</v>
      </c>
      <c r="I341" s="665">
        <v>0.71</v>
      </c>
      <c r="J341" s="665">
        <v>4800</v>
      </c>
      <c r="K341" s="666">
        <v>3408</v>
      </c>
    </row>
    <row r="342" spans="1:11" ht="14.4" customHeight="1" x14ac:dyDescent="0.3">
      <c r="A342" s="661" t="s">
        <v>569</v>
      </c>
      <c r="B342" s="662" t="s">
        <v>570</v>
      </c>
      <c r="C342" s="663" t="s">
        <v>583</v>
      </c>
      <c r="D342" s="664" t="s">
        <v>2129</v>
      </c>
      <c r="E342" s="663" t="s">
        <v>5495</v>
      </c>
      <c r="F342" s="664" t="s">
        <v>5496</v>
      </c>
      <c r="G342" s="663" t="s">
        <v>3525</v>
      </c>
      <c r="H342" s="663" t="s">
        <v>3526</v>
      </c>
      <c r="I342" s="665">
        <v>139.44</v>
      </c>
      <c r="J342" s="665">
        <v>4</v>
      </c>
      <c r="K342" s="666">
        <v>557.76</v>
      </c>
    </row>
    <row r="343" spans="1:11" ht="14.4" customHeight="1" x14ac:dyDescent="0.3">
      <c r="A343" s="661" t="s">
        <v>569</v>
      </c>
      <c r="B343" s="662" t="s">
        <v>570</v>
      </c>
      <c r="C343" s="663" t="s">
        <v>583</v>
      </c>
      <c r="D343" s="664" t="s">
        <v>2129</v>
      </c>
      <c r="E343" s="663" t="s">
        <v>5495</v>
      </c>
      <c r="F343" s="664" t="s">
        <v>5496</v>
      </c>
      <c r="G343" s="663" t="s">
        <v>3527</v>
      </c>
      <c r="H343" s="663" t="s">
        <v>3528</v>
      </c>
      <c r="I343" s="665">
        <v>139.44</v>
      </c>
      <c r="J343" s="665">
        <v>4</v>
      </c>
      <c r="K343" s="666">
        <v>557.76</v>
      </c>
    </row>
    <row r="344" spans="1:11" ht="14.4" customHeight="1" x14ac:dyDescent="0.3">
      <c r="A344" s="661" t="s">
        <v>569</v>
      </c>
      <c r="B344" s="662" t="s">
        <v>570</v>
      </c>
      <c r="C344" s="663" t="s">
        <v>583</v>
      </c>
      <c r="D344" s="664" t="s">
        <v>2129</v>
      </c>
      <c r="E344" s="663" t="s">
        <v>5495</v>
      </c>
      <c r="F344" s="664" t="s">
        <v>5496</v>
      </c>
      <c r="G344" s="663" t="s">
        <v>3529</v>
      </c>
      <c r="H344" s="663" t="s">
        <v>3530</v>
      </c>
      <c r="I344" s="665">
        <v>148.58799999999999</v>
      </c>
      <c r="J344" s="665">
        <v>10</v>
      </c>
      <c r="K344" s="666">
        <v>1466.52</v>
      </c>
    </row>
    <row r="345" spans="1:11" ht="14.4" customHeight="1" x14ac:dyDescent="0.3">
      <c r="A345" s="661" t="s">
        <v>569</v>
      </c>
      <c r="B345" s="662" t="s">
        <v>570</v>
      </c>
      <c r="C345" s="663" t="s">
        <v>583</v>
      </c>
      <c r="D345" s="664" t="s">
        <v>2129</v>
      </c>
      <c r="E345" s="663" t="s">
        <v>5497</v>
      </c>
      <c r="F345" s="664" t="s">
        <v>5498</v>
      </c>
      <c r="G345" s="663" t="s">
        <v>3531</v>
      </c>
      <c r="H345" s="663" t="s">
        <v>3532</v>
      </c>
      <c r="I345" s="665">
        <v>15.033333333333333</v>
      </c>
      <c r="J345" s="665">
        <v>70</v>
      </c>
      <c r="K345" s="666">
        <v>1058.0999999999999</v>
      </c>
    </row>
    <row r="346" spans="1:11" ht="14.4" customHeight="1" x14ac:dyDescent="0.3">
      <c r="A346" s="661" t="s">
        <v>569</v>
      </c>
      <c r="B346" s="662" t="s">
        <v>570</v>
      </c>
      <c r="C346" s="663" t="s">
        <v>583</v>
      </c>
      <c r="D346" s="664" t="s">
        <v>2129</v>
      </c>
      <c r="E346" s="663" t="s">
        <v>5497</v>
      </c>
      <c r="F346" s="664" t="s">
        <v>5498</v>
      </c>
      <c r="G346" s="663" t="s">
        <v>3771</v>
      </c>
      <c r="H346" s="663" t="s">
        <v>3772</v>
      </c>
      <c r="I346" s="665">
        <v>34.99</v>
      </c>
      <c r="J346" s="665">
        <v>3</v>
      </c>
      <c r="K346" s="666">
        <v>104.98</v>
      </c>
    </row>
    <row r="347" spans="1:11" ht="14.4" customHeight="1" x14ac:dyDescent="0.3">
      <c r="A347" s="661" t="s">
        <v>569</v>
      </c>
      <c r="B347" s="662" t="s">
        <v>570</v>
      </c>
      <c r="C347" s="663" t="s">
        <v>583</v>
      </c>
      <c r="D347" s="664" t="s">
        <v>2129</v>
      </c>
      <c r="E347" s="663" t="s">
        <v>5497</v>
      </c>
      <c r="F347" s="664" t="s">
        <v>5498</v>
      </c>
      <c r="G347" s="663" t="s">
        <v>3533</v>
      </c>
      <c r="H347" s="663" t="s">
        <v>3534</v>
      </c>
      <c r="I347" s="665">
        <v>23.47666666666667</v>
      </c>
      <c r="J347" s="665">
        <v>90</v>
      </c>
      <c r="K347" s="666">
        <v>2112.9</v>
      </c>
    </row>
    <row r="348" spans="1:11" ht="14.4" customHeight="1" x14ac:dyDescent="0.3">
      <c r="A348" s="661" t="s">
        <v>569</v>
      </c>
      <c r="B348" s="662" t="s">
        <v>570</v>
      </c>
      <c r="C348" s="663" t="s">
        <v>583</v>
      </c>
      <c r="D348" s="664" t="s">
        <v>2129</v>
      </c>
      <c r="E348" s="663" t="s">
        <v>5497</v>
      </c>
      <c r="F348" s="664" t="s">
        <v>5498</v>
      </c>
      <c r="G348" s="663" t="s">
        <v>3773</v>
      </c>
      <c r="H348" s="663" t="s">
        <v>3774</v>
      </c>
      <c r="I348" s="665">
        <v>34.99</v>
      </c>
      <c r="J348" s="665">
        <v>3</v>
      </c>
      <c r="K348" s="666">
        <v>104.98</v>
      </c>
    </row>
    <row r="349" spans="1:11" ht="14.4" customHeight="1" x14ac:dyDescent="0.3">
      <c r="A349" s="661" t="s">
        <v>569</v>
      </c>
      <c r="B349" s="662" t="s">
        <v>570</v>
      </c>
      <c r="C349" s="663" t="s">
        <v>583</v>
      </c>
      <c r="D349" s="664" t="s">
        <v>2129</v>
      </c>
      <c r="E349" s="663" t="s">
        <v>5497</v>
      </c>
      <c r="F349" s="664" t="s">
        <v>5498</v>
      </c>
      <c r="G349" s="663" t="s">
        <v>3775</v>
      </c>
      <c r="H349" s="663" t="s">
        <v>3776</v>
      </c>
      <c r="I349" s="665">
        <v>34.99</v>
      </c>
      <c r="J349" s="665">
        <v>3</v>
      </c>
      <c r="K349" s="666">
        <v>104.98</v>
      </c>
    </row>
    <row r="350" spans="1:11" ht="14.4" customHeight="1" x14ac:dyDescent="0.3">
      <c r="A350" s="661" t="s">
        <v>569</v>
      </c>
      <c r="B350" s="662" t="s">
        <v>570</v>
      </c>
      <c r="C350" s="663" t="s">
        <v>583</v>
      </c>
      <c r="D350" s="664" t="s">
        <v>2129</v>
      </c>
      <c r="E350" s="663" t="s">
        <v>5497</v>
      </c>
      <c r="F350" s="664" t="s">
        <v>5498</v>
      </c>
      <c r="G350" s="663" t="s">
        <v>3777</v>
      </c>
      <c r="H350" s="663" t="s">
        <v>3778</v>
      </c>
      <c r="I350" s="665">
        <v>29.9</v>
      </c>
      <c r="J350" s="665">
        <v>50</v>
      </c>
      <c r="K350" s="666">
        <v>1495</v>
      </c>
    </row>
    <row r="351" spans="1:11" ht="14.4" customHeight="1" x14ac:dyDescent="0.3">
      <c r="A351" s="661" t="s">
        <v>569</v>
      </c>
      <c r="B351" s="662" t="s">
        <v>570</v>
      </c>
      <c r="C351" s="663" t="s">
        <v>3328</v>
      </c>
      <c r="D351" s="664" t="s">
        <v>5503</v>
      </c>
      <c r="E351" s="663" t="s">
        <v>5485</v>
      </c>
      <c r="F351" s="664" t="s">
        <v>5486</v>
      </c>
      <c r="G351" s="663" t="s">
        <v>3779</v>
      </c>
      <c r="H351" s="663" t="s">
        <v>3780</v>
      </c>
      <c r="I351" s="665">
        <v>1719.25</v>
      </c>
      <c r="J351" s="665">
        <v>6</v>
      </c>
      <c r="K351" s="666">
        <v>10315.5</v>
      </c>
    </row>
    <row r="352" spans="1:11" ht="14.4" customHeight="1" x14ac:dyDescent="0.3">
      <c r="A352" s="661" t="s">
        <v>569</v>
      </c>
      <c r="B352" s="662" t="s">
        <v>570</v>
      </c>
      <c r="C352" s="663" t="s">
        <v>3328</v>
      </c>
      <c r="D352" s="664" t="s">
        <v>5503</v>
      </c>
      <c r="E352" s="663" t="s">
        <v>5485</v>
      </c>
      <c r="F352" s="664" t="s">
        <v>5486</v>
      </c>
      <c r="G352" s="663" t="s">
        <v>3781</v>
      </c>
      <c r="H352" s="663" t="s">
        <v>3782</v>
      </c>
      <c r="I352" s="665">
        <v>1063.58</v>
      </c>
      <c r="J352" s="665">
        <v>1</v>
      </c>
      <c r="K352" s="666">
        <v>1063.58</v>
      </c>
    </row>
    <row r="353" spans="1:11" ht="14.4" customHeight="1" x14ac:dyDescent="0.3">
      <c r="A353" s="661" t="s">
        <v>569</v>
      </c>
      <c r="B353" s="662" t="s">
        <v>570</v>
      </c>
      <c r="C353" s="663" t="s">
        <v>3328</v>
      </c>
      <c r="D353" s="664" t="s">
        <v>5503</v>
      </c>
      <c r="E353" s="663" t="s">
        <v>5485</v>
      </c>
      <c r="F353" s="664" t="s">
        <v>5486</v>
      </c>
      <c r="G353" s="663" t="s">
        <v>3783</v>
      </c>
      <c r="H353" s="663" t="s">
        <v>3784</v>
      </c>
      <c r="I353" s="665">
        <v>1965.0160000000001</v>
      </c>
      <c r="J353" s="665">
        <v>14</v>
      </c>
      <c r="K353" s="666">
        <v>27510.199999999997</v>
      </c>
    </row>
    <row r="354" spans="1:11" ht="14.4" customHeight="1" x14ac:dyDescent="0.3">
      <c r="A354" s="661" t="s">
        <v>569</v>
      </c>
      <c r="B354" s="662" t="s">
        <v>570</v>
      </c>
      <c r="C354" s="663" t="s">
        <v>3328</v>
      </c>
      <c r="D354" s="664" t="s">
        <v>5503</v>
      </c>
      <c r="E354" s="663" t="s">
        <v>5485</v>
      </c>
      <c r="F354" s="664" t="s">
        <v>5486</v>
      </c>
      <c r="G354" s="663" t="s">
        <v>3785</v>
      </c>
      <c r="H354" s="663" t="s">
        <v>3786</v>
      </c>
      <c r="I354" s="665">
        <v>595.08000000000004</v>
      </c>
      <c r="J354" s="665">
        <v>8</v>
      </c>
      <c r="K354" s="666">
        <v>4760.6000000000004</v>
      </c>
    </row>
    <row r="355" spans="1:11" ht="14.4" customHeight="1" x14ac:dyDescent="0.3">
      <c r="A355" s="661" t="s">
        <v>569</v>
      </c>
      <c r="B355" s="662" t="s">
        <v>570</v>
      </c>
      <c r="C355" s="663" t="s">
        <v>3328</v>
      </c>
      <c r="D355" s="664" t="s">
        <v>5503</v>
      </c>
      <c r="E355" s="663" t="s">
        <v>5485</v>
      </c>
      <c r="F355" s="664" t="s">
        <v>5486</v>
      </c>
      <c r="G355" s="663" t="s">
        <v>3787</v>
      </c>
      <c r="H355" s="663" t="s">
        <v>3788</v>
      </c>
      <c r="I355" s="665">
        <v>1928.7</v>
      </c>
      <c r="J355" s="665">
        <v>1</v>
      </c>
      <c r="K355" s="666">
        <v>1928.7</v>
      </c>
    </row>
    <row r="356" spans="1:11" ht="14.4" customHeight="1" x14ac:dyDescent="0.3">
      <c r="A356" s="661" t="s">
        <v>569</v>
      </c>
      <c r="B356" s="662" t="s">
        <v>570</v>
      </c>
      <c r="C356" s="663" t="s">
        <v>3328</v>
      </c>
      <c r="D356" s="664" t="s">
        <v>5503</v>
      </c>
      <c r="E356" s="663" t="s">
        <v>5485</v>
      </c>
      <c r="F356" s="664" t="s">
        <v>5486</v>
      </c>
      <c r="G356" s="663" t="s">
        <v>3789</v>
      </c>
      <c r="H356" s="663" t="s">
        <v>3790</v>
      </c>
      <c r="I356" s="665">
        <v>4191.9399999999996</v>
      </c>
      <c r="J356" s="665">
        <v>1</v>
      </c>
      <c r="K356" s="666">
        <v>4191.9399999999996</v>
      </c>
    </row>
    <row r="357" spans="1:11" ht="14.4" customHeight="1" x14ac:dyDescent="0.3">
      <c r="A357" s="661" t="s">
        <v>569</v>
      </c>
      <c r="B357" s="662" t="s">
        <v>570</v>
      </c>
      <c r="C357" s="663" t="s">
        <v>3328</v>
      </c>
      <c r="D357" s="664" t="s">
        <v>5503</v>
      </c>
      <c r="E357" s="663" t="s">
        <v>5485</v>
      </c>
      <c r="F357" s="664" t="s">
        <v>5486</v>
      </c>
      <c r="G357" s="663" t="s">
        <v>3791</v>
      </c>
      <c r="H357" s="663" t="s">
        <v>3792</v>
      </c>
      <c r="I357" s="665">
        <v>209.33</v>
      </c>
      <c r="J357" s="665">
        <v>3</v>
      </c>
      <c r="K357" s="666">
        <v>627.99</v>
      </c>
    </row>
    <row r="358" spans="1:11" ht="14.4" customHeight="1" x14ac:dyDescent="0.3">
      <c r="A358" s="661" t="s">
        <v>569</v>
      </c>
      <c r="B358" s="662" t="s">
        <v>570</v>
      </c>
      <c r="C358" s="663" t="s">
        <v>3328</v>
      </c>
      <c r="D358" s="664" t="s">
        <v>5503</v>
      </c>
      <c r="E358" s="663" t="s">
        <v>5485</v>
      </c>
      <c r="F358" s="664" t="s">
        <v>5486</v>
      </c>
      <c r="G358" s="663" t="s">
        <v>3793</v>
      </c>
      <c r="H358" s="663" t="s">
        <v>3794</v>
      </c>
      <c r="I358" s="665">
        <v>4445.8999999999996</v>
      </c>
      <c r="J358" s="665">
        <v>26</v>
      </c>
      <c r="K358" s="666">
        <v>115593.39999999998</v>
      </c>
    </row>
    <row r="359" spans="1:11" ht="14.4" customHeight="1" x14ac:dyDescent="0.3">
      <c r="A359" s="661" t="s">
        <v>569</v>
      </c>
      <c r="B359" s="662" t="s">
        <v>570</v>
      </c>
      <c r="C359" s="663" t="s">
        <v>3328</v>
      </c>
      <c r="D359" s="664" t="s">
        <v>5503</v>
      </c>
      <c r="E359" s="663" t="s">
        <v>5485</v>
      </c>
      <c r="F359" s="664" t="s">
        <v>5486</v>
      </c>
      <c r="G359" s="663" t="s">
        <v>3795</v>
      </c>
      <c r="H359" s="663" t="s">
        <v>3796</v>
      </c>
      <c r="I359" s="665">
        <v>101.64</v>
      </c>
      <c r="J359" s="665">
        <v>21</v>
      </c>
      <c r="K359" s="666">
        <v>2134.44</v>
      </c>
    </row>
    <row r="360" spans="1:11" ht="14.4" customHeight="1" x14ac:dyDescent="0.3">
      <c r="A360" s="661" t="s">
        <v>569</v>
      </c>
      <c r="B360" s="662" t="s">
        <v>570</v>
      </c>
      <c r="C360" s="663" t="s">
        <v>3328</v>
      </c>
      <c r="D360" s="664" t="s">
        <v>5503</v>
      </c>
      <c r="E360" s="663" t="s">
        <v>5485</v>
      </c>
      <c r="F360" s="664" t="s">
        <v>5486</v>
      </c>
      <c r="G360" s="663" t="s">
        <v>3797</v>
      </c>
      <c r="H360" s="663" t="s">
        <v>3798</v>
      </c>
      <c r="I360" s="665">
        <v>344.44</v>
      </c>
      <c r="J360" s="665">
        <v>10</v>
      </c>
      <c r="K360" s="666">
        <v>3444.4</v>
      </c>
    </row>
    <row r="361" spans="1:11" ht="14.4" customHeight="1" x14ac:dyDescent="0.3">
      <c r="A361" s="661" t="s">
        <v>569</v>
      </c>
      <c r="B361" s="662" t="s">
        <v>570</v>
      </c>
      <c r="C361" s="663" t="s">
        <v>3328</v>
      </c>
      <c r="D361" s="664" t="s">
        <v>5503</v>
      </c>
      <c r="E361" s="663" t="s">
        <v>5485</v>
      </c>
      <c r="F361" s="664" t="s">
        <v>5486</v>
      </c>
      <c r="G361" s="663" t="s">
        <v>3799</v>
      </c>
      <c r="H361" s="663" t="s">
        <v>3800</v>
      </c>
      <c r="I361" s="665">
        <v>582.01142857142861</v>
      </c>
      <c r="J361" s="665">
        <v>7</v>
      </c>
      <c r="K361" s="666">
        <v>4074.08</v>
      </c>
    </row>
    <row r="362" spans="1:11" ht="14.4" customHeight="1" x14ac:dyDescent="0.3">
      <c r="A362" s="661" t="s">
        <v>569</v>
      </c>
      <c r="B362" s="662" t="s">
        <v>570</v>
      </c>
      <c r="C362" s="663" t="s">
        <v>3328</v>
      </c>
      <c r="D362" s="664" t="s">
        <v>5503</v>
      </c>
      <c r="E362" s="663" t="s">
        <v>5485</v>
      </c>
      <c r="F362" s="664" t="s">
        <v>5486</v>
      </c>
      <c r="G362" s="663" t="s">
        <v>3801</v>
      </c>
      <c r="H362" s="663" t="s">
        <v>3802</v>
      </c>
      <c r="I362" s="665">
        <v>267.41000000000003</v>
      </c>
      <c r="J362" s="665">
        <v>20</v>
      </c>
      <c r="K362" s="666">
        <v>5348.2</v>
      </c>
    </row>
    <row r="363" spans="1:11" ht="14.4" customHeight="1" x14ac:dyDescent="0.3">
      <c r="A363" s="661" t="s">
        <v>569</v>
      </c>
      <c r="B363" s="662" t="s">
        <v>570</v>
      </c>
      <c r="C363" s="663" t="s">
        <v>3328</v>
      </c>
      <c r="D363" s="664" t="s">
        <v>5503</v>
      </c>
      <c r="E363" s="663" t="s">
        <v>5485</v>
      </c>
      <c r="F363" s="664" t="s">
        <v>5486</v>
      </c>
      <c r="G363" s="663" t="s">
        <v>3803</v>
      </c>
      <c r="H363" s="663" t="s">
        <v>3804</v>
      </c>
      <c r="I363" s="665">
        <v>3388</v>
      </c>
      <c r="J363" s="665">
        <v>4</v>
      </c>
      <c r="K363" s="666">
        <v>13552</v>
      </c>
    </row>
    <row r="364" spans="1:11" ht="14.4" customHeight="1" x14ac:dyDescent="0.3">
      <c r="A364" s="661" t="s">
        <v>569</v>
      </c>
      <c r="B364" s="662" t="s">
        <v>570</v>
      </c>
      <c r="C364" s="663" t="s">
        <v>3328</v>
      </c>
      <c r="D364" s="664" t="s">
        <v>5503</v>
      </c>
      <c r="E364" s="663" t="s">
        <v>5485</v>
      </c>
      <c r="F364" s="664" t="s">
        <v>5486</v>
      </c>
      <c r="G364" s="663" t="s">
        <v>3805</v>
      </c>
      <c r="H364" s="663" t="s">
        <v>3806</v>
      </c>
      <c r="I364" s="665">
        <v>3256.1142857142854</v>
      </c>
      <c r="J364" s="665">
        <v>7</v>
      </c>
      <c r="K364" s="666">
        <v>22792.799999999999</v>
      </c>
    </row>
    <row r="365" spans="1:11" ht="14.4" customHeight="1" x14ac:dyDescent="0.3">
      <c r="A365" s="661" t="s">
        <v>569</v>
      </c>
      <c r="B365" s="662" t="s">
        <v>570</v>
      </c>
      <c r="C365" s="663" t="s">
        <v>3328</v>
      </c>
      <c r="D365" s="664" t="s">
        <v>5503</v>
      </c>
      <c r="E365" s="663" t="s">
        <v>5485</v>
      </c>
      <c r="F365" s="664" t="s">
        <v>5486</v>
      </c>
      <c r="G365" s="663" t="s">
        <v>3807</v>
      </c>
      <c r="H365" s="663" t="s">
        <v>3808</v>
      </c>
      <c r="I365" s="665">
        <v>175.84</v>
      </c>
      <c r="J365" s="665">
        <v>3</v>
      </c>
      <c r="K365" s="666">
        <v>527.51</v>
      </c>
    </row>
    <row r="366" spans="1:11" ht="14.4" customHeight="1" x14ac:dyDescent="0.3">
      <c r="A366" s="661" t="s">
        <v>569</v>
      </c>
      <c r="B366" s="662" t="s">
        <v>570</v>
      </c>
      <c r="C366" s="663" t="s">
        <v>3328</v>
      </c>
      <c r="D366" s="664" t="s">
        <v>5503</v>
      </c>
      <c r="E366" s="663" t="s">
        <v>5485</v>
      </c>
      <c r="F366" s="664" t="s">
        <v>5486</v>
      </c>
      <c r="G366" s="663" t="s">
        <v>3809</v>
      </c>
      <c r="H366" s="663" t="s">
        <v>3810</v>
      </c>
      <c r="I366" s="665">
        <v>945.11</v>
      </c>
      <c r="J366" s="665">
        <v>12</v>
      </c>
      <c r="K366" s="666">
        <v>10291.210000000001</v>
      </c>
    </row>
    <row r="367" spans="1:11" ht="14.4" customHeight="1" x14ac:dyDescent="0.3">
      <c r="A367" s="661" t="s">
        <v>569</v>
      </c>
      <c r="B367" s="662" t="s">
        <v>570</v>
      </c>
      <c r="C367" s="663" t="s">
        <v>3328</v>
      </c>
      <c r="D367" s="664" t="s">
        <v>5503</v>
      </c>
      <c r="E367" s="663" t="s">
        <v>5485</v>
      </c>
      <c r="F367" s="664" t="s">
        <v>5486</v>
      </c>
      <c r="G367" s="663" t="s">
        <v>3811</v>
      </c>
      <c r="H367" s="663" t="s">
        <v>3812</v>
      </c>
      <c r="I367" s="665">
        <v>1694</v>
      </c>
      <c r="J367" s="665">
        <v>1</v>
      </c>
      <c r="K367" s="666">
        <v>1694</v>
      </c>
    </row>
    <row r="368" spans="1:11" ht="14.4" customHeight="1" x14ac:dyDescent="0.3">
      <c r="A368" s="661" t="s">
        <v>569</v>
      </c>
      <c r="B368" s="662" t="s">
        <v>570</v>
      </c>
      <c r="C368" s="663" t="s">
        <v>3328</v>
      </c>
      <c r="D368" s="664" t="s">
        <v>5503</v>
      </c>
      <c r="E368" s="663" t="s">
        <v>5485</v>
      </c>
      <c r="F368" s="664" t="s">
        <v>5486</v>
      </c>
      <c r="G368" s="663" t="s">
        <v>3813</v>
      </c>
      <c r="H368" s="663" t="s">
        <v>3814</v>
      </c>
      <c r="I368" s="665">
        <v>1161.5999999999999</v>
      </c>
      <c r="J368" s="665">
        <v>2</v>
      </c>
      <c r="K368" s="666">
        <v>2323.1999999999998</v>
      </c>
    </row>
    <row r="369" spans="1:11" ht="14.4" customHeight="1" x14ac:dyDescent="0.3">
      <c r="A369" s="661" t="s">
        <v>569</v>
      </c>
      <c r="B369" s="662" t="s">
        <v>570</v>
      </c>
      <c r="C369" s="663" t="s">
        <v>3328</v>
      </c>
      <c r="D369" s="664" t="s">
        <v>5503</v>
      </c>
      <c r="E369" s="663" t="s">
        <v>5485</v>
      </c>
      <c r="F369" s="664" t="s">
        <v>5486</v>
      </c>
      <c r="G369" s="663" t="s">
        <v>3815</v>
      </c>
      <c r="H369" s="663" t="s">
        <v>3816</v>
      </c>
      <c r="I369" s="665">
        <v>7085.89</v>
      </c>
      <c r="J369" s="665">
        <v>1</v>
      </c>
      <c r="K369" s="666">
        <v>7085.89</v>
      </c>
    </row>
    <row r="370" spans="1:11" ht="14.4" customHeight="1" x14ac:dyDescent="0.3">
      <c r="A370" s="661" t="s">
        <v>569</v>
      </c>
      <c r="B370" s="662" t="s">
        <v>570</v>
      </c>
      <c r="C370" s="663" t="s">
        <v>3328</v>
      </c>
      <c r="D370" s="664" t="s">
        <v>5503</v>
      </c>
      <c r="E370" s="663" t="s">
        <v>5485</v>
      </c>
      <c r="F370" s="664" t="s">
        <v>5486</v>
      </c>
      <c r="G370" s="663" t="s">
        <v>3817</v>
      </c>
      <c r="H370" s="663" t="s">
        <v>3818</v>
      </c>
      <c r="I370" s="665">
        <v>1127</v>
      </c>
      <c r="J370" s="665">
        <v>5</v>
      </c>
      <c r="K370" s="666">
        <v>5635</v>
      </c>
    </row>
    <row r="371" spans="1:11" ht="14.4" customHeight="1" x14ac:dyDescent="0.3">
      <c r="A371" s="661" t="s">
        <v>569</v>
      </c>
      <c r="B371" s="662" t="s">
        <v>570</v>
      </c>
      <c r="C371" s="663" t="s">
        <v>3328</v>
      </c>
      <c r="D371" s="664" t="s">
        <v>5503</v>
      </c>
      <c r="E371" s="663" t="s">
        <v>5485</v>
      </c>
      <c r="F371" s="664" t="s">
        <v>5486</v>
      </c>
      <c r="G371" s="663" t="s">
        <v>3628</v>
      </c>
      <c r="H371" s="663" t="s">
        <v>3629</v>
      </c>
      <c r="I371" s="665">
        <v>133</v>
      </c>
      <c r="J371" s="665">
        <v>1</v>
      </c>
      <c r="K371" s="666">
        <v>133</v>
      </c>
    </row>
    <row r="372" spans="1:11" ht="14.4" customHeight="1" x14ac:dyDescent="0.3">
      <c r="A372" s="661" t="s">
        <v>569</v>
      </c>
      <c r="B372" s="662" t="s">
        <v>570</v>
      </c>
      <c r="C372" s="663" t="s">
        <v>3328</v>
      </c>
      <c r="D372" s="664" t="s">
        <v>5503</v>
      </c>
      <c r="E372" s="663" t="s">
        <v>5485</v>
      </c>
      <c r="F372" s="664" t="s">
        <v>5486</v>
      </c>
      <c r="G372" s="663" t="s">
        <v>3819</v>
      </c>
      <c r="H372" s="663" t="s">
        <v>3820</v>
      </c>
      <c r="I372" s="665">
        <v>8090.06</v>
      </c>
      <c r="J372" s="665">
        <v>1</v>
      </c>
      <c r="K372" s="666">
        <v>8090.06</v>
      </c>
    </row>
    <row r="373" spans="1:11" ht="14.4" customHeight="1" x14ac:dyDescent="0.3">
      <c r="A373" s="661" t="s">
        <v>569</v>
      </c>
      <c r="B373" s="662" t="s">
        <v>570</v>
      </c>
      <c r="C373" s="663" t="s">
        <v>3328</v>
      </c>
      <c r="D373" s="664" t="s">
        <v>5503</v>
      </c>
      <c r="E373" s="663" t="s">
        <v>5485</v>
      </c>
      <c r="F373" s="664" t="s">
        <v>5486</v>
      </c>
      <c r="G373" s="663" t="s">
        <v>3821</v>
      </c>
      <c r="H373" s="663" t="s">
        <v>3822</v>
      </c>
      <c r="I373" s="665">
        <v>3388</v>
      </c>
      <c r="J373" s="665">
        <v>1</v>
      </c>
      <c r="K373" s="666">
        <v>3388</v>
      </c>
    </row>
    <row r="374" spans="1:11" ht="14.4" customHeight="1" x14ac:dyDescent="0.3">
      <c r="A374" s="661" t="s">
        <v>569</v>
      </c>
      <c r="B374" s="662" t="s">
        <v>570</v>
      </c>
      <c r="C374" s="663" t="s">
        <v>3328</v>
      </c>
      <c r="D374" s="664" t="s">
        <v>5503</v>
      </c>
      <c r="E374" s="663" t="s">
        <v>5485</v>
      </c>
      <c r="F374" s="664" t="s">
        <v>5486</v>
      </c>
      <c r="G374" s="663" t="s">
        <v>3823</v>
      </c>
      <c r="H374" s="663" t="s">
        <v>3824</v>
      </c>
      <c r="I374" s="665">
        <v>12645.71</v>
      </c>
      <c r="J374" s="665">
        <v>1</v>
      </c>
      <c r="K374" s="666">
        <v>12645.71</v>
      </c>
    </row>
    <row r="375" spans="1:11" ht="14.4" customHeight="1" x14ac:dyDescent="0.3">
      <c r="A375" s="661" t="s">
        <v>569</v>
      </c>
      <c r="B375" s="662" t="s">
        <v>570</v>
      </c>
      <c r="C375" s="663" t="s">
        <v>3328</v>
      </c>
      <c r="D375" s="664" t="s">
        <v>5503</v>
      </c>
      <c r="E375" s="663" t="s">
        <v>5485</v>
      </c>
      <c r="F375" s="664" t="s">
        <v>5486</v>
      </c>
      <c r="G375" s="663" t="s">
        <v>3825</v>
      </c>
      <c r="H375" s="663" t="s">
        <v>3826</v>
      </c>
      <c r="I375" s="665">
        <v>1.38</v>
      </c>
      <c r="J375" s="665">
        <v>1</v>
      </c>
      <c r="K375" s="666">
        <v>1.38</v>
      </c>
    </row>
    <row r="376" spans="1:11" ht="14.4" customHeight="1" x14ac:dyDescent="0.3">
      <c r="A376" s="661" t="s">
        <v>569</v>
      </c>
      <c r="B376" s="662" t="s">
        <v>570</v>
      </c>
      <c r="C376" s="663" t="s">
        <v>3328</v>
      </c>
      <c r="D376" s="664" t="s">
        <v>5503</v>
      </c>
      <c r="E376" s="663" t="s">
        <v>5485</v>
      </c>
      <c r="F376" s="664" t="s">
        <v>5486</v>
      </c>
      <c r="G376" s="663" t="s">
        <v>3827</v>
      </c>
      <c r="H376" s="663" t="s">
        <v>3828</v>
      </c>
      <c r="I376" s="665">
        <v>1368.51</v>
      </c>
      <c r="J376" s="665">
        <v>1</v>
      </c>
      <c r="K376" s="666">
        <v>1368.51</v>
      </c>
    </row>
    <row r="377" spans="1:11" ht="14.4" customHeight="1" x14ac:dyDescent="0.3">
      <c r="A377" s="661" t="s">
        <v>569</v>
      </c>
      <c r="B377" s="662" t="s">
        <v>570</v>
      </c>
      <c r="C377" s="663" t="s">
        <v>3328</v>
      </c>
      <c r="D377" s="664" t="s">
        <v>5503</v>
      </c>
      <c r="E377" s="663" t="s">
        <v>5485</v>
      </c>
      <c r="F377" s="664" t="s">
        <v>5486</v>
      </c>
      <c r="G377" s="663" t="s">
        <v>3829</v>
      </c>
      <c r="H377" s="663" t="s">
        <v>3830</v>
      </c>
      <c r="I377" s="665">
        <v>1708.52</v>
      </c>
      <c r="J377" s="665">
        <v>2</v>
      </c>
      <c r="K377" s="666">
        <v>3417.04</v>
      </c>
    </row>
    <row r="378" spans="1:11" ht="14.4" customHeight="1" x14ac:dyDescent="0.3">
      <c r="A378" s="661" t="s">
        <v>569</v>
      </c>
      <c r="B378" s="662" t="s">
        <v>570</v>
      </c>
      <c r="C378" s="663" t="s">
        <v>3328</v>
      </c>
      <c r="D378" s="664" t="s">
        <v>5503</v>
      </c>
      <c r="E378" s="663" t="s">
        <v>5485</v>
      </c>
      <c r="F378" s="664" t="s">
        <v>5486</v>
      </c>
      <c r="G378" s="663" t="s">
        <v>3831</v>
      </c>
      <c r="H378" s="663" t="s">
        <v>3832</v>
      </c>
      <c r="I378" s="665">
        <v>119.94</v>
      </c>
      <c r="J378" s="665">
        <v>4</v>
      </c>
      <c r="K378" s="666">
        <v>479.74</v>
      </c>
    </row>
    <row r="379" spans="1:11" ht="14.4" customHeight="1" x14ac:dyDescent="0.3">
      <c r="A379" s="661" t="s">
        <v>569</v>
      </c>
      <c r="B379" s="662" t="s">
        <v>570</v>
      </c>
      <c r="C379" s="663" t="s">
        <v>3328</v>
      </c>
      <c r="D379" s="664" t="s">
        <v>5503</v>
      </c>
      <c r="E379" s="663" t="s">
        <v>5485</v>
      </c>
      <c r="F379" s="664" t="s">
        <v>5486</v>
      </c>
      <c r="G379" s="663" t="s">
        <v>3833</v>
      </c>
      <c r="H379" s="663" t="s">
        <v>3834</v>
      </c>
      <c r="I379" s="665">
        <v>211.36</v>
      </c>
      <c r="J379" s="665">
        <v>4</v>
      </c>
      <c r="K379" s="666">
        <v>845.45</v>
      </c>
    </row>
    <row r="380" spans="1:11" ht="14.4" customHeight="1" x14ac:dyDescent="0.3">
      <c r="A380" s="661" t="s">
        <v>569</v>
      </c>
      <c r="B380" s="662" t="s">
        <v>570</v>
      </c>
      <c r="C380" s="663" t="s">
        <v>3328</v>
      </c>
      <c r="D380" s="664" t="s">
        <v>5503</v>
      </c>
      <c r="E380" s="663" t="s">
        <v>5485</v>
      </c>
      <c r="F380" s="664" t="s">
        <v>5486</v>
      </c>
      <c r="G380" s="663" t="s">
        <v>3835</v>
      </c>
      <c r="H380" s="663" t="s">
        <v>3836</v>
      </c>
      <c r="I380" s="665">
        <v>16335</v>
      </c>
      <c r="J380" s="665">
        <v>2</v>
      </c>
      <c r="K380" s="666">
        <v>32670</v>
      </c>
    </row>
    <row r="381" spans="1:11" ht="14.4" customHeight="1" x14ac:dyDescent="0.3">
      <c r="A381" s="661" t="s">
        <v>569</v>
      </c>
      <c r="B381" s="662" t="s">
        <v>570</v>
      </c>
      <c r="C381" s="663" t="s">
        <v>3328</v>
      </c>
      <c r="D381" s="664" t="s">
        <v>5503</v>
      </c>
      <c r="E381" s="663" t="s">
        <v>5485</v>
      </c>
      <c r="F381" s="664" t="s">
        <v>5486</v>
      </c>
      <c r="G381" s="663" t="s">
        <v>3837</v>
      </c>
      <c r="H381" s="663" t="s">
        <v>3838</v>
      </c>
      <c r="I381" s="665">
        <v>344.44</v>
      </c>
      <c r="J381" s="665">
        <v>50</v>
      </c>
      <c r="K381" s="666">
        <v>17222.000000000004</v>
      </c>
    </row>
    <row r="382" spans="1:11" ht="14.4" customHeight="1" x14ac:dyDescent="0.3">
      <c r="A382" s="661" t="s">
        <v>569</v>
      </c>
      <c r="B382" s="662" t="s">
        <v>570</v>
      </c>
      <c r="C382" s="663" t="s">
        <v>3328</v>
      </c>
      <c r="D382" s="664" t="s">
        <v>5503</v>
      </c>
      <c r="E382" s="663" t="s">
        <v>5485</v>
      </c>
      <c r="F382" s="664" t="s">
        <v>5486</v>
      </c>
      <c r="G382" s="663" t="s">
        <v>3839</v>
      </c>
      <c r="H382" s="663" t="s">
        <v>3840</v>
      </c>
      <c r="I382" s="665">
        <v>1620.2</v>
      </c>
      <c r="J382" s="665">
        <v>2</v>
      </c>
      <c r="K382" s="666">
        <v>3240.4</v>
      </c>
    </row>
    <row r="383" spans="1:11" ht="14.4" customHeight="1" x14ac:dyDescent="0.3">
      <c r="A383" s="661" t="s">
        <v>569</v>
      </c>
      <c r="B383" s="662" t="s">
        <v>570</v>
      </c>
      <c r="C383" s="663" t="s">
        <v>3328</v>
      </c>
      <c r="D383" s="664" t="s">
        <v>5503</v>
      </c>
      <c r="E383" s="663" t="s">
        <v>5485</v>
      </c>
      <c r="F383" s="664" t="s">
        <v>5486</v>
      </c>
      <c r="G383" s="663" t="s">
        <v>3841</v>
      </c>
      <c r="H383" s="663" t="s">
        <v>3842</v>
      </c>
      <c r="I383" s="665">
        <v>3714.7</v>
      </c>
      <c r="J383" s="665">
        <v>1</v>
      </c>
      <c r="K383" s="666">
        <v>3714.7</v>
      </c>
    </row>
    <row r="384" spans="1:11" ht="14.4" customHeight="1" x14ac:dyDescent="0.3">
      <c r="A384" s="661" t="s">
        <v>569</v>
      </c>
      <c r="B384" s="662" t="s">
        <v>570</v>
      </c>
      <c r="C384" s="663" t="s">
        <v>3328</v>
      </c>
      <c r="D384" s="664" t="s">
        <v>5503</v>
      </c>
      <c r="E384" s="663" t="s">
        <v>5485</v>
      </c>
      <c r="F384" s="664" t="s">
        <v>5486</v>
      </c>
      <c r="G384" s="663" t="s">
        <v>3843</v>
      </c>
      <c r="H384" s="663" t="s">
        <v>3844</v>
      </c>
      <c r="I384" s="665">
        <v>3388</v>
      </c>
      <c r="J384" s="665">
        <v>1</v>
      </c>
      <c r="K384" s="666">
        <v>3388</v>
      </c>
    </row>
    <row r="385" spans="1:11" ht="14.4" customHeight="1" x14ac:dyDescent="0.3">
      <c r="A385" s="661" t="s">
        <v>569</v>
      </c>
      <c r="B385" s="662" t="s">
        <v>570</v>
      </c>
      <c r="C385" s="663" t="s">
        <v>3328</v>
      </c>
      <c r="D385" s="664" t="s">
        <v>5503</v>
      </c>
      <c r="E385" s="663" t="s">
        <v>5485</v>
      </c>
      <c r="F385" s="664" t="s">
        <v>5486</v>
      </c>
      <c r="G385" s="663" t="s">
        <v>3845</v>
      </c>
      <c r="H385" s="663" t="s">
        <v>3846</v>
      </c>
      <c r="I385" s="665">
        <v>4840</v>
      </c>
      <c r="J385" s="665">
        <v>8</v>
      </c>
      <c r="K385" s="666">
        <v>38720</v>
      </c>
    </row>
    <row r="386" spans="1:11" ht="14.4" customHeight="1" x14ac:dyDescent="0.3">
      <c r="A386" s="661" t="s">
        <v>569</v>
      </c>
      <c r="B386" s="662" t="s">
        <v>570</v>
      </c>
      <c r="C386" s="663" t="s">
        <v>3328</v>
      </c>
      <c r="D386" s="664" t="s">
        <v>5503</v>
      </c>
      <c r="E386" s="663" t="s">
        <v>5485</v>
      </c>
      <c r="F386" s="664" t="s">
        <v>5486</v>
      </c>
      <c r="G386" s="663" t="s">
        <v>3847</v>
      </c>
      <c r="H386" s="663" t="s">
        <v>3848</v>
      </c>
      <c r="I386" s="665">
        <v>1568.16</v>
      </c>
      <c r="J386" s="665">
        <v>9</v>
      </c>
      <c r="K386" s="666">
        <v>14113.439999999999</v>
      </c>
    </row>
    <row r="387" spans="1:11" ht="14.4" customHeight="1" x14ac:dyDescent="0.3">
      <c r="A387" s="661" t="s">
        <v>569</v>
      </c>
      <c r="B387" s="662" t="s">
        <v>570</v>
      </c>
      <c r="C387" s="663" t="s">
        <v>3328</v>
      </c>
      <c r="D387" s="664" t="s">
        <v>5503</v>
      </c>
      <c r="E387" s="663" t="s">
        <v>5485</v>
      </c>
      <c r="F387" s="664" t="s">
        <v>5486</v>
      </c>
      <c r="G387" s="663" t="s">
        <v>3849</v>
      </c>
      <c r="H387" s="663" t="s">
        <v>3850</v>
      </c>
      <c r="I387" s="665">
        <v>3714.7</v>
      </c>
      <c r="J387" s="665">
        <v>1</v>
      </c>
      <c r="K387" s="666">
        <v>3714.7</v>
      </c>
    </row>
    <row r="388" spans="1:11" ht="14.4" customHeight="1" x14ac:dyDescent="0.3">
      <c r="A388" s="661" t="s">
        <v>569</v>
      </c>
      <c r="B388" s="662" t="s">
        <v>570</v>
      </c>
      <c r="C388" s="663" t="s">
        <v>3328</v>
      </c>
      <c r="D388" s="664" t="s">
        <v>5503</v>
      </c>
      <c r="E388" s="663" t="s">
        <v>5485</v>
      </c>
      <c r="F388" s="664" t="s">
        <v>5486</v>
      </c>
      <c r="G388" s="663" t="s">
        <v>3851</v>
      </c>
      <c r="H388" s="663" t="s">
        <v>3852</v>
      </c>
      <c r="I388" s="665">
        <v>4235</v>
      </c>
      <c r="J388" s="665">
        <v>1</v>
      </c>
      <c r="K388" s="666">
        <v>4235</v>
      </c>
    </row>
    <row r="389" spans="1:11" ht="14.4" customHeight="1" x14ac:dyDescent="0.3">
      <c r="A389" s="661" t="s">
        <v>569</v>
      </c>
      <c r="B389" s="662" t="s">
        <v>570</v>
      </c>
      <c r="C389" s="663" t="s">
        <v>3328</v>
      </c>
      <c r="D389" s="664" t="s">
        <v>5503</v>
      </c>
      <c r="E389" s="663" t="s">
        <v>5485</v>
      </c>
      <c r="F389" s="664" t="s">
        <v>5486</v>
      </c>
      <c r="G389" s="663" t="s">
        <v>3853</v>
      </c>
      <c r="H389" s="663" t="s">
        <v>3854</v>
      </c>
      <c r="I389" s="665">
        <v>4840</v>
      </c>
      <c r="J389" s="665">
        <v>2</v>
      </c>
      <c r="K389" s="666">
        <v>9680</v>
      </c>
    </row>
    <row r="390" spans="1:11" ht="14.4" customHeight="1" x14ac:dyDescent="0.3">
      <c r="A390" s="661" t="s">
        <v>569</v>
      </c>
      <c r="B390" s="662" t="s">
        <v>570</v>
      </c>
      <c r="C390" s="663" t="s">
        <v>3328</v>
      </c>
      <c r="D390" s="664" t="s">
        <v>5503</v>
      </c>
      <c r="E390" s="663" t="s">
        <v>5485</v>
      </c>
      <c r="F390" s="664" t="s">
        <v>5486</v>
      </c>
      <c r="G390" s="663" t="s">
        <v>3855</v>
      </c>
      <c r="H390" s="663" t="s">
        <v>3856</v>
      </c>
      <c r="I390" s="665">
        <v>3714.7</v>
      </c>
      <c r="J390" s="665">
        <v>1</v>
      </c>
      <c r="K390" s="666">
        <v>3714.7</v>
      </c>
    </row>
    <row r="391" spans="1:11" ht="14.4" customHeight="1" x14ac:dyDescent="0.3">
      <c r="A391" s="661" t="s">
        <v>569</v>
      </c>
      <c r="B391" s="662" t="s">
        <v>570</v>
      </c>
      <c r="C391" s="663" t="s">
        <v>3328</v>
      </c>
      <c r="D391" s="664" t="s">
        <v>5503</v>
      </c>
      <c r="E391" s="663" t="s">
        <v>5485</v>
      </c>
      <c r="F391" s="664" t="s">
        <v>5486</v>
      </c>
      <c r="G391" s="663" t="s">
        <v>3857</v>
      </c>
      <c r="H391" s="663" t="s">
        <v>3858</v>
      </c>
      <c r="I391" s="665">
        <v>4001.45</v>
      </c>
      <c r="J391" s="665">
        <v>1</v>
      </c>
      <c r="K391" s="666">
        <v>4001.45</v>
      </c>
    </row>
    <row r="392" spans="1:11" ht="14.4" customHeight="1" x14ac:dyDescent="0.3">
      <c r="A392" s="661" t="s">
        <v>569</v>
      </c>
      <c r="B392" s="662" t="s">
        <v>570</v>
      </c>
      <c r="C392" s="663" t="s">
        <v>3328</v>
      </c>
      <c r="D392" s="664" t="s">
        <v>5503</v>
      </c>
      <c r="E392" s="663" t="s">
        <v>5485</v>
      </c>
      <c r="F392" s="664" t="s">
        <v>5486</v>
      </c>
      <c r="G392" s="663" t="s">
        <v>3859</v>
      </c>
      <c r="H392" s="663" t="s">
        <v>3860</v>
      </c>
      <c r="I392" s="665">
        <v>4001.45</v>
      </c>
      <c r="J392" s="665">
        <v>1</v>
      </c>
      <c r="K392" s="666">
        <v>4001.45</v>
      </c>
    </row>
    <row r="393" spans="1:11" ht="14.4" customHeight="1" x14ac:dyDescent="0.3">
      <c r="A393" s="661" t="s">
        <v>569</v>
      </c>
      <c r="B393" s="662" t="s">
        <v>570</v>
      </c>
      <c r="C393" s="663" t="s">
        <v>3328</v>
      </c>
      <c r="D393" s="664" t="s">
        <v>5503</v>
      </c>
      <c r="E393" s="663" t="s">
        <v>5485</v>
      </c>
      <c r="F393" s="664" t="s">
        <v>5486</v>
      </c>
      <c r="G393" s="663" t="s">
        <v>3861</v>
      </c>
      <c r="H393" s="663" t="s">
        <v>3862</v>
      </c>
      <c r="I393" s="665">
        <v>3714.7</v>
      </c>
      <c r="J393" s="665">
        <v>1</v>
      </c>
      <c r="K393" s="666">
        <v>3714.7</v>
      </c>
    </row>
    <row r="394" spans="1:11" ht="14.4" customHeight="1" x14ac:dyDescent="0.3">
      <c r="A394" s="661" t="s">
        <v>569</v>
      </c>
      <c r="B394" s="662" t="s">
        <v>570</v>
      </c>
      <c r="C394" s="663" t="s">
        <v>3328</v>
      </c>
      <c r="D394" s="664" t="s">
        <v>5503</v>
      </c>
      <c r="E394" s="663" t="s">
        <v>5485</v>
      </c>
      <c r="F394" s="664" t="s">
        <v>5486</v>
      </c>
      <c r="G394" s="663" t="s">
        <v>3863</v>
      </c>
      <c r="H394" s="663" t="s">
        <v>3864</v>
      </c>
      <c r="I394" s="665">
        <v>3424.3</v>
      </c>
      <c r="J394" s="665">
        <v>1</v>
      </c>
      <c r="K394" s="666">
        <v>3424.3</v>
      </c>
    </row>
    <row r="395" spans="1:11" ht="14.4" customHeight="1" x14ac:dyDescent="0.3">
      <c r="A395" s="661" t="s">
        <v>569</v>
      </c>
      <c r="B395" s="662" t="s">
        <v>570</v>
      </c>
      <c r="C395" s="663" t="s">
        <v>3328</v>
      </c>
      <c r="D395" s="664" t="s">
        <v>5503</v>
      </c>
      <c r="E395" s="663" t="s">
        <v>5485</v>
      </c>
      <c r="F395" s="664" t="s">
        <v>5486</v>
      </c>
      <c r="G395" s="663" t="s">
        <v>3865</v>
      </c>
      <c r="H395" s="663" t="s">
        <v>3866</v>
      </c>
      <c r="I395" s="665">
        <v>3714.7</v>
      </c>
      <c r="J395" s="665">
        <v>1</v>
      </c>
      <c r="K395" s="666">
        <v>3714.7</v>
      </c>
    </row>
    <row r="396" spans="1:11" ht="14.4" customHeight="1" x14ac:dyDescent="0.3">
      <c r="A396" s="661" t="s">
        <v>569</v>
      </c>
      <c r="B396" s="662" t="s">
        <v>570</v>
      </c>
      <c r="C396" s="663" t="s">
        <v>3328</v>
      </c>
      <c r="D396" s="664" t="s">
        <v>5503</v>
      </c>
      <c r="E396" s="663" t="s">
        <v>5485</v>
      </c>
      <c r="F396" s="664" t="s">
        <v>5486</v>
      </c>
      <c r="G396" s="663" t="s">
        <v>3867</v>
      </c>
      <c r="H396" s="663" t="s">
        <v>3868</v>
      </c>
      <c r="I396" s="665">
        <v>1881.6</v>
      </c>
      <c r="J396" s="665">
        <v>1</v>
      </c>
      <c r="K396" s="666">
        <v>1881.6</v>
      </c>
    </row>
    <row r="397" spans="1:11" ht="14.4" customHeight="1" x14ac:dyDescent="0.3">
      <c r="A397" s="661" t="s">
        <v>569</v>
      </c>
      <c r="B397" s="662" t="s">
        <v>570</v>
      </c>
      <c r="C397" s="663" t="s">
        <v>3328</v>
      </c>
      <c r="D397" s="664" t="s">
        <v>5503</v>
      </c>
      <c r="E397" s="663" t="s">
        <v>5485</v>
      </c>
      <c r="F397" s="664" t="s">
        <v>5486</v>
      </c>
      <c r="G397" s="663" t="s">
        <v>3869</v>
      </c>
      <c r="H397" s="663" t="s">
        <v>3870</v>
      </c>
      <c r="I397" s="665">
        <v>9520.4500000000007</v>
      </c>
      <c r="J397" s="665">
        <v>2</v>
      </c>
      <c r="K397" s="666">
        <v>19040.900000000001</v>
      </c>
    </row>
    <row r="398" spans="1:11" ht="14.4" customHeight="1" x14ac:dyDescent="0.3">
      <c r="A398" s="661" t="s">
        <v>569</v>
      </c>
      <c r="B398" s="662" t="s">
        <v>570</v>
      </c>
      <c r="C398" s="663" t="s">
        <v>3328</v>
      </c>
      <c r="D398" s="664" t="s">
        <v>5503</v>
      </c>
      <c r="E398" s="663" t="s">
        <v>5485</v>
      </c>
      <c r="F398" s="664" t="s">
        <v>5486</v>
      </c>
      <c r="G398" s="663" t="s">
        <v>3871</v>
      </c>
      <c r="H398" s="663" t="s">
        <v>3872</v>
      </c>
      <c r="I398" s="665">
        <v>265.45999999999998</v>
      </c>
      <c r="J398" s="665">
        <v>12</v>
      </c>
      <c r="K398" s="666">
        <v>3185.5</v>
      </c>
    </row>
    <row r="399" spans="1:11" ht="14.4" customHeight="1" x14ac:dyDescent="0.3">
      <c r="A399" s="661" t="s">
        <v>569</v>
      </c>
      <c r="B399" s="662" t="s">
        <v>570</v>
      </c>
      <c r="C399" s="663" t="s">
        <v>3328</v>
      </c>
      <c r="D399" s="664" t="s">
        <v>5503</v>
      </c>
      <c r="E399" s="663" t="s">
        <v>5485</v>
      </c>
      <c r="F399" s="664" t="s">
        <v>5486</v>
      </c>
      <c r="G399" s="663" t="s">
        <v>3873</v>
      </c>
      <c r="H399" s="663" t="s">
        <v>3874</v>
      </c>
      <c r="I399" s="665">
        <v>665.5</v>
      </c>
      <c r="J399" s="665">
        <v>5</v>
      </c>
      <c r="K399" s="666">
        <v>3327.5</v>
      </c>
    </row>
    <row r="400" spans="1:11" ht="14.4" customHeight="1" x14ac:dyDescent="0.3">
      <c r="A400" s="661" t="s">
        <v>569</v>
      </c>
      <c r="B400" s="662" t="s">
        <v>570</v>
      </c>
      <c r="C400" s="663" t="s">
        <v>3328</v>
      </c>
      <c r="D400" s="664" t="s">
        <v>5503</v>
      </c>
      <c r="E400" s="663" t="s">
        <v>5485</v>
      </c>
      <c r="F400" s="664" t="s">
        <v>5486</v>
      </c>
      <c r="G400" s="663" t="s">
        <v>3875</v>
      </c>
      <c r="H400" s="663" t="s">
        <v>3876</v>
      </c>
      <c r="I400" s="665">
        <v>665.5</v>
      </c>
      <c r="J400" s="665">
        <v>5</v>
      </c>
      <c r="K400" s="666">
        <v>3327.5</v>
      </c>
    </row>
    <row r="401" spans="1:11" ht="14.4" customHeight="1" x14ac:dyDescent="0.3">
      <c r="A401" s="661" t="s">
        <v>569</v>
      </c>
      <c r="B401" s="662" t="s">
        <v>570</v>
      </c>
      <c r="C401" s="663" t="s">
        <v>3328</v>
      </c>
      <c r="D401" s="664" t="s">
        <v>5503</v>
      </c>
      <c r="E401" s="663" t="s">
        <v>5485</v>
      </c>
      <c r="F401" s="664" t="s">
        <v>5486</v>
      </c>
      <c r="G401" s="663" t="s">
        <v>3877</v>
      </c>
      <c r="H401" s="663" t="s">
        <v>3878</v>
      </c>
      <c r="I401" s="665">
        <v>1186.1400000000001</v>
      </c>
      <c r="J401" s="665">
        <v>3</v>
      </c>
      <c r="K401" s="666">
        <v>3558.41</v>
      </c>
    </row>
    <row r="402" spans="1:11" ht="14.4" customHeight="1" x14ac:dyDescent="0.3">
      <c r="A402" s="661" t="s">
        <v>569</v>
      </c>
      <c r="B402" s="662" t="s">
        <v>570</v>
      </c>
      <c r="C402" s="663" t="s">
        <v>3328</v>
      </c>
      <c r="D402" s="664" t="s">
        <v>5503</v>
      </c>
      <c r="E402" s="663" t="s">
        <v>5485</v>
      </c>
      <c r="F402" s="664" t="s">
        <v>5486</v>
      </c>
      <c r="G402" s="663" t="s">
        <v>3879</v>
      </c>
      <c r="H402" s="663" t="s">
        <v>3880</v>
      </c>
      <c r="I402" s="665">
        <v>4840</v>
      </c>
      <c r="J402" s="665">
        <v>1</v>
      </c>
      <c r="K402" s="666">
        <v>4840</v>
      </c>
    </row>
    <row r="403" spans="1:11" ht="14.4" customHeight="1" x14ac:dyDescent="0.3">
      <c r="A403" s="661" t="s">
        <v>569</v>
      </c>
      <c r="B403" s="662" t="s">
        <v>570</v>
      </c>
      <c r="C403" s="663" t="s">
        <v>3328</v>
      </c>
      <c r="D403" s="664" t="s">
        <v>5503</v>
      </c>
      <c r="E403" s="663" t="s">
        <v>5485</v>
      </c>
      <c r="F403" s="664" t="s">
        <v>5486</v>
      </c>
      <c r="G403" s="663" t="s">
        <v>3881</v>
      </c>
      <c r="H403" s="663" t="s">
        <v>3882</v>
      </c>
      <c r="I403" s="665">
        <v>997</v>
      </c>
      <c r="J403" s="665">
        <v>1</v>
      </c>
      <c r="K403" s="666">
        <v>997</v>
      </c>
    </row>
    <row r="404" spans="1:11" ht="14.4" customHeight="1" x14ac:dyDescent="0.3">
      <c r="A404" s="661" t="s">
        <v>569</v>
      </c>
      <c r="B404" s="662" t="s">
        <v>570</v>
      </c>
      <c r="C404" s="663" t="s">
        <v>3328</v>
      </c>
      <c r="D404" s="664" t="s">
        <v>5503</v>
      </c>
      <c r="E404" s="663" t="s">
        <v>5485</v>
      </c>
      <c r="F404" s="664" t="s">
        <v>5486</v>
      </c>
      <c r="G404" s="663" t="s">
        <v>3883</v>
      </c>
      <c r="H404" s="663" t="s">
        <v>3884</v>
      </c>
      <c r="I404" s="665">
        <v>997.01</v>
      </c>
      <c r="J404" s="665">
        <v>1</v>
      </c>
      <c r="K404" s="666">
        <v>997.01</v>
      </c>
    </row>
    <row r="405" spans="1:11" ht="14.4" customHeight="1" x14ac:dyDescent="0.3">
      <c r="A405" s="661" t="s">
        <v>569</v>
      </c>
      <c r="B405" s="662" t="s">
        <v>570</v>
      </c>
      <c r="C405" s="663" t="s">
        <v>3328</v>
      </c>
      <c r="D405" s="664" t="s">
        <v>5503</v>
      </c>
      <c r="E405" s="663" t="s">
        <v>5485</v>
      </c>
      <c r="F405" s="664" t="s">
        <v>5486</v>
      </c>
      <c r="G405" s="663" t="s">
        <v>3885</v>
      </c>
      <c r="H405" s="663" t="s">
        <v>3886</v>
      </c>
      <c r="I405" s="665">
        <v>3388.01</v>
      </c>
      <c r="J405" s="665">
        <v>1</v>
      </c>
      <c r="K405" s="666">
        <v>3388.01</v>
      </c>
    </row>
    <row r="406" spans="1:11" ht="14.4" customHeight="1" x14ac:dyDescent="0.3">
      <c r="A406" s="661" t="s">
        <v>569</v>
      </c>
      <c r="B406" s="662" t="s">
        <v>570</v>
      </c>
      <c r="C406" s="663" t="s">
        <v>3328</v>
      </c>
      <c r="D406" s="664" t="s">
        <v>5503</v>
      </c>
      <c r="E406" s="663" t="s">
        <v>5485</v>
      </c>
      <c r="F406" s="664" t="s">
        <v>5486</v>
      </c>
      <c r="G406" s="663" t="s">
        <v>3887</v>
      </c>
      <c r="H406" s="663" t="s">
        <v>3888</v>
      </c>
      <c r="I406" s="665">
        <v>1873.08</v>
      </c>
      <c r="J406" s="665">
        <v>3</v>
      </c>
      <c r="K406" s="666">
        <v>5619.24</v>
      </c>
    </row>
    <row r="407" spans="1:11" ht="14.4" customHeight="1" x14ac:dyDescent="0.3">
      <c r="A407" s="661" t="s">
        <v>569</v>
      </c>
      <c r="B407" s="662" t="s">
        <v>570</v>
      </c>
      <c r="C407" s="663" t="s">
        <v>3328</v>
      </c>
      <c r="D407" s="664" t="s">
        <v>5503</v>
      </c>
      <c r="E407" s="663" t="s">
        <v>5485</v>
      </c>
      <c r="F407" s="664" t="s">
        <v>5486</v>
      </c>
      <c r="G407" s="663" t="s">
        <v>3889</v>
      </c>
      <c r="H407" s="663" t="s">
        <v>3890</v>
      </c>
      <c r="I407" s="665">
        <v>12645.71</v>
      </c>
      <c r="J407" s="665">
        <v>1</v>
      </c>
      <c r="K407" s="666">
        <v>12645.71</v>
      </c>
    </row>
    <row r="408" spans="1:11" ht="14.4" customHeight="1" x14ac:dyDescent="0.3">
      <c r="A408" s="661" t="s">
        <v>569</v>
      </c>
      <c r="B408" s="662" t="s">
        <v>570</v>
      </c>
      <c r="C408" s="663" t="s">
        <v>3328</v>
      </c>
      <c r="D408" s="664" t="s">
        <v>5503</v>
      </c>
      <c r="E408" s="663" t="s">
        <v>5485</v>
      </c>
      <c r="F408" s="664" t="s">
        <v>5486</v>
      </c>
      <c r="G408" s="663" t="s">
        <v>3891</v>
      </c>
      <c r="H408" s="663" t="s">
        <v>3892</v>
      </c>
      <c r="I408" s="665">
        <v>2723.71</v>
      </c>
      <c r="J408" s="665">
        <v>1</v>
      </c>
      <c r="K408" s="666">
        <v>2723.71</v>
      </c>
    </row>
    <row r="409" spans="1:11" ht="14.4" customHeight="1" x14ac:dyDescent="0.3">
      <c r="A409" s="661" t="s">
        <v>569</v>
      </c>
      <c r="B409" s="662" t="s">
        <v>570</v>
      </c>
      <c r="C409" s="663" t="s">
        <v>3328</v>
      </c>
      <c r="D409" s="664" t="s">
        <v>5503</v>
      </c>
      <c r="E409" s="663" t="s">
        <v>5504</v>
      </c>
      <c r="F409" s="664" t="s">
        <v>5505</v>
      </c>
      <c r="G409" s="663" t="s">
        <v>3893</v>
      </c>
      <c r="H409" s="663" t="s">
        <v>3894</v>
      </c>
      <c r="I409" s="665">
        <v>4734.42</v>
      </c>
      <c r="J409" s="665">
        <v>2</v>
      </c>
      <c r="K409" s="666">
        <v>9468.84</v>
      </c>
    </row>
    <row r="410" spans="1:11" ht="14.4" customHeight="1" x14ac:dyDescent="0.3">
      <c r="A410" s="661" t="s">
        <v>569</v>
      </c>
      <c r="B410" s="662" t="s">
        <v>570</v>
      </c>
      <c r="C410" s="663" t="s">
        <v>3328</v>
      </c>
      <c r="D410" s="664" t="s">
        <v>5503</v>
      </c>
      <c r="E410" s="663" t="s">
        <v>5504</v>
      </c>
      <c r="F410" s="664" t="s">
        <v>5505</v>
      </c>
      <c r="G410" s="663" t="s">
        <v>3895</v>
      </c>
      <c r="H410" s="663" t="s">
        <v>3896</v>
      </c>
      <c r="I410" s="665">
        <v>1274.52</v>
      </c>
      <c r="J410" s="665">
        <v>5</v>
      </c>
      <c r="K410" s="666">
        <v>6372.6</v>
      </c>
    </row>
    <row r="411" spans="1:11" ht="14.4" customHeight="1" x14ac:dyDescent="0.3">
      <c r="A411" s="661" t="s">
        <v>569</v>
      </c>
      <c r="B411" s="662" t="s">
        <v>570</v>
      </c>
      <c r="C411" s="663" t="s">
        <v>3328</v>
      </c>
      <c r="D411" s="664" t="s">
        <v>5503</v>
      </c>
      <c r="E411" s="663" t="s">
        <v>5504</v>
      </c>
      <c r="F411" s="664" t="s">
        <v>5505</v>
      </c>
      <c r="G411" s="663" t="s">
        <v>3897</v>
      </c>
      <c r="H411" s="663" t="s">
        <v>3898</v>
      </c>
      <c r="I411" s="665">
        <v>1274.5433333333333</v>
      </c>
      <c r="J411" s="665">
        <v>9</v>
      </c>
      <c r="K411" s="666">
        <v>11470.82</v>
      </c>
    </row>
    <row r="412" spans="1:11" ht="14.4" customHeight="1" x14ac:dyDescent="0.3">
      <c r="A412" s="661" t="s">
        <v>569</v>
      </c>
      <c r="B412" s="662" t="s">
        <v>570</v>
      </c>
      <c r="C412" s="663" t="s">
        <v>3328</v>
      </c>
      <c r="D412" s="664" t="s">
        <v>5503</v>
      </c>
      <c r="E412" s="663" t="s">
        <v>5504</v>
      </c>
      <c r="F412" s="664" t="s">
        <v>5505</v>
      </c>
      <c r="G412" s="663" t="s">
        <v>3899</v>
      </c>
      <c r="H412" s="663" t="s">
        <v>3900</v>
      </c>
      <c r="I412" s="665">
        <v>1358.87</v>
      </c>
      <c r="J412" s="665">
        <v>1</v>
      </c>
      <c r="K412" s="666">
        <v>1358.87</v>
      </c>
    </row>
    <row r="413" spans="1:11" ht="14.4" customHeight="1" x14ac:dyDescent="0.3">
      <c r="A413" s="661" t="s">
        <v>569</v>
      </c>
      <c r="B413" s="662" t="s">
        <v>570</v>
      </c>
      <c r="C413" s="663" t="s">
        <v>3328</v>
      </c>
      <c r="D413" s="664" t="s">
        <v>5503</v>
      </c>
      <c r="E413" s="663" t="s">
        <v>5504</v>
      </c>
      <c r="F413" s="664" t="s">
        <v>5505</v>
      </c>
      <c r="G413" s="663" t="s">
        <v>3901</v>
      </c>
      <c r="H413" s="663" t="s">
        <v>3902</v>
      </c>
      <c r="I413" s="665">
        <v>344.28</v>
      </c>
      <c r="J413" s="665">
        <v>3</v>
      </c>
      <c r="K413" s="666">
        <v>1032.8399999999999</v>
      </c>
    </row>
    <row r="414" spans="1:11" ht="14.4" customHeight="1" x14ac:dyDescent="0.3">
      <c r="A414" s="661" t="s">
        <v>569</v>
      </c>
      <c r="B414" s="662" t="s">
        <v>570</v>
      </c>
      <c r="C414" s="663" t="s">
        <v>3328</v>
      </c>
      <c r="D414" s="664" t="s">
        <v>5503</v>
      </c>
      <c r="E414" s="663" t="s">
        <v>5504</v>
      </c>
      <c r="F414" s="664" t="s">
        <v>5505</v>
      </c>
      <c r="G414" s="663" t="s">
        <v>3903</v>
      </c>
      <c r="H414" s="663" t="s">
        <v>3904</v>
      </c>
      <c r="I414" s="665">
        <v>1419.3</v>
      </c>
      <c r="J414" s="665">
        <v>6</v>
      </c>
      <c r="K414" s="666">
        <v>8515.7900000000009</v>
      </c>
    </row>
    <row r="415" spans="1:11" ht="14.4" customHeight="1" x14ac:dyDescent="0.3">
      <c r="A415" s="661" t="s">
        <v>569</v>
      </c>
      <c r="B415" s="662" t="s">
        <v>570</v>
      </c>
      <c r="C415" s="663" t="s">
        <v>3328</v>
      </c>
      <c r="D415" s="664" t="s">
        <v>5503</v>
      </c>
      <c r="E415" s="663" t="s">
        <v>5504</v>
      </c>
      <c r="F415" s="664" t="s">
        <v>5505</v>
      </c>
      <c r="G415" s="663" t="s">
        <v>3905</v>
      </c>
      <c r="H415" s="663" t="s">
        <v>3906</v>
      </c>
      <c r="I415" s="665">
        <v>1546.98</v>
      </c>
      <c r="J415" s="665">
        <v>5</v>
      </c>
      <c r="K415" s="666">
        <v>7734.9</v>
      </c>
    </row>
    <row r="416" spans="1:11" ht="14.4" customHeight="1" x14ac:dyDescent="0.3">
      <c r="A416" s="661" t="s">
        <v>569</v>
      </c>
      <c r="B416" s="662" t="s">
        <v>570</v>
      </c>
      <c r="C416" s="663" t="s">
        <v>3328</v>
      </c>
      <c r="D416" s="664" t="s">
        <v>5503</v>
      </c>
      <c r="E416" s="663" t="s">
        <v>5504</v>
      </c>
      <c r="F416" s="664" t="s">
        <v>5505</v>
      </c>
      <c r="G416" s="663" t="s">
        <v>3907</v>
      </c>
      <c r="H416" s="663" t="s">
        <v>3908</v>
      </c>
      <c r="I416" s="665">
        <v>1546.9799999999998</v>
      </c>
      <c r="J416" s="665">
        <v>14</v>
      </c>
      <c r="K416" s="666">
        <v>21657.719999999998</v>
      </c>
    </row>
    <row r="417" spans="1:11" ht="14.4" customHeight="1" x14ac:dyDescent="0.3">
      <c r="A417" s="661" t="s">
        <v>569</v>
      </c>
      <c r="B417" s="662" t="s">
        <v>570</v>
      </c>
      <c r="C417" s="663" t="s">
        <v>3328</v>
      </c>
      <c r="D417" s="664" t="s">
        <v>5503</v>
      </c>
      <c r="E417" s="663" t="s">
        <v>5504</v>
      </c>
      <c r="F417" s="664" t="s">
        <v>5505</v>
      </c>
      <c r="G417" s="663" t="s">
        <v>3909</v>
      </c>
      <c r="H417" s="663" t="s">
        <v>3910</v>
      </c>
      <c r="I417" s="665">
        <v>1547.0039999999997</v>
      </c>
      <c r="J417" s="665">
        <v>8</v>
      </c>
      <c r="K417" s="666">
        <v>12376.07</v>
      </c>
    </row>
    <row r="418" spans="1:11" ht="14.4" customHeight="1" x14ac:dyDescent="0.3">
      <c r="A418" s="661" t="s">
        <v>569</v>
      </c>
      <c r="B418" s="662" t="s">
        <v>570</v>
      </c>
      <c r="C418" s="663" t="s">
        <v>3328</v>
      </c>
      <c r="D418" s="664" t="s">
        <v>5503</v>
      </c>
      <c r="E418" s="663" t="s">
        <v>5504</v>
      </c>
      <c r="F418" s="664" t="s">
        <v>5505</v>
      </c>
      <c r="G418" s="663" t="s">
        <v>3911</v>
      </c>
      <c r="H418" s="663" t="s">
        <v>3912</v>
      </c>
      <c r="I418" s="665">
        <v>2073.6719999999996</v>
      </c>
      <c r="J418" s="665">
        <v>9</v>
      </c>
      <c r="K418" s="666">
        <v>18663.05</v>
      </c>
    </row>
    <row r="419" spans="1:11" ht="14.4" customHeight="1" x14ac:dyDescent="0.3">
      <c r="A419" s="661" t="s">
        <v>569</v>
      </c>
      <c r="B419" s="662" t="s">
        <v>570</v>
      </c>
      <c r="C419" s="663" t="s">
        <v>3328</v>
      </c>
      <c r="D419" s="664" t="s">
        <v>5503</v>
      </c>
      <c r="E419" s="663" t="s">
        <v>5504</v>
      </c>
      <c r="F419" s="664" t="s">
        <v>5505</v>
      </c>
      <c r="G419" s="663" t="s">
        <v>3913</v>
      </c>
      <c r="H419" s="663" t="s">
        <v>3914</v>
      </c>
      <c r="I419" s="665">
        <v>1435.2647368421049</v>
      </c>
      <c r="J419" s="665">
        <v>22</v>
      </c>
      <c r="K419" s="666">
        <v>31575.799999999996</v>
      </c>
    </row>
    <row r="420" spans="1:11" ht="14.4" customHeight="1" x14ac:dyDescent="0.3">
      <c r="A420" s="661" t="s">
        <v>569</v>
      </c>
      <c r="B420" s="662" t="s">
        <v>570</v>
      </c>
      <c r="C420" s="663" t="s">
        <v>3328</v>
      </c>
      <c r="D420" s="664" t="s">
        <v>5503</v>
      </c>
      <c r="E420" s="663" t="s">
        <v>5504</v>
      </c>
      <c r="F420" s="664" t="s">
        <v>5505</v>
      </c>
      <c r="G420" s="663" t="s">
        <v>3915</v>
      </c>
      <c r="H420" s="663" t="s">
        <v>3916</v>
      </c>
      <c r="I420" s="665">
        <v>471.959</v>
      </c>
      <c r="J420" s="665">
        <v>21</v>
      </c>
      <c r="K420" s="666">
        <v>9911.119999999999</v>
      </c>
    </row>
    <row r="421" spans="1:11" ht="14.4" customHeight="1" x14ac:dyDescent="0.3">
      <c r="A421" s="661" t="s">
        <v>569</v>
      </c>
      <c r="B421" s="662" t="s">
        <v>570</v>
      </c>
      <c r="C421" s="663" t="s">
        <v>3328</v>
      </c>
      <c r="D421" s="664" t="s">
        <v>5503</v>
      </c>
      <c r="E421" s="663" t="s">
        <v>5504</v>
      </c>
      <c r="F421" s="664" t="s">
        <v>5505</v>
      </c>
      <c r="G421" s="663" t="s">
        <v>3917</v>
      </c>
      <c r="H421" s="663" t="s">
        <v>3918</v>
      </c>
      <c r="I421" s="665">
        <v>471.9591666666667</v>
      </c>
      <c r="J421" s="665">
        <v>22</v>
      </c>
      <c r="K421" s="666">
        <v>10383.120000000001</v>
      </c>
    </row>
    <row r="422" spans="1:11" ht="14.4" customHeight="1" x14ac:dyDescent="0.3">
      <c r="A422" s="661" t="s">
        <v>569</v>
      </c>
      <c r="B422" s="662" t="s">
        <v>570</v>
      </c>
      <c r="C422" s="663" t="s">
        <v>3328</v>
      </c>
      <c r="D422" s="664" t="s">
        <v>5503</v>
      </c>
      <c r="E422" s="663" t="s">
        <v>5504</v>
      </c>
      <c r="F422" s="664" t="s">
        <v>5505</v>
      </c>
      <c r="G422" s="663" t="s">
        <v>3919</v>
      </c>
      <c r="H422" s="663" t="s">
        <v>3920</v>
      </c>
      <c r="I422" s="665">
        <v>471.9666666666667</v>
      </c>
      <c r="J422" s="665">
        <v>6</v>
      </c>
      <c r="K422" s="666">
        <v>2831.82</v>
      </c>
    </row>
    <row r="423" spans="1:11" ht="14.4" customHeight="1" x14ac:dyDescent="0.3">
      <c r="A423" s="661" t="s">
        <v>569</v>
      </c>
      <c r="B423" s="662" t="s">
        <v>570</v>
      </c>
      <c r="C423" s="663" t="s">
        <v>3328</v>
      </c>
      <c r="D423" s="664" t="s">
        <v>5503</v>
      </c>
      <c r="E423" s="663" t="s">
        <v>5504</v>
      </c>
      <c r="F423" s="664" t="s">
        <v>5505</v>
      </c>
      <c r="G423" s="663" t="s">
        <v>3921</v>
      </c>
      <c r="H423" s="663" t="s">
        <v>3922</v>
      </c>
      <c r="I423" s="665">
        <v>471.96000000000004</v>
      </c>
      <c r="J423" s="665">
        <v>16</v>
      </c>
      <c r="K423" s="666">
        <v>7551.39</v>
      </c>
    </row>
    <row r="424" spans="1:11" ht="14.4" customHeight="1" x14ac:dyDescent="0.3">
      <c r="A424" s="661" t="s">
        <v>569</v>
      </c>
      <c r="B424" s="662" t="s">
        <v>570</v>
      </c>
      <c r="C424" s="663" t="s">
        <v>3328</v>
      </c>
      <c r="D424" s="664" t="s">
        <v>5503</v>
      </c>
      <c r="E424" s="663" t="s">
        <v>5504</v>
      </c>
      <c r="F424" s="664" t="s">
        <v>5505</v>
      </c>
      <c r="G424" s="663" t="s">
        <v>3923</v>
      </c>
      <c r="H424" s="663" t="s">
        <v>3924</v>
      </c>
      <c r="I424" s="665">
        <v>1033.98</v>
      </c>
      <c r="J424" s="665">
        <v>8</v>
      </c>
      <c r="K424" s="666">
        <v>8271.83</v>
      </c>
    </row>
    <row r="425" spans="1:11" ht="14.4" customHeight="1" x14ac:dyDescent="0.3">
      <c r="A425" s="661" t="s">
        <v>569</v>
      </c>
      <c r="B425" s="662" t="s">
        <v>570</v>
      </c>
      <c r="C425" s="663" t="s">
        <v>3328</v>
      </c>
      <c r="D425" s="664" t="s">
        <v>5503</v>
      </c>
      <c r="E425" s="663" t="s">
        <v>5504</v>
      </c>
      <c r="F425" s="664" t="s">
        <v>5505</v>
      </c>
      <c r="G425" s="663" t="s">
        <v>3925</v>
      </c>
      <c r="H425" s="663" t="s">
        <v>3926</v>
      </c>
      <c r="I425" s="665">
        <v>1247.1424999999999</v>
      </c>
      <c r="J425" s="665">
        <v>12</v>
      </c>
      <c r="K425" s="666">
        <v>14965.7</v>
      </c>
    </row>
    <row r="426" spans="1:11" ht="14.4" customHeight="1" x14ac:dyDescent="0.3">
      <c r="A426" s="661" t="s">
        <v>569</v>
      </c>
      <c r="B426" s="662" t="s">
        <v>570</v>
      </c>
      <c r="C426" s="663" t="s">
        <v>3328</v>
      </c>
      <c r="D426" s="664" t="s">
        <v>5503</v>
      </c>
      <c r="E426" s="663" t="s">
        <v>5504</v>
      </c>
      <c r="F426" s="664" t="s">
        <v>5505</v>
      </c>
      <c r="G426" s="663" t="s">
        <v>3927</v>
      </c>
      <c r="H426" s="663" t="s">
        <v>3928</v>
      </c>
      <c r="I426" s="665">
        <v>1655.2774999999999</v>
      </c>
      <c r="J426" s="665">
        <v>6</v>
      </c>
      <c r="K426" s="666">
        <v>9931.6500000000015</v>
      </c>
    </row>
    <row r="427" spans="1:11" ht="14.4" customHeight="1" x14ac:dyDescent="0.3">
      <c r="A427" s="661" t="s">
        <v>569</v>
      </c>
      <c r="B427" s="662" t="s">
        <v>570</v>
      </c>
      <c r="C427" s="663" t="s">
        <v>3328</v>
      </c>
      <c r="D427" s="664" t="s">
        <v>5503</v>
      </c>
      <c r="E427" s="663" t="s">
        <v>5504</v>
      </c>
      <c r="F427" s="664" t="s">
        <v>5505</v>
      </c>
      <c r="G427" s="663" t="s">
        <v>3929</v>
      </c>
      <c r="H427" s="663" t="s">
        <v>3930</v>
      </c>
      <c r="I427" s="665">
        <v>4752.9499999999989</v>
      </c>
      <c r="J427" s="665">
        <v>18</v>
      </c>
      <c r="K427" s="666">
        <v>85553.099999999977</v>
      </c>
    </row>
    <row r="428" spans="1:11" ht="14.4" customHeight="1" x14ac:dyDescent="0.3">
      <c r="A428" s="661" t="s">
        <v>569</v>
      </c>
      <c r="B428" s="662" t="s">
        <v>570</v>
      </c>
      <c r="C428" s="663" t="s">
        <v>3328</v>
      </c>
      <c r="D428" s="664" t="s">
        <v>5503</v>
      </c>
      <c r="E428" s="663" t="s">
        <v>5504</v>
      </c>
      <c r="F428" s="664" t="s">
        <v>5505</v>
      </c>
      <c r="G428" s="663" t="s">
        <v>3931</v>
      </c>
      <c r="H428" s="663" t="s">
        <v>3932</v>
      </c>
      <c r="I428" s="665">
        <v>1421.58</v>
      </c>
      <c r="J428" s="665">
        <v>1</v>
      </c>
      <c r="K428" s="666">
        <v>1421.58</v>
      </c>
    </row>
    <row r="429" spans="1:11" ht="14.4" customHeight="1" x14ac:dyDescent="0.3">
      <c r="A429" s="661" t="s">
        <v>569</v>
      </c>
      <c r="B429" s="662" t="s">
        <v>570</v>
      </c>
      <c r="C429" s="663" t="s">
        <v>3328</v>
      </c>
      <c r="D429" s="664" t="s">
        <v>5503</v>
      </c>
      <c r="E429" s="663" t="s">
        <v>5504</v>
      </c>
      <c r="F429" s="664" t="s">
        <v>5505</v>
      </c>
      <c r="G429" s="663" t="s">
        <v>3933</v>
      </c>
      <c r="H429" s="663" t="s">
        <v>3934</v>
      </c>
      <c r="I429" s="665">
        <v>1655.29</v>
      </c>
      <c r="J429" s="665">
        <v>9</v>
      </c>
      <c r="K429" s="666">
        <v>14897.57</v>
      </c>
    </row>
    <row r="430" spans="1:11" ht="14.4" customHeight="1" x14ac:dyDescent="0.3">
      <c r="A430" s="661" t="s">
        <v>569</v>
      </c>
      <c r="B430" s="662" t="s">
        <v>570</v>
      </c>
      <c r="C430" s="663" t="s">
        <v>3328</v>
      </c>
      <c r="D430" s="664" t="s">
        <v>5503</v>
      </c>
      <c r="E430" s="663" t="s">
        <v>5504</v>
      </c>
      <c r="F430" s="664" t="s">
        <v>5505</v>
      </c>
      <c r="G430" s="663" t="s">
        <v>3935</v>
      </c>
      <c r="H430" s="663" t="s">
        <v>3936</v>
      </c>
      <c r="I430" s="665">
        <v>1655.28</v>
      </c>
      <c r="J430" s="665">
        <v>10</v>
      </c>
      <c r="K430" s="666">
        <v>16552.77</v>
      </c>
    </row>
    <row r="431" spans="1:11" ht="14.4" customHeight="1" x14ac:dyDescent="0.3">
      <c r="A431" s="661" t="s">
        <v>569</v>
      </c>
      <c r="B431" s="662" t="s">
        <v>570</v>
      </c>
      <c r="C431" s="663" t="s">
        <v>3328</v>
      </c>
      <c r="D431" s="664" t="s">
        <v>5503</v>
      </c>
      <c r="E431" s="663" t="s">
        <v>5504</v>
      </c>
      <c r="F431" s="664" t="s">
        <v>5505</v>
      </c>
      <c r="G431" s="663" t="s">
        <v>3937</v>
      </c>
      <c r="H431" s="663" t="s">
        <v>3938</v>
      </c>
      <c r="I431" s="665">
        <v>547.20000000000005</v>
      </c>
      <c r="J431" s="665">
        <v>1</v>
      </c>
      <c r="K431" s="666">
        <v>547.20000000000005</v>
      </c>
    </row>
    <row r="432" spans="1:11" ht="14.4" customHeight="1" x14ac:dyDescent="0.3">
      <c r="A432" s="661" t="s">
        <v>569</v>
      </c>
      <c r="B432" s="662" t="s">
        <v>570</v>
      </c>
      <c r="C432" s="663" t="s">
        <v>3328</v>
      </c>
      <c r="D432" s="664" t="s">
        <v>5503</v>
      </c>
      <c r="E432" s="663" t="s">
        <v>5504</v>
      </c>
      <c r="F432" s="664" t="s">
        <v>5505</v>
      </c>
      <c r="G432" s="663" t="s">
        <v>3939</v>
      </c>
      <c r="H432" s="663" t="s">
        <v>3940</v>
      </c>
      <c r="I432" s="665">
        <v>506</v>
      </c>
      <c r="J432" s="665">
        <v>11</v>
      </c>
      <c r="K432" s="666">
        <v>5566</v>
      </c>
    </row>
    <row r="433" spans="1:11" ht="14.4" customHeight="1" x14ac:dyDescent="0.3">
      <c r="A433" s="661" t="s">
        <v>569</v>
      </c>
      <c r="B433" s="662" t="s">
        <v>570</v>
      </c>
      <c r="C433" s="663" t="s">
        <v>3328</v>
      </c>
      <c r="D433" s="664" t="s">
        <v>5503</v>
      </c>
      <c r="E433" s="663" t="s">
        <v>5504</v>
      </c>
      <c r="F433" s="664" t="s">
        <v>5505</v>
      </c>
      <c r="G433" s="663" t="s">
        <v>3941</v>
      </c>
      <c r="H433" s="663" t="s">
        <v>3942</v>
      </c>
      <c r="I433" s="665">
        <v>506</v>
      </c>
      <c r="J433" s="665">
        <v>32</v>
      </c>
      <c r="K433" s="666">
        <v>16192</v>
      </c>
    </row>
    <row r="434" spans="1:11" ht="14.4" customHeight="1" x14ac:dyDescent="0.3">
      <c r="A434" s="661" t="s">
        <v>569</v>
      </c>
      <c r="B434" s="662" t="s">
        <v>570</v>
      </c>
      <c r="C434" s="663" t="s">
        <v>3328</v>
      </c>
      <c r="D434" s="664" t="s">
        <v>5503</v>
      </c>
      <c r="E434" s="663" t="s">
        <v>5504</v>
      </c>
      <c r="F434" s="664" t="s">
        <v>5505</v>
      </c>
      <c r="G434" s="663" t="s">
        <v>3943</v>
      </c>
      <c r="H434" s="663" t="s">
        <v>3944</v>
      </c>
      <c r="I434" s="665">
        <v>4452.8000000000011</v>
      </c>
      <c r="J434" s="665">
        <v>24</v>
      </c>
      <c r="K434" s="666">
        <v>106867.20000000003</v>
      </c>
    </row>
    <row r="435" spans="1:11" ht="14.4" customHeight="1" x14ac:dyDescent="0.3">
      <c r="A435" s="661" t="s">
        <v>569</v>
      </c>
      <c r="B435" s="662" t="s">
        <v>570</v>
      </c>
      <c r="C435" s="663" t="s">
        <v>3328</v>
      </c>
      <c r="D435" s="664" t="s">
        <v>5503</v>
      </c>
      <c r="E435" s="663" t="s">
        <v>5504</v>
      </c>
      <c r="F435" s="664" t="s">
        <v>5505</v>
      </c>
      <c r="G435" s="663" t="s">
        <v>3945</v>
      </c>
      <c r="H435" s="663" t="s">
        <v>3946</v>
      </c>
      <c r="I435" s="665">
        <v>1664.4</v>
      </c>
      <c r="J435" s="665">
        <v>4</v>
      </c>
      <c r="K435" s="666">
        <v>6657.6</v>
      </c>
    </row>
    <row r="436" spans="1:11" ht="14.4" customHeight="1" x14ac:dyDescent="0.3">
      <c r="A436" s="661" t="s">
        <v>569</v>
      </c>
      <c r="B436" s="662" t="s">
        <v>570</v>
      </c>
      <c r="C436" s="663" t="s">
        <v>3328</v>
      </c>
      <c r="D436" s="664" t="s">
        <v>5503</v>
      </c>
      <c r="E436" s="663" t="s">
        <v>5504</v>
      </c>
      <c r="F436" s="664" t="s">
        <v>5505</v>
      </c>
      <c r="G436" s="663" t="s">
        <v>3947</v>
      </c>
      <c r="H436" s="663" t="s">
        <v>3948</v>
      </c>
      <c r="I436" s="665">
        <v>6037.5</v>
      </c>
      <c r="J436" s="665">
        <v>7</v>
      </c>
      <c r="K436" s="666">
        <v>42262.5</v>
      </c>
    </row>
    <row r="437" spans="1:11" ht="14.4" customHeight="1" x14ac:dyDescent="0.3">
      <c r="A437" s="661" t="s">
        <v>569</v>
      </c>
      <c r="B437" s="662" t="s">
        <v>570</v>
      </c>
      <c r="C437" s="663" t="s">
        <v>3328</v>
      </c>
      <c r="D437" s="664" t="s">
        <v>5503</v>
      </c>
      <c r="E437" s="663" t="s">
        <v>5504</v>
      </c>
      <c r="F437" s="664" t="s">
        <v>5505</v>
      </c>
      <c r="G437" s="663" t="s">
        <v>3949</v>
      </c>
      <c r="H437" s="663" t="s">
        <v>3950</v>
      </c>
      <c r="I437" s="665">
        <v>1856.1</v>
      </c>
      <c r="J437" s="665">
        <v>6</v>
      </c>
      <c r="K437" s="666">
        <v>11136.6</v>
      </c>
    </row>
    <row r="438" spans="1:11" ht="14.4" customHeight="1" x14ac:dyDescent="0.3">
      <c r="A438" s="661" t="s">
        <v>569</v>
      </c>
      <c r="B438" s="662" t="s">
        <v>570</v>
      </c>
      <c r="C438" s="663" t="s">
        <v>3328</v>
      </c>
      <c r="D438" s="664" t="s">
        <v>5503</v>
      </c>
      <c r="E438" s="663" t="s">
        <v>5504</v>
      </c>
      <c r="F438" s="664" t="s">
        <v>5505</v>
      </c>
      <c r="G438" s="663" t="s">
        <v>3951</v>
      </c>
      <c r="H438" s="663" t="s">
        <v>3952</v>
      </c>
      <c r="I438" s="665">
        <v>1856.1</v>
      </c>
      <c r="J438" s="665">
        <v>5</v>
      </c>
      <c r="K438" s="666">
        <v>9280.5</v>
      </c>
    </row>
    <row r="439" spans="1:11" ht="14.4" customHeight="1" x14ac:dyDescent="0.3">
      <c r="A439" s="661" t="s">
        <v>569</v>
      </c>
      <c r="B439" s="662" t="s">
        <v>570</v>
      </c>
      <c r="C439" s="663" t="s">
        <v>3328</v>
      </c>
      <c r="D439" s="664" t="s">
        <v>5503</v>
      </c>
      <c r="E439" s="663" t="s">
        <v>5504</v>
      </c>
      <c r="F439" s="664" t="s">
        <v>5505</v>
      </c>
      <c r="G439" s="663" t="s">
        <v>3953</v>
      </c>
      <c r="H439" s="663" t="s">
        <v>3954</v>
      </c>
      <c r="I439" s="665">
        <v>329.46407407407378</v>
      </c>
      <c r="J439" s="665">
        <v>142</v>
      </c>
      <c r="K439" s="666">
        <v>46784.159999999974</v>
      </c>
    </row>
    <row r="440" spans="1:11" ht="14.4" customHeight="1" x14ac:dyDescent="0.3">
      <c r="A440" s="661" t="s">
        <v>569</v>
      </c>
      <c r="B440" s="662" t="s">
        <v>570</v>
      </c>
      <c r="C440" s="663" t="s">
        <v>3328</v>
      </c>
      <c r="D440" s="664" t="s">
        <v>5503</v>
      </c>
      <c r="E440" s="663" t="s">
        <v>5504</v>
      </c>
      <c r="F440" s="664" t="s">
        <v>5505</v>
      </c>
      <c r="G440" s="663" t="s">
        <v>3955</v>
      </c>
      <c r="H440" s="663" t="s">
        <v>3956</v>
      </c>
      <c r="I440" s="665">
        <v>329.46249999999964</v>
      </c>
      <c r="J440" s="665">
        <v>154</v>
      </c>
      <c r="K440" s="666">
        <v>50737.289999999986</v>
      </c>
    </row>
    <row r="441" spans="1:11" ht="14.4" customHeight="1" x14ac:dyDescent="0.3">
      <c r="A441" s="661" t="s">
        <v>569</v>
      </c>
      <c r="B441" s="662" t="s">
        <v>570</v>
      </c>
      <c r="C441" s="663" t="s">
        <v>3328</v>
      </c>
      <c r="D441" s="664" t="s">
        <v>5503</v>
      </c>
      <c r="E441" s="663" t="s">
        <v>5504</v>
      </c>
      <c r="F441" s="664" t="s">
        <v>5505</v>
      </c>
      <c r="G441" s="663" t="s">
        <v>3957</v>
      </c>
      <c r="H441" s="663" t="s">
        <v>3958</v>
      </c>
      <c r="I441" s="665">
        <v>329.46249999999964</v>
      </c>
      <c r="J441" s="665">
        <v>164</v>
      </c>
      <c r="K441" s="666">
        <v>54032.009999999973</v>
      </c>
    </row>
    <row r="442" spans="1:11" ht="14.4" customHeight="1" x14ac:dyDescent="0.3">
      <c r="A442" s="661" t="s">
        <v>569</v>
      </c>
      <c r="B442" s="662" t="s">
        <v>570</v>
      </c>
      <c r="C442" s="663" t="s">
        <v>3328</v>
      </c>
      <c r="D442" s="664" t="s">
        <v>5503</v>
      </c>
      <c r="E442" s="663" t="s">
        <v>5504</v>
      </c>
      <c r="F442" s="664" t="s">
        <v>5505</v>
      </c>
      <c r="G442" s="663" t="s">
        <v>3959</v>
      </c>
      <c r="H442" s="663" t="s">
        <v>3960</v>
      </c>
      <c r="I442" s="665">
        <v>329.45999999999992</v>
      </c>
      <c r="J442" s="665">
        <v>59</v>
      </c>
      <c r="K442" s="666">
        <v>19438.289999999994</v>
      </c>
    </row>
    <row r="443" spans="1:11" ht="14.4" customHeight="1" x14ac:dyDescent="0.3">
      <c r="A443" s="661" t="s">
        <v>569</v>
      </c>
      <c r="B443" s="662" t="s">
        <v>570</v>
      </c>
      <c r="C443" s="663" t="s">
        <v>3328</v>
      </c>
      <c r="D443" s="664" t="s">
        <v>5503</v>
      </c>
      <c r="E443" s="663" t="s">
        <v>5504</v>
      </c>
      <c r="F443" s="664" t="s">
        <v>5505</v>
      </c>
      <c r="G443" s="663" t="s">
        <v>3961</v>
      </c>
      <c r="H443" s="663" t="s">
        <v>3962</v>
      </c>
      <c r="I443" s="665">
        <v>1385.75</v>
      </c>
      <c r="J443" s="665">
        <v>19</v>
      </c>
      <c r="K443" s="666">
        <v>26329.25</v>
      </c>
    </row>
    <row r="444" spans="1:11" ht="14.4" customHeight="1" x14ac:dyDescent="0.3">
      <c r="A444" s="661" t="s">
        <v>569</v>
      </c>
      <c r="B444" s="662" t="s">
        <v>570</v>
      </c>
      <c r="C444" s="663" t="s">
        <v>3328</v>
      </c>
      <c r="D444" s="664" t="s">
        <v>5503</v>
      </c>
      <c r="E444" s="663" t="s">
        <v>5504</v>
      </c>
      <c r="F444" s="664" t="s">
        <v>5505</v>
      </c>
      <c r="G444" s="663" t="s">
        <v>3963</v>
      </c>
      <c r="H444" s="663" t="s">
        <v>3964</v>
      </c>
      <c r="I444" s="665">
        <v>1385.75</v>
      </c>
      <c r="J444" s="665">
        <v>11</v>
      </c>
      <c r="K444" s="666">
        <v>15243.25</v>
      </c>
    </row>
    <row r="445" spans="1:11" ht="14.4" customHeight="1" x14ac:dyDescent="0.3">
      <c r="A445" s="661" t="s">
        <v>569</v>
      </c>
      <c r="B445" s="662" t="s">
        <v>570</v>
      </c>
      <c r="C445" s="663" t="s">
        <v>3328</v>
      </c>
      <c r="D445" s="664" t="s">
        <v>5503</v>
      </c>
      <c r="E445" s="663" t="s">
        <v>5504</v>
      </c>
      <c r="F445" s="664" t="s">
        <v>5505</v>
      </c>
      <c r="G445" s="663" t="s">
        <v>3965</v>
      </c>
      <c r="H445" s="663" t="s">
        <v>3966</v>
      </c>
      <c r="I445" s="665">
        <v>1000.5</v>
      </c>
      <c r="J445" s="665">
        <v>10</v>
      </c>
      <c r="K445" s="666">
        <v>10005</v>
      </c>
    </row>
    <row r="446" spans="1:11" ht="14.4" customHeight="1" x14ac:dyDescent="0.3">
      <c r="A446" s="661" t="s">
        <v>569</v>
      </c>
      <c r="B446" s="662" t="s">
        <v>570</v>
      </c>
      <c r="C446" s="663" t="s">
        <v>3328</v>
      </c>
      <c r="D446" s="664" t="s">
        <v>5503</v>
      </c>
      <c r="E446" s="663" t="s">
        <v>5504</v>
      </c>
      <c r="F446" s="664" t="s">
        <v>5505</v>
      </c>
      <c r="G446" s="663" t="s">
        <v>3967</v>
      </c>
      <c r="H446" s="663" t="s">
        <v>3968</v>
      </c>
      <c r="I446" s="665">
        <v>1092.5</v>
      </c>
      <c r="J446" s="665">
        <v>57</v>
      </c>
      <c r="K446" s="666">
        <v>62272.5</v>
      </c>
    </row>
    <row r="447" spans="1:11" ht="14.4" customHeight="1" x14ac:dyDescent="0.3">
      <c r="A447" s="661" t="s">
        <v>569</v>
      </c>
      <c r="B447" s="662" t="s">
        <v>570</v>
      </c>
      <c r="C447" s="663" t="s">
        <v>3328</v>
      </c>
      <c r="D447" s="664" t="s">
        <v>5503</v>
      </c>
      <c r="E447" s="663" t="s">
        <v>5504</v>
      </c>
      <c r="F447" s="664" t="s">
        <v>5505</v>
      </c>
      <c r="G447" s="663" t="s">
        <v>3969</v>
      </c>
      <c r="H447" s="663" t="s">
        <v>3970</v>
      </c>
      <c r="I447" s="665">
        <v>1000.5</v>
      </c>
      <c r="J447" s="665">
        <v>15</v>
      </c>
      <c r="K447" s="666">
        <v>15007.5</v>
      </c>
    </row>
    <row r="448" spans="1:11" ht="14.4" customHeight="1" x14ac:dyDescent="0.3">
      <c r="A448" s="661" t="s">
        <v>569</v>
      </c>
      <c r="B448" s="662" t="s">
        <v>570</v>
      </c>
      <c r="C448" s="663" t="s">
        <v>3328</v>
      </c>
      <c r="D448" s="664" t="s">
        <v>5503</v>
      </c>
      <c r="E448" s="663" t="s">
        <v>5504</v>
      </c>
      <c r="F448" s="664" t="s">
        <v>5505</v>
      </c>
      <c r="G448" s="663" t="s">
        <v>3971</v>
      </c>
      <c r="H448" s="663" t="s">
        <v>3972</v>
      </c>
      <c r="I448" s="665">
        <v>1000.5</v>
      </c>
      <c r="J448" s="665">
        <v>4</v>
      </c>
      <c r="K448" s="666">
        <v>4002</v>
      </c>
    </row>
    <row r="449" spans="1:11" ht="14.4" customHeight="1" x14ac:dyDescent="0.3">
      <c r="A449" s="661" t="s">
        <v>569</v>
      </c>
      <c r="B449" s="662" t="s">
        <v>570</v>
      </c>
      <c r="C449" s="663" t="s">
        <v>3328</v>
      </c>
      <c r="D449" s="664" t="s">
        <v>5503</v>
      </c>
      <c r="E449" s="663" t="s">
        <v>5504</v>
      </c>
      <c r="F449" s="664" t="s">
        <v>5505</v>
      </c>
      <c r="G449" s="663" t="s">
        <v>3973</v>
      </c>
      <c r="H449" s="663" t="s">
        <v>3974</v>
      </c>
      <c r="I449" s="665">
        <v>471.96</v>
      </c>
      <c r="J449" s="665">
        <v>7</v>
      </c>
      <c r="K449" s="666">
        <v>3303.72</v>
      </c>
    </row>
    <row r="450" spans="1:11" ht="14.4" customHeight="1" x14ac:dyDescent="0.3">
      <c r="A450" s="661" t="s">
        <v>569</v>
      </c>
      <c r="B450" s="662" t="s">
        <v>570</v>
      </c>
      <c r="C450" s="663" t="s">
        <v>3328</v>
      </c>
      <c r="D450" s="664" t="s">
        <v>5503</v>
      </c>
      <c r="E450" s="663" t="s">
        <v>5504</v>
      </c>
      <c r="F450" s="664" t="s">
        <v>5505</v>
      </c>
      <c r="G450" s="663" t="s">
        <v>3975</v>
      </c>
      <c r="H450" s="663" t="s">
        <v>3976</v>
      </c>
      <c r="I450" s="665">
        <v>471.95928571428573</v>
      </c>
      <c r="J450" s="665">
        <v>23</v>
      </c>
      <c r="K450" s="666">
        <v>10855.069999999998</v>
      </c>
    </row>
    <row r="451" spans="1:11" ht="14.4" customHeight="1" x14ac:dyDescent="0.3">
      <c r="A451" s="661" t="s">
        <v>569</v>
      </c>
      <c r="B451" s="662" t="s">
        <v>570</v>
      </c>
      <c r="C451" s="663" t="s">
        <v>3328</v>
      </c>
      <c r="D451" s="664" t="s">
        <v>5503</v>
      </c>
      <c r="E451" s="663" t="s">
        <v>5504</v>
      </c>
      <c r="F451" s="664" t="s">
        <v>5505</v>
      </c>
      <c r="G451" s="663" t="s">
        <v>3977</v>
      </c>
      <c r="H451" s="663" t="s">
        <v>3978</v>
      </c>
      <c r="I451" s="665">
        <v>1552.5</v>
      </c>
      <c r="J451" s="665">
        <v>2</v>
      </c>
      <c r="K451" s="666">
        <v>3105</v>
      </c>
    </row>
    <row r="452" spans="1:11" ht="14.4" customHeight="1" x14ac:dyDescent="0.3">
      <c r="A452" s="661" t="s">
        <v>569</v>
      </c>
      <c r="B452" s="662" t="s">
        <v>570</v>
      </c>
      <c r="C452" s="663" t="s">
        <v>3328</v>
      </c>
      <c r="D452" s="664" t="s">
        <v>5503</v>
      </c>
      <c r="E452" s="663" t="s">
        <v>5504</v>
      </c>
      <c r="F452" s="664" t="s">
        <v>5505</v>
      </c>
      <c r="G452" s="663" t="s">
        <v>3979</v>
      </c>
      <c r="H452" s="663" t="s">
        <v>3980</v>
      </c>
      <c r="I452" s="665">
        <v>1552.5</v>
      </c>
      <c r="J452" s="665">
        <v>7</v>
      </c>
      <c r="K452" s="666">
        <v>10867.5</v>
      </c>
    </row>
    <row r="453" spans="1:11" ht="14.4" customHeight="1" x14ac:dyDescent="0.3">
      <c r="A453" s="661" t="s">
        <v>569</v>
      </c>
      <c r="B453" s="662" t="s">
        <v>570</v>
      </c>
      <c r="C453" s="663" t="s">
        <v>3328</v>
      </c>
      <c r="D453" s="664" t="s">
        <v>5503</v>
      </c>
      <c r="E453" s="663" t="s">
        <v>5504</v>
      </c>
      <c r="F453" s="664" t="s">
        <v>5505</v>
      </c>
      <c r="G453" s="663" t="s">
        <v>3981</v>
      </c>
      <c r="H453" s="663" t="s">
        <v>3982</v>
      </c>
      <c r="I453" s="665">
        <v>1725</v>
      </c>
      <c r="J453" s="665">
        <v>4</v>
      </c>
      <c r="K453" s="666">
        <v>6900</v>
      </c>
    </row>
    <row r="454" spans="1:11" ht="14.4" customHeight="1" x14ac:dyDescent="0.3">
      <c r="A454" s="661" t="s">
        <v>569</v>
      </c>
      <c r="B454" s="662" t="s">
        <v>570</v>
      </c>
      <c r="C454" s="663" t="s">
        <v>3328</v>
      </c>
      <c r="D454" s="664" t="s">
        <v>5503</v>
      </c>
      <c r="E454" s="663" t="s">
        <v>5504</v>
      </c>
      <c r="F454" s="664" t="s">
        <v>5505</v>
      </c>
      <c r="G454" s="663" t="s">
        <v>3983</v>
      </c>
      <c r="H454" s="663" t="s">
        <v>3984</v>
      </c>
      <c r="I454" s="665">
        <v>1725</v>
      </c>
      <c r="J454" s="665">
        <v>12</v>
      </c>
      <c r="K454" s="666">
        <v>20700</v>
      </c>
    </row>
    <row r="455" spans="1:11" ht="14.4" customHeight="1" x14ac:dyDescent="0.3">
      <c r="A455" s="661" t="s">
        <v>569</v>
      </c>
      <c r="B455" s="662" t="s">
        <v>570</v>
      </c>
      <c r="C455" s="663" t="s">
        <v>3328</v>
      </c>
      <c r="D455" s="664" t="s">
        <v>5503</v>
      </c>
      <c r="E455" s="663" t="s">
        <v>5504</v>
      </c>
      <c r="F455" s="664" t="s">
        <v>5505</v>
      </c>
      <c r="G455" s="663" t="s">
        <v>3985</v>
      </c>
      <c r="H455" s="663" t="s">
        <v>3986</v>
      </c>
      <c r="I455" s="665">
        <v>1725</v>
      </c>
      <c r="J455" s="665">
        <v>10</v>
      </c>
      <c r="K455" s="666">
        <v>17250</v>
      </c>
    </row>
    <row r="456" spans="1:11" ht="14.4" customHeight="1" x14ac:dyDescent="0.3">
      <c r="A456" s="661" t="s">
        <v>569</v>
      </c>
      <c r="B456" s="662" t="s">
        <v>570</v>
      </c>
      <c r="C456" s="663" t="s">
        <v>3328</v>
      </c>
      <c r="D456" s="664" t="s">
        <v>5503</v>
      </c>
      <c r="E456" s="663" t="s">
        <v>5504</v>
      </c>
      <c r="F456" s="664" t="s">
        <v>5505</v>
      </c>
      <c r="G456" s="663" t="s">
        <v>3987</v>
      </c>
      <c r="H456" s="663" t="s">
        <v>3988</v>
      </c>
      <c r="I456" s="665">
        <v>506</v>
      </c>
      <c r="J456" s="665">
        <v>17</v>
      </c>
      <c r="K456" s="666">
        <v>8602</v>
      </c>
    </row>
    <row r="457" spans="1:11" ht="14.4" customHeight="1" x14ac:dyDescent="0.3">
      <c r="A457" s="661" t="s">
        <v>569</v>
      </c>
      <c r="B457" s="662" t="s">
        <v>570</v>
      </c>
      <c r="C457" s="663" t="s">
        <v>3328</v>
      </c>
      <c r="D457" s="664" t="s">
        <v>5503</v>
      </c>
      <c r="E457" s="663" t="s">
        <v>5504</v>
      </c>
      <c r="F457" s="664" t="s">
        <v>5505</v>
      </c>
      <c r="G457" s="663" t="s">
        <v>3989</v>
      </c>
      <c r="H457" s="663" t="s">
        <v>3990</v>
      </c>
      <c r="I457" s="665">
        <v>506</v>
      </c>
      <c r="J457" s="665">
        <v>7</v>
      </c>
      <c r="K457" s="666">
        <v>3542</v>
      </c>
    </row>
    <row r="458" spans="1:11" ht="14.4" customHeight="1" x14ac:dyDescent="0.3">
      <c r="A458" s="661" t="s">
        <v>569</v>
      </c>
      <c r="B458" s="662" t="s">
        <v>570</v>
      </c>
      <c r="C458" s="663" t="s">
        <v>3328</v>
      </c>
      <c r="D458" s="664" t="s">
        <v>5503</v>
      </c>
      <c r="E458" s="663" t="s">
        <v>5504</v>
      </c>
      <c r="F458" s="664" t="s">
        <v>5505</v>
      </c>
      <c r="G458" s="663" t="s">
        <v>3991</v>
      </c>
      <c r="H458" s="663" t="s">
        <v>3992</v>
      </c>
      <c r="I458" s="665">
        <v>471.95714285714286</v>
      </c>
      <c r="J458" s="665">
        <v>13</v>
      </c>
      <c r="K458" s="666">
        <v>6135.46</v>
      </c>
    </row>
    <row r="459" spans="1:11" ht="14.4" customHeight="1" x14ac:dyDescent="0.3">
      <c r="A459" s="661" t="s">
        <v>569</v>
      </c>
      <c r="B459" s="662" t="s">
        <v>570</v>
      </c>
      <c r="C459" s="663" t="s">
        <v>3328</v>
      </c>
      <c r="D459" s="664" t="s">
        <v>5503</v>
      </c>
      <c r="E459" s="663" t="s">
        <v>5504</v>
      </c>
      <c r="F459" s="664" t="s">
        <v>5505</v>
      </c>
      <c r="G459" s="663" t="s">
        <v>3993</v>
      </c>
      <c r="H459" s="663" t="s">
        <v>3994</v>
      </c>
      <c r="I459" s="665">
        <v>1385.75</v>
      </c>
      <c r="J459" s="665">
        <v>11</v>
      </c>
      <c r="K459" s="666">
        <v>15243.25</v>
      </c>
    </row>
    <row r="460" spans="1:11" ht="14.4" customHeight="1" x14ac:dyDescent="0.3">
      <c r="A460" s="661" t="s">
        <v>569</v>
      </c>
      <c r="B460" s="662" t="s">
        <v>570</v>
      </c>
      <c r="C460" s="663" t="s">
        <v>3328</v>
      </c>
      <c r="D460" s="664" t="s">
        <v>5503</v>
      </c>
      <c r="E460" s="663" t="s">
        <v>5504</v>
      </c>
      <c r="F460" s="664" t="s">
        <v>5505</v>
      </c>
      <c r="G460" s="663" t="s">
        <v>3995</v>
      </c>
      <c r="H460" s="663" t="s">
        <v>3996</v>
      </c>
      <c r="I460" s="665">
        <v>329.46324999999968</v>
      </c>
      <c r="J460" s="665">
        <v>70</v>
      </c>
      <c r="K460" s="666">
        <v>23062.489999999991</v>
      </c>
    </row>
    <row r="461" spans="1:11" ht="14.4" customHeight="1" x14ac:dyDescent="0.3">
      <c r="A461" s="661" t="s">
        <v>569</v>
      </c>
      <c r="B461" s="662" t="s">
        <v>570</v>
      </c>
      <c r="C461" s="663" t="s">
        <v>3328</v>
      </c>
      <c r="D461" s="664" t="s">
        <v>5503</v>
      </c>
      <c r="E461" s="663" t="s">
        <v>5504</v>
      </c>
      <c r="F461" s="664" t="s">
        <v>5505</v>
      </c>
      <c r="G461" s="663" t="s">
        <v>3997</v>
      </c>
      <c r="H461" s="663" t="s">
        <v>3998</v>
      </c>
      <c r="I461" s="665">
        <v>329.46294117647057</v>
      </c>
      <c r="J461" s="665">
        <v>26</v>
      </c>
      <c r="K461" s="666">
        <v>8566.06</v>
      </c>
    </row>
    <row r="462" spans="1:11" ht="14.4" customHeight="1" x14ac:dyDescent="0.3">
      <c r="A462" s="661" t="s">
        <v>569</v>
      </c>
      <c r="B462" s="662" t="s">
        <v>570</v>
      </c>
      <c r="C462" s="663" t="s">
        <v>3328</v>
      </c>
      <c r="D462" s="664" t="s">
        <v>5503</v>
      </c>
      <c r="E462" s="663" t="s">
        <v>5504</v>
      </c>
      <c r="F462" s="664" t="s">
        <v>5505</v>
      </c>
      <c r="G462" s="663" t="s">
        <v>3999</v>
      </c>
      <c r="H462" s="663" t="s">
        <v>4000</v>
      </c>
      <c r="I462" s="665">
        <v>4452.8</v>
      </c>
      <c r="J462" s="665">
        <v>8</v>
      </c>
      <c r="K462" s="666">
        <v>35622.400000000001</v>
      </c>
    </row>
    <row r="463" spans="1:11" ht="14.4" customHeight="1" x14ac:dyDescent="0.3">
      <c r="A463" s="661" t="s">
        <v>569</v>
      </c>
      <c r="B463" s="662" t="s">
        <v>570</v>
      </c>
      <c r="C463" s="663" t="s">
        <v>3328</v>
      </c>
      <c r="D463" s="664" t="s">
        <v>5503</v>
      </c>
      <c r="E463" s="663" t="s">
        <v>5504</v>
      </c>
      <c r="F463" s="664" t="s">
        <v>5505</v>
      </c>
      <c r="G463" s="663" t="s">
        <v>4001</v>
      </c>
      <c r="H463" s="663" t="s">
        <v>4002</v>
      </c>
      <c r="I463" s="665">
        <v>1179.9016666666664</v>
      </c>
      <c r="J463" s="665">
        <v>24</v>
      </c>
      <c r="K463" s="666">
        <v>28317.63</v>
      </c>
    </row>
    <row r="464" spans="1:11" ht="14.4" customHeight="1" x14ac:dyDescent="0.3">
      <c r="A464" s="661" t="s">
        <v>569</v>
      </c>
      <c r="B464" s="662" t="s">
        <v>570</v>
      </c>
      <c r="C464" s="663" t="s">
        <v>3328</v>
      </c>
      <c r="D464" s="664" t="s">
        <v>5503</v>
      </c>
      <c r="E464" s="663" t="s">
        <v>5504</v>
      </c>
      <c r="F464" s="664" t="s">
        <v>5505</v>
      </c>
      <c r="G464" s="663" t="s">
        <v>4003</v>
      </c>
      <c r="H464" s="663" t="s">
        <v>4004</v>
      </c>
      <c r="I464" s="665">
        <v>1000.5</v>
      </c>
      <c r="J464" s="665">
        <v>10</v>
      </c>
      <c r="K464" s="666">
        <v>10005</v>
      </c>
    </row>
    <row r="465" spans="1:11" ht="14.4" customHeight="1" x14ac:dyDescent="0.3">
      <c r="A465" s="661" t="s">
        <v>569</v>
      </c>
      <c r="B465" s="662" t="s">
        <v>570</v>
      </c>
      <c r="C465" s="663" t="s">
        <v>3328</v>
      </c>
      <c r="D465" s="664" t="s">
        <v>5503</v>
      </c>
      <c r="E465" s="663" t="s">
        <v>5504</v>
      </c>
      <c r="F465" s="664" t="s">
        <v>5505</v>
      </c>
      <c r="G465" s="663" t="s">
        <v>4005</v>
      </c>
      <c r="H465" s="663" t="s">
        <v>4006</v>
      </c>
      <c r="I465" s="665">
        <v>712.50904761904769</v>
      </c>
      <c r="J465" s="665">
        <v>26</v>
      </c>
      <c r="K465" s="666">
        <v>18525.239999999998</v>
      </c>
    </row>
    <row r="466" spans="1:11" ht="14.4" customHeight="1" x14ac:dyDescent="0.3">
      <c r="A466" s="661" t="s">
        <v>569</v>
      </c>
      <c r="B466" s="662" t="s">
        <v>570</v>
      </c>
      <c r="C466" s="663" t="s">
        <v>3328</v>
      </c>
      <c r="D466" s="664" t="s">
        <v>5503</v>
      </c>
      <c r="E466" s="663" t="s">
        <v>5504</v>
      </c>
      <c r="F466" s="664" t="s">
        <v>5505</v>
      </c>
      <c r="G466" s="663" t="s">
        <v>4007</v>
      </c>
      <c r="H466" s="663" t="s">
        <v>4008</v>
      </c>
      <c r="I466" s="665">
        <v>527.85000000000014</v>
      </c>
      <c r="J466" s="665">
        <v>22</v>
      </c>
      <c r="K466" s="666">
        <v>11612.7</v>
      </c>
    </row>
    <row r="467" spans="1:11" ht="14.4" customHeight="1" x14ac:dyDescent="0.3">
      <c r="A467" s="661" t="s">
        <v>569</v>
      </c>
      <c r="B467" s="662" t="s">
        <v>570</v>
      </c>
      <c r="C467" s="663" t="s">
        <v>3328</v>
      </c>
      <c r="D467" s="664" t="s">
        <v>5503</v>
      </c>
      <c r="E467" s="663" t="s">
        <v>5504</v>
      </c>
      <c r="F467" s="664" t="s">
        <v>5505</v>
      </c>
      <c r="G467" s="663" t="s">
        <v>4009</v>
      </c>
      <c r="H467" s="663" t="s">
        <v>4010</v>
      </c>
      <c r="I467" s="665">
        <v>527.85000000000014</v>
      </c>
      <c r="J467" s="665">
        <v>24</v>
      </c>
      <c r="K467" s="666">
        <v>12668.400000000003</v>
      </c>
    </row>
    <row r="468" spans="1:11" ht="14.4" customHeight="1" x14ac:dyDescent="0.3">
      <c r="A468" s="661" t="s">
        <v>569</v>
      </c>
      <c r="B468" s="662" t="s">
        <v>570</v>
      </c>
      <c r="C468" s="663" t="s">
        <v>3328</v>
      </c>
      <c r="D468" s="664" t="s">
        <v>5503</v>
      </c>
      <c r="E468" s="663" t="s">
        <v>5504</v>
      </c>
      <c r="F468" s="664" t="s">
        <v>5505</v>
      </c>
      <c r="G468" s="663" t="s">
        <v>4011</v>
      </c>
      <c r="H468" s="663" t="s">
        <v>4012</v>
      </c>
      <c r="I468" s="665">
        <v>527.85000000000014</v>
      </c>
      <c r="J468" s="665">
        <v>27</v>
      </c>
      <c r="K468" s="666">
        <v>14251.950000000003</v>
      </c>
    </row>
    <row r="469" spans="1:11" ht="14.4" customHeight="1" x14ac:dyDescent="0.3">
      <c r="A469" s="661" t="s">
        <v>569</v>
      </c>
      <c r="B469" s="662" t="s">
        <v>570</v>
      </c>
      <c r="C469" s="663" t="s">
        <v>3328</v>
      </c>
      <c r="D469" s="664" t="s">
        <v>5503</v>
      </c>
      <c r="E469" s="663" t="s">
        <v>5504</v>
      </c>
      <c r="F469" s="664" t="s">
        <v>5505</v>
      </c>
      <c r="G469" s="663" t="s">
        <v>4013</v>
      </c>
      <c r="H469" s="663" t="s">
        <v>4014</v>
      </c>
      <c r="I469" s="665">
        <v>1847.9374999999998</v>
      </c>
      <c r="J469" s="665">
        <v>42</v>
      </c>
      <c r="K469" s="666">
        <v>77613.440000000002</v>
      </c>
    </row>
    <row r="470" spans="1:11" ht="14.4" customHeight="1" x14ac:dyDescent="0.3">
      <c r="A470" s="661" t="s">
        <v>569</v>
      </c>
      <c r="B470" s="662" t="s">
        <v>570</v>
      </c>
      <c r="C470" s="663" t="s">
        <v>3328</v>
      </c>
      <c r="D470" s="664" t="s">
        <v>5503</v>
      </c>
      <c r="E470" s="663" t="s">
        <v>5504</v>
      </c>
      <c r="F470" s="664" t="s">
        <v>5505</v>
      </c>
      <c r="G470" s="663" t="s">
        <v>4015</v>
      </c>
      <c r="H470" s="663" t="s">
        <v>4016</v>
      </c>
      <c r="I470" s="665">
        <v>329.45941176470592</v>
      </c>
      <c r="J470" s="665">
        <v>20</v>
      </c>
      <c r="K470" s="666">
        <v>6589.2100000000009</v>
      </c>
    </row>
    <row r="471" spans="1:11" ht="14.4" customHeight="1" x14ac:dyDescent="0.3">
      <c r="A471" s="661" t="s">
        <v>569</v>
      </c>
      <c r="B471" s="662" t="s">
        <v>570</v>
      </c>
      <c r="C471" s="663" t="s">
        <v>3328</v>
      </c>
      <c r="D471" s="664" t="s">
        <v>5503</v>
      </c>
      <c r="E471" s="663" t="s">
        <v>5504</v>
      </c>
      <c r="F471" s="664" t="s">
        <v>5505</v>
      </c>
      <c r="G471" s="663" t="s">
        <v>4017</v>
      </c>
      <c r="H471" s="663" t="s">
        <v>4018</v>
      </c>
      <c r="I471" s="665">
        <v>433.20928571428567</v>
      </c>
      <c r="J471" s="665">
        <v>16</v>
      </c>
      <c r="K471" s="666">
        <v>6931.3399999999992</v>
      </c>
    </row>
    <row r="472" spans="1:11" ht="14.4" customHeight="1" x14ac:dyDescent="0.3">
      <c r="A472" s="661" t="s">
        <v>569</v>
      </c>
      <c r="B472" s="662" t="s">
        <v>570</v>
      </c>
      <c r="C472" s="663" t="s">
        <v>3328</v>
      </c>
      <c r="D472" s="664" t="s">
        <v>5503</v>
      </c>
      <c r="E472" s="663" t="s">
        <v>5504</v>
      </c>
      <c r="F472" s="664" t="s">
        <v>5505</v>
      </c>
      <c r="G472" s="663" t="s">
        <v>4019</v>
      </c>
      <c r="H472" s="663" t="s">
        <v>4020</v>
      </c>
      <c r="I472" s="665">
        <v>517.57272727272732</v>
      </c>
      <c r="J472" s="665">
        <v>12</v>
      </c>
      <c r="K472" s="666">
        <v>6210.85</v>
      </c>
    </row>
    <row r="473" spans="1:11" ht="14.4" customHeight="1" x14ac:dyDescent="0.3">
      <c r="A473" s="661" t="s">
        <v>569</v>
      </c>
      <c r="B473" s="662" t="s">
        <v>570</v>
      </c>
      <c r="C473" s="663" t="s">
        <v>3328</v>
      </c>
      <c r="D473" s="664" t="s">
        <v>5503</v>
      </c>
      <c r="E473" s="663" t="s">
        <v>5504</v>
      </c>
      <c r="F473" s="664" t="s">
        <v>5505</v>
      </c>
      <c r="G473" s="663" t="s">
        <v>4021</v>
      </c>
      <c r="H473" s="663" t="s">
        <v>4022</v>
      </c>
      <c r="I473" s="665">
        <v>1847.935909090909</v>
      </c>
      <c r="J473" s="665">
        <v>52</v>
      </c>
      <c r="K473" s="666">
        <v>96092.65</v>
      </c>
    </row>
    <row r="474" spans="1:11" ht="14.4" customHeight="1" x14ac:dyDescent="0.3">
      <c r="A474" s="661" t="s">
        <v>569</v>
      </c>
      <c r="B474" s="662" t="s">
        <v>570</v>
      </c>
      <c r="C474" s="663" t="s">
        <v>3328</v>
      </c>
      <c r="D474" s="664" t="s">
        <v>5503</v>
      </c>
      <c r="E474" s="663" t="s">
        <v>5504</v>
      </c>
      <c r="F474" s="664" t="s">
        <v>5505</v>
      </c>
      <c r="G474" s="663" t="s">
        <v>4023</v>
      </c>
      <c r="H474" s="663" t="s">
        <v>4024</v>
      </c>
      <c r="I474" s="665">
        <v>517.56200000000013</v>
      </c>
      <c r="J474" s="665">
        <v>13</v>
      </c>
      <c r="K474" s="666">
        <v>6728.2800000000007</v>
      </c>
    </row>
    <row r="475" spans="1:11" ht="14.4" customHeight="1" x14ac:dyDescent="0.3">
      <c r="A475" s="661" t="s">
        <v>569</v>
      </c>
      <c r="B475" s="662" t="s">
        <v>570</v>
      </c>
      <c r="C475" s="663" t="s">
        <v>3328</v>
      </c>
      <c r="D475" s="664" t="s">
        <v>5503</v>
      </c>
      <c r="E475" s="663" t="s">
        <v>5504</v>
      </c>
      <c r="F475" s="664" t="s">
        <v>5505</v>
      </c>
      <c r="G475" s="663" t="s">
        <v>4025</v>
      </c>
      <c r="H475" s="663" t="s">
        <v>4026</v>
      </c>
      <c r="I475" s="665">
        <v>229.12999999999997</v>
      </c>
      <c r="J475" s="665">
        <v>26</v>
      </c>
      <c r="K475" s="666">
        <v>5957.3400000000011</v>
      </c>
    </row>
    <row r="476" spans="1:11" ht="14.4" customHeight="1" x14ac:dyDescent="0.3">
      <c r="A476" s="661" t="s">
        <v>569</v>
      </c>
      <c r="B476" s="662" t="s">
        <v>570</v>
      </c>
      <c r="C476" s="663" t="s">
        <v>3328</v>
      </c>
      <c r="D476" s="664" t="s">
        <v>5503</v>
      </c>
      <c r="E476" s="663" t="s">
        <v>5504</v>
      </c>
      <c r="F476" s="664" t="s">
        <v>5505</v>
      </c>
      <c r="G476" s="663" t="s">
        <v>4027</v>
      </c>
      <c r="H476" s="663" t="s">
        <v>4028</v>
      </c>
      <c r="I476" s="665">
        <v>11384.05</v>
      </c>
      <c r="J476" s="665">
        <v>1</v>
      </c>
      <c r="K476" s="666">
        <v>11384.05</v>
      </c>
    </row>
    <row r="477" spans="1:11" ht="14.4" customHeight="1" x14ac:dyDescent="0.3">
      <c r="A477" s="661" t="s">
        <v>569</v>
      </c>
      <c r="B477" s="662" t="s">
        <v>570</v>
      </c>
      <c r="C477" s="663" t="s">
        <v>3328</v>
      </c>
      <c r="D477" s="664" t="s">
        <v>5503</v>
      </c>
      <c r="E477" s="663" t="s">
        <v>5504</v>
      </c>
      <c r="F477" s="664" t="s">
        <v>5505</v>
      </c>
      <c r="G477" s="663" t="s">
        <v>4029</v>
      </c>
      <c r="H477" s="663" t="s">
        <v>4030</v>
      </c>
      <c r="I477" s="665">
        <v>712.50950000000012</v>
      </c>
      <c r="J477" s="665">
        <v>22</v>
      </c>
      <c r="K477" s="666">
        <v>15675.210000000003</v>
      </c>
    </row>
    <row r="478" spans="1:11" ht="14.4" customHeight="1" x14ac:dyDescent="0.3">
      <c r="A478" s="661" t="s">
        <v>569</v>
      </c>
      <c r="B478" s="662" t="s">
        <v>570</v>
      </c>
      <c r="C478" s="663" t="s">
        <v>3328</v>
      </c>
      <c r="D478" s="664" t="s">
        <v>5503</v>
      </c>
      <c r="E478" s="663" t="s">
        <v>5504</v>
      </c>
      <c r="F478" s="664" t="s">
        <v>5505</v>
      </c>
      <c r="G478" s="663" t="s">
        <v>4031</v>
      </c>
      <c r="H478" s="663" t="s">
        <v>4032</v>
      </c>
      <c r="I478" s="665">
        <v>68.97</v>
      </c>
      <c r="J478" s="665">
        <v>300</v>
      </c>
      <c r="K478" s="666">
        <v>20691.29</v>
      </c>
    </row>
    <row r="479" spans="1:11" ht="14.4" customHeight="1" x14ac:dyDescent="0.3">
      <c r="A479" s="661" t="s">
        <v>569</v>
      </c>
      <c r="B479" s="662" t="s">
        <v>570</v>
      </c>
      <c r="C479" s="663" t="s">
        <v>3328</v>
      </c>
      <c r="D479" s="664" t="s">
        <v>5503</v>
      </c>
      <c r="E479" s="663" t="s">
        <v>5504</v>
      </c>
      <c r="F479" s="664" t="s">
        <v>5505</v>
      </c>
      <c r="G479" s="663" t="s">
        <v>4033</v>
      </c>
      <c r="H479" s="663" t="s">
        <v>4034</v>
      </c>
      <c r="I479" s="665">
        <v>1029.4183333333333</v>
      </c>
      <c r="J479" s="665">
        <v>7</v>
      </c>
      <c r="K479" s="666">
        <v>7205.9400000000005</v>
      </c>
    </row>
    <row r="480" spans="1:11" ht="14.4" customHeight="1" x14ac:dyDescent="0.3">
      <c r="A480" s="661" t="s">
        <v>569</v>
      </c>
      <c r="B480" s="662" t="s">
        <v>570</v>
      </c>
      <c r="C480" s="663" t="s">
        <v>3328</v>
      </c>
      <c r="D480" s="664" t="s">
        <v>5503</v>
      </c>
      <c r="E480" s="663" t="s">
        <v>5504</v>
      </c>
      <c r="F480" s="664" t="s">
        <v>5505</v>
      </c>
      <c r="G480" s="663" t="s">
        <v>4035</v>
      </c>
      <c r="H480" s="663" t="s">
        <v>4036</v>
      </c>
      <c r="I480" s="665">
        <v>7705</v>
      </c>
      <c r="J480" s="665">
        <v>5</v>
      </c>
      <c r="K480" s="666">
        <v>38525</v>
      </c>
    </row>
    <row r="481" spans="1:11" ht="14.4" customHeight="1" x14ac:dyDescent="0.3">
      <c r="A481" s="661" t="s">
        <v>569</v>
      </c>
      <c r="B481" s="662" t="s">
        <v>570</v>
      </c>
      <c r="C481" s="663" t="s">
        <v>3328</v>
      </c>
      <c r="D481" s="664" t="s">
        <v>5503</v>
      </c>
      <c r="E481" s="663" t="s">
        <v>5504</v>
      </c>
      <c r="F481" s="664" t="s">
        <v>5505</v>
      </c>
      <c r="G481" s="663" t="s">
        <v>4037</v>
      </c>
      <c r="H481" s="663" t="s">
        <v>4038</v>
      </c>
      <c r="I481" s="665">
        <v>1692.9015384615386</v>
      </c>
      <c r="J481" s="665">
        <v>37</v>
      </c>
      <c r="K481" s="666">
        <v>62637.380000000019</v>
      </c>
    </row>
    <row r="482" spans="1:11" ht="14.4" customHeight="1" x14ac:dyDescent="0.3">
      <c r="A482" s="661" t="s">
        <v>569</v>
      </c>
      <c r="B482" s="662" t="s">
        <v>570</v>
      </c>
      <c r="C482" s="663" t="s">
        <v>3328</v>
      </c>
      <c r="D482" s="664" t="s">
        <v>5503</v>
      </c>
      <c r="E482" s="663" t="s">
        <v>5504</v>
      </c>
      <c r="F482" s="664" t="s">
        <v>5505</v>
      </c>
      <c r="G482" s="663" t="s">
        <v>4039</v>
      </c>
      <c r="H482" s="663" t="s">
        <v>4040</v>
      </c>
      <c r="I482" s="665">
        <v>7791.91</v>
      </c>
      <c r="J482" s="665">
        <v>2</v>
      </c>
      <c r="K482" s="666">
        <v>15583.82</v>
      </c>
    </row>
    <row r="483" spans="1:11" ht="14.4" customHeight="1" x14ac:dyDescent="0.3">
      <c r="A483" s="661" t="s">
        <v>569</v>
      </c>
      <c r="B483" s="662" t="s">
        <v>570</v>
      </c>
      <c r="C483" s="663" t="s">
        <v>3328</v>
      </c>
      <c r="D483" s="664" t="s">
        <v>5503</v>
      </c>
      <c r="E483" s="663" t="s">
        <v>5504</v>
      </c>
      <c r="F483" s="664" t="s">
        <v>5505</v>
      </c>
      <c r="G483" s="663" t="s">
        <v>4041</v>
      </c>
      <c r="H483" s="663" t="s">
        <v>4042</v>
      </c>
      <c r="I483" s="665">
        <v>1094.5875000000001</v>
      </c>
      <c r="J483" s="665">
        <v>4</v>
      </c>
      <c r="K483" s="666">
        <v>4378.3500000000004</v>
      </c>
    </row>
    <row r="484" spans="1:11" ht="14.4" customHeight="1" x14ac:dyDescent="0.3">
      <c r="A484" s="661" t="s">
        <v>569</v>
      </c>
      <c r="B484" s="662" t="s">
        <v>570</v>
      </c>
      <c r="C484" s="663" t="s">
        <v>3328</v>
      </c>
      <c r="D484" s="664" t="s">
        <v>5503</v>
      </c>
      <c r="E484" s="663" t="s">
        <v>5504</v>
      </c>
      <c r="F484" s="664" t="s">
        <v>5505</v>
      </c>
      <c r="G484" s="663" t="s">
        <v>4043</v>
      </c>
      <c r="H484" s="663" t="s">
        <v>4044</v>
      </c>
      <c r="I484" s="665">
        <v>1358.87</v>
      </c>
      <c r="J484" s="665">
        <v>4</v>
      </c>
      <c r="K484" s="666">
        <v>5435.48</v>
      </c>
    </row>
    <row r="485" spans="1:11" ht="14.4" customHeight="1" x14ac:dyDescent="0.3">
      <c r="A485" s="661" t="s">
        <v>569</v>
      </c>
      <c r="B485" s="662" t="s">
        <v>570</v>
      </c>
      <c r="C485" s="663" t="s">
        <v>3328</v>
      </c>
      <c r="D485" s="664" t="s">
        <v>5503</v>
      </c>
      <c r="E485" s="663" t="s">
        <v>5504</v>
      </c>
      <c r="F485" s="664" t="s">
        <v>5505</v>
      </c>
      <c r="G485" s="663" t="s">
        <v>4045</v>
      </c>
      <c r="H485" s="663" t="s">
        <v>4046</v>
      </c>
      <c r="I485" s="665">
        <v>344.28</v>
      </c>
      <c r="J485" s="665">
        <v>4</v>
      </c>
      <c r="K485" s="666">
        <v>1377.12</v>
      </c>
    </row>
    <row r="486" spans="1:11" ht="14.4" customHeight="1" x14ac:dyDescent="0.3">
      <c r="A486" s="661" t="s">
        <v>569</v>
      </c>
      <c r="B486" s="662" t="s">
        <v>570</v>
      </c>
      <c r="C486" s="663" t="s">
        <v>3328</v>
      </c>
      <c r="D486" s="664" t="s">
        <v>5503</v>
      </c>
      <c r="E486" s="663" t="s">
        <v>5504</v>
      </c>
      <c r="F486" s="664" t="s">
        <v>5505</v>
      </c>
      <c r="G486" s="663" t="s">
        <v>4047</v>
      </c>
      <c r="H486" s="663" t="s">
        <v>4048</v>
      </c>
      <c r="I486" s="665">
        <v>344.28</v>
      </c>
      <c r="J486" s="665">
        <v>4</v>
      </c>
      <c r="K486" s="666">
        <v>1377.12</v>
      </c>
    </row>
    <row r="487" spans="1:11" ht="14.4" customHeight="1" x14ac:dyDescent="0.3">
      <c r="A487" s="661" t="s">
        <v>569</v>
      </c>
      <c r="B487" s="662" t="s">
        <v>570</v>
      </c>
      <c r="C487" s="663" t="s">
        <v>3328</v>
      </c>
      <c r="D487" s="664" t="s">
        <v>5503</v>
      </c>
      <c r="E487" s="663" t="s">
        <v>5504</v>
      </c>
      <c r="F487" s="664" t="s">
        <v>5505</v>
      </c>
      <c r="G487" s="663" t="s">
        <v>4049</v>
      </c>
      <c r="H487" s="663" t="s">
        <v>4050</v>
      </c>
      <c r="I487" s="665">
        <v>344.28</v>
      </c>
      <c r="J487" s="665">
        <v>5</v>
      </c>
      <c r="K487" s="666">
        <v>1721.3999999999999</v>
      </c>
    </row>
    <row r="488" spans="1:11" ht="14.4" customHeight="1" x14ac:dyDescent="0.3">
      <c r="A488" s="661" t="s">
        <v>569</v>
      </c>
      <c r="B488" s="662" t="s">
        <v>570</v>
      </c>
      <c r="C488" s="663" t="s">
        <v>3328</v>
      </c>
      <c r="D488" s="664" t="s">
        <v>5503</v>
      </c>
      <c r="E488" s="663" t="s">
        <v>5504</v>
      </c>
      <c r="F488" s="664" t="s">
        <v>5505</v>
      </c>
      <c r="G488" s="663" t="s">
        <v>4051</v>
      </c>
      <c r="H488" s="663" t="s">
        <v>4052</v>
      </c>
      <c r="I488" s="665">
        <v>1419.3</v>
      </c>
      <c r="J488" s="665">
        <v>4</v>
      </c>
      <c r="K488" s="666">
        <v>5677.1900000000005</v>
      </c>
    </row>
    <row r="489" spans="1:11" ht="14.4" customHeight="1" x14ac:dyDescent="0.3">
      <c r="A489" s="661" t="s">
        <v>569</v>
      </c>
      <c r="B489" s="662" t="s">
        <v>570</v>
      </c>
      <c r="C489" s="663" t="s">
        <v>3328</v>
      </c>
      <c r="D489" s="664" t="s">
        <v>5503</v>
      </c>
      <c r="E489" s="663" t="s">
        <v>5504</v>
      </c>
      <c r="F489" s="664" t="s">
        <v>5505</v>
      </c>
      <c r="G489" s="663" t="s">
        <v>4053</v>
      </c>
      <c r="H489" s="663" t="s">
        <v>4054</v>
      </c>
      <c r="I489" s="665">
        <v>2073.67</v>
      </c>
      <c r="J489" s="665">
        <v>9</v>
      </c>
      <c r="K489" s="666">
        <v>18663</v>
      </c>
    </row>
    <row r="490" spans="1:11" ht="14.4" customHeight="1" x14ac:dyDescent="0.3">
      <c r="A490" s="661" t="s">
        <v>569</v>
      </c>
      <c r="B490" s="662" t="s">
        <v>570</v>
      </c>
      <c r="C490" s="663" t="s">
        <v>3328</v>
      </c>
      <c r="D490" s="664" t="s">
        <v>5503</v>
      </c>
      <c r="E490" s="663" t="s">
        <v>5504</v>
      </c>
      <c r="F490" s="664" t="s">
        <v>5505</v>
      </c>
      <c r="G490" s="663" t="s">
        <v>4055</v>
      </c>
      <c r="H490" s="663" t="s">
        <v>4056</v>
      </c>
      <c r="I490" s="665">
        <v>471.96</v>
      </c>
      <c r="J490" s="665">
        <v>1</v>
      </c>
      <c r="K490" s="666">
        <v>471.96</v>
      </c>
    </row>
    <row r="491" spans="1:11" ht="14.4" customHeight="1" x14ac:dyDescent="0.3">
      <c r="A491" s="661" t="s">
        <v>569</v>
      </c>
      <c r="B491" s="662" t="s">
        <v>570</v>
      </c>
      <c r="C491" s="663" t="s">
        <v>3328</v>
      </c>
      <c r="D491" s="664" t="s">
        <v>5503</v>
      </c>
      <c r="E491" s="663" t="s">
        <v>5504</v>
      </c>
      <c r="F491" s="664" t="s">
        <v>5505</v>
      </c>
      <c r="G491" s="663" t="s">
        <v>4057</v>
      </c>
      <c r="H491" s="663" t="s">
        <v>4058</v>
      </c>
      <c r="I491" s="665">
        <v>1033.98</v>
      </c>
      <c r="J491" s="665">
        <v>5</v>
      </c>
      <c r="K491" s="666">
        <v>5169.8899999999994</v>
      </c>
    </row>
    <row r="492" spans="1:11" ht="14.4" customHeight="1" x14ac:dyDescent="0.3">
      <c r="A492" s="661" t="s">
        <v>569</v>
      </c>
      <c r="B492" s="662" t="s">
        <v>570</v>
      </c>
      <c r="C492" s="663" t="s">
        <v>3328</v>
      </c>
      <c r="D492" s="664" t="s">
        <v>5503</v>
      </c>
      <c r="E492" s="663" t="s">
        <v>5504</v>
      </c>
      <c r="F492" s="664" t="s">
        <v>5505</v>
      </c>
      <c r="G492" s="663" t="s">
        <v>4059</v>
      </c>
      <c r="H492" s="663" t="s">
        <v>4060</v>
      </c>
      <c r="I492" s="665">
        <v>1033.9839999999999</v>
      </c>
      <c r="J492" s="665">
        <v>9</v>
      </c>
      <c r="K492" s="666">
        <v>9305.84</v>
      </c>
    </row>
    <row r="493" spans="1:11" ht="14.4" customHeight="1" x14ac:dyDescent="0.3">
      <c r="A493" s="661" t="s">
        <v>569</v>
      </c>
      <c r="B493" s="662" t="s">
        <v>570</v>
      </c>
      <c r="C493" s="663" t="s">
        <v>3328</v>
      </c>
      <c r="D493" s="664" t="s">
        <v>5503</v>
      </c>
      <c r="E493" s="663" t="s">
        <v>5504</v>
      </c>
      <c r="F493" s="664" t="s">
        <v>5505</v>
      </c>
      <c r="G493" s="663" t="s">
        <v>4061</v>
      </c>
      <c r="H493" s="663" t="s">
        <v>4062</v>
      </c>
      <c r="I493" s="665">
        <v>1098.9662500000002</v>
      </c>
      <c r="J493" s="665">
        <v>12</v>
      </c>
      <c r="K493" s="666">
        <v>13187.59</v>
      </c>
    </row>
    <row r="494" spans="1:11" ht="14.4" customHeight="1" x14ac:dyDescent="0.3">
      <c r="A494" s="661" t="s">
        <v>569</v>
      </c>
      <c r="B494" s="662" t="s">
        <v>570</v>
      </c>
      <c r="C494" s="663" t="s">
        <v>3328</v>
      </c>
      <c r="D494" s="664" t="s">
        <v>5503</v>
      </c>
      <c r="E494" s="663" t="s">
        <v>5504</v>
      </c>
      <c r="F494" s="664" t="s">
        <v>5505</v>
      </c>
      <c r="G494" s="663" t="s">
        <v>4063</v>
      </c>
      <c r="H494" s="663" t="s">
        <v>4064</v>
      </c>
      <c r="I494" s="665">
        <v>1179.8999999999999</v>
      </c>
      <c r="J494" s="665">
        <v>12</v>
      </c>
      <c r="K494" s="666">
        <v>14158.8</v>
      </c>
    </row>
    <row r="495" spans="1:11" ht="14.4" customHeight="1" x14ac:dyDescent="0.3">
      <c r="A495" s="661" t="s">
        <v>569</v>
      </c>
      <c r="B495" s="662" t="s">
        <v>570</v>
      </c>
      <c r="C495" s="663" t="s">
        <v>3328</v>
      </c>
      <c r="D495" s="664" t="s">
        <v>5503</v>
      </c>
      <c r="E495" s="663" t="s">
        <v>5504</v>
      </c>
      <c r="F495" s="664" t="s">
        <v>5505</v>
      </c>
      <c r="G495" s="663" t="s">
        <v>4065</v>
      </c>
      <c r="H495" s="663" t="s">
        <v>4066</v>
      </c>
      <c r="I495" s="665">
        <v>1179.8991666666664</v>
      </c>
      <c r="J495" s="665">
        <v>19</v>
      </c>
      <c r="K495" s="666">
        <v>22418.080000000002</v>
      </c>
    </row>
    <row r="496" spans="1:11" ht="14.4" customHeight="1" x14ac:dyDescent="0.3">
      <c r="A496" s="661" t="s">
        <v>569</v>
      </c>
      <c r="B496" s="662" t="s">
        <v>570</v>
      </c>
      <c r="C496" s="663" t="s">
        <v>3328</v>
      </c>
      <c r="D496" s="664" t="s">
        <v>5503</v>
      </c>
      <c r="E496" s="663" t="s">
        <v>5504</v>
      </c>
      <c r="F496" s="664" t="s">
        <v>5505</v>
      </c>
      <c r="G496" s="663" t="s">
        <v>4067</v>
      </c>
      <c r="H496" s="663" t="s">
        <v>4068</v>
      </c>
      <c r="I496" s="665">
        <v>1247.1500000000001</v>
      </c>
      <c r="J496" s="665">
        <v>6</v>
      </c>
      <c r="K496" s="666">
        <v>7482.9000000000005</v>
      </c>
    </row>
    <row r="497" spans="1:11" ht="14.4" customHeight="1" x14ac:dyDescent="0.3">
      <c r="A497" s="661" t="s">
        <v>569</v>
      </c>
      <c r="B497" s="662" t="s">
        <v>570</v>
      </c>
      <c r="C497" s="663" t="s">
        <v>3328</v>
      </c>
      <c r="D497" s="664" t="s">
        <v>5503</v>
      </c>
      <c r="E497" s="663" t="s">
        <v>5504</v>
      </c>
      <c r="F497" s="664" t="s">
        <v>5505</v>
      </c>
      <c r="G497" s="663" t="s">
        <v>4069</v>
      </c>
      <c r="H497" s="663" t="s">
        <v>4070</v>
      </c>
      <c r="I497" s="665">
        <v>1655.28</v>
      </c>
      <c r="J497" s="665">
        <v>4</v>
      </c>
      <c r="K497" s="666">
        <v>6621.1100000000006</v>
      </c>
    </row>
    <row r="498" spans="1:11" ht="14.4" customHeight="1" x14ac:dyDescent="0.3">
      <c r="A498" s="661" t="s">
        <v>569</v>
      </c>
      <c r="B498" s="662" t="s">
        <v>570</v>
      </c>
      <c r="C498" s="663" t="s">
        <v>3328</v>
      </c>
      <c r="D498" s="664" t="s">
        <v>5503</v>
      </c>
      <c r="E498" s="663" t="s">
        <v>5504</v>
      </c>
      <c r="F498" s="664" t="s">
        <v>5505</v>
      </c>
      <c r="G498" s="663" t="s">
        <v>4071</v>
      </c>
      <c r="H498" s="663" t="s">
        <v>4072</v>
      </c>
      <c r="I498" s="665">
        <v>1764.1</v>
      </c>
      <c r="J498" s="665">
        <v>6</v>
      </c>
      <c r="K498" s="666">
        <v>10584.599999999999</v>
      </c>
    </row>
    <row r="499" spans="1:11" ht="14.4" customHeight="1" x14ac:dyDescent="0.3">
      <c r="A499" s="661" t="s">
        <v>569</v>
      </c>
      <c r="B499" s="662" t="s">
        <v>570</v>
      </c>
      <c r="C499" s="663" t="s">
        <v>3328</v>
      </c>
      <c r="D499" s="664" t="s">
        <v>5503</v>
      </c>
      <c r="E499" s="663" t="s">
        <v>5504</v>
      </c>
      <c r="F499" s="664" t="s">
        <v>5505</v>
      </c>
      <c r="G499" s="663" t="s">
        <v>4073</v>
      </c>
      <c r="H499" s="663" t="s">
        <v>4074</v>
      </c>
      <c r="I499" s="665">
        <v>499.3175</v>
      </c>
      <c r="J499" s="665">
        <v>5</v>
      </c>
      <c r="K499" s="666">
        <v>2496.59</v>
      </c>
    </row>
    <row r="500" spans="1:11" ht="14.4" customHeight="1" x14ac:dyDescent="0.3">
      <c r="A500" s="661" t="s">
        <v>569</v>
      </c>
      <c r="B500" s="662" t="s">
        <v>570</v>
      </c>
      <c r="C500" s="663" t="s">
        <v>3328</v>
      </c>
      <c r="D500" s="664" t="s">
        <v>5503</v>
      </c>
      <c r="E500" s="663" t="s">
        <v>5504</v>
      </c>
      <c r="F500" s="664" t="s">
        <v>5505</v>
      </c>
      <c r="G500" s="663" t="s">
        <v>4075</v>
      </c>
      <c r="H500" s="663" t="s">
        <v>4076</v>
      </c>
      <c r="I500" s="665">
        <v>499.30600000000004</v>
      </c>
      <c r="J500" s="665">
        <v>7</v>
      </c>
      <c r="K500" s="666">
        <v>3495.15</v>
      </c>
    </row>
    <row r="501" spans="1:11" ht="14.4" customHeight="1" x14ac:dyDescent="0.3">
      <c r="A501" s="661" t="s">
        <v>569</v>
      </c>
      <c r="B501" s="662" t="s">
        <v>570</v>
      </c>
      <c r="C501" s="663" t="s">
        <v>3328</v>
      </c>
      <c r="D501" s="664" t="s">
        <v>5503</v>
      </c>
      <c r="E501" s="663" t="s">
        <v>5504</v>
      </c>
      <c r="F501" s="664" t="s">
        <v>5505</v>
      </c>
      <c r="G501" s="663" t="s">
        <v>4077</v>
      </c>
      <c r="H501" s="663" t="s">
        <v>4078</v>
      </c>
      <c r="I501" s="665">
        <v>1421.5916666666665</v>
      </c>
      <c r="J501" s="665">
        <v>9</v>
      </c>
      <c r="K501" s="666">
        <v>12794.349999999999</v>
      </c>
    </row>
    <row r="502" spans="1:11" ht="14.4" customHeight="1" x14ac:dyDescent="0.3">
      <c r="A502" s="661" t="s">
        <v>569</v>
      </c>
      <c r="B502" s="662" t="s">
        <v>570</v>
      </c>
      <c r="C502" s="663" t="s">
        <v>3328</v>
      </c>
      <c r="D502" s="664" t="s">
        <v>5503</v>
      </c>
      <c r="E502" s="663" t="s">
        <v>5504</v>
      </c>
      <c r="F502" s="664" t="s">
        <v>5505</v>
      </c>
      <c r="G502" s="663" t="s">
        <v>4079</v>
      </c>
      <c r="H502" s="663" t="s">
        <v>4080</v>
      </c>
      <c r="I502" s="665">
        <v>344.28</v>
      </c>
      <c r="J502" s="665">
        <v>3</v>
      </c>
      <c r="K502" s="666">
        <v>1032.8399999999999</v>
      </c>
    </row>
    <row r="503" spans="1:11" ht="14.4" customHeight="1" x14ac:dyDescent="0.3">
      <c r="A503" s="661" t="s">
        <v>569</v>
      </c>
      <c r="B503" s="662" t="s">
        <v>570</v>
      </c>
      <c r="C503" s="663" t="s">
        <v>3328</v>
      </c>
      <c r="D503" s="664" t="s">
        <v>5503</v>
      </c>
      <c r="E503" s="663" t="s">
        <v>5504</v>
      </c>
      <c r="F503" s="664" t="s">
        <v>5505</v>
      </c>
      <c r="G503" s="663" t="s">
        <v>4081</v>
      </c>
      <c r="H503" s="663" t="s">
        <v>4082</v>
      </c>
      <c r="I503" s="665">
        <v>506</v>
      </c>
      <c r="J503" s="665">
        <v>6</v>
      </c>
      <c r="K503" s="666">
        <v>3036</v>
      </c>
    </row>
    <row r="504" spans="1:11" ht="14.4" customHeight="1" x14ac:dyDescent="0.3">
      <c r="A504" s="661" t="s">
        <v>569</v>
      </c>
      <c r="B504" s="662" t="s">
        <v>570</v>
      </c>
      <c r="C504" s="663" t="s">
        <v>3328</v>
      </c>
      <c r="D504" s="664" t="s">
        <v>5503</v>
      </c>
      <c r="E504" s="663" t="s">
        <v>5504</v>
      </c>
      <c r="F504" s="664" t="s">
        <v>5505</v>
      </c>
      <c r="G504" s="663" t="s">
        <v>4083</v>
      </c>
      <c r="H504" s="663" t="s">
        <v>4084</v>
      </c>
      <c r="I504" s="665">
        <v>1664.4</v>
      </c>
      <c r="J504" s="665">
        <v>1</v>
      </c>
      <c r="K504" s="666">
        <v>1664.4</v>
      </c>
    </row>
    <row r="505" spans="1:11" ht="14.4" customHeight="1" x14ac:dyDescent="0.3">
      <c r="A505" s="661" t="s">
        <v>569</v>
      </c>
      <c r="B505" s="662" t="s">
        <v>570</v>
      </c>
      <c r="C505" s="663" t="s">
        <v>3328</v>
      </c>
      <c r="D505" s="664" t="s">
        <v>5503</v>
      </c>
      <c r="E505" s="663" t="s">
        <v>5504</v>
      </c>
      <c r="F505" s="664" t="s">
        <v>5505</v>
      </c>
      <c r="G505" s="663" t="s">
        <v>4085</v>
      </c>
      <c r="H505" s="663" t="s">
        <v>4086</v>
      </c>
      <c r="I505" s="665">
        <v>9660</v>
      </c>
      <c r="J505" s="665">
        <v>4</v>
      </c>
      <c r="K505" s="666">
        <v>38640</v>
      </c>
    </row>
    <row r="506" spans="1:11" ht="14.4" customHeight="1" x14ac:dyDescent="0.3">
      <c r="A506" s="661" t="s">
        <v>569</v>
      </c>
      <c r="B506" s="662" t="s">
        <v>570</v>
      </c>
      <c r="C506" s="663" t="s">
        <v>3328</v>
      </c>
      <c r="D506" s="664" t="s">
        <v>5503</v>
      </c>
      <c r="E506" s="663" t="s">
        <v>5504</v>
      </c>
      <c r="F506" s="664" t="s">
        <v>5505</v>
      </c>
      <c r="G506" s="663" t="s">
        <v>4087</v>
      </c>
      <c r="H506" s="663" t="s">
        <v>4088</v>
      </c>
      <c r="I506" s="665">
        <v>1839.0924999999997</v>
      </c>
      <c r="J506" s="665">
        <v>4</v>
      </c>
      <c r="K506" s="666">
        <v>7356.369999999999</v>
      </c>
    </row>
    <row r="507" spans="1:11" ht="14.4" customHeight="1" x14ac:dyDescent="0.3">
      <c r="A507" s="661" t="s">
        <v>569</v>
      </c>
      <c r="B507" s="662" t="s">
        <v>570</v>
      </c>
      <c r="C507" s="663" t="s">
        <v>3328</v>
      </c>
      <c r="D507" s="664" t="s">
        <v>5503</v>
      </c>
      <c r="E507" s="663" t="s">
        <v>5504</v>
      </c>
      <c r="F507" s="664" t="s">
        <v>5505</v>
      </c>
      <c r="G507" s="663" t="s">
        <v>4089</v>
      </c>
      <c r="H507" s="663" t="s">
        <v>4090</v>
      </c>
      <c r="I507" s="665">
        <v>1856.1</v>
      </c>
      <c r="J507" s="665">
        <v>1</v>
      </c>
      <c r="K507" s="666">
        <v>1856.1</v>
      </c>
    </row>
    <row r="508" spans="1:11" ht="14.4" customHeight="1" x14ac:dyDescent="0.3">
      <c r="A508" s="661" t="s">
        <v>569</v>
      </c>
      <c r="B508" s="662" t="s">
        <v>570</v>
      </c>
      <c r="C508" s="663" t="s">
        <v>3328</v>
      </c>
      <c r="D508" s="664" t="s">
        <v>5503</v>
      </c>
      <c r="E508" s="663" t="s">
        <v>5504</v>
      </c>
      <c r="F508" s="664" t="s">
        <v>5505</v>
      </c>
      <c r="G508" s="663" t="s">
        <v>4091</v>
      </c>
      <c r="H508" s="663" t="s">
        <v>4092</v>
      </c>
      <c r="I508" s="665">
        <v>329.4614285714286</v>
      </c>
      <c r="J508" s="665">
        <v>17</v>
      </c>
      <c r="K508" s="666">
        <v>5600.85</v>
      </c>
    </row>
    <row r="509" spans="1:11" ht="14.4" customHeight="1" x14ac:dyDescent="0.3">
      <c r="A509" s="661" t="s">
        <v>569</v>
      </c>
      <c r="B509" s="662" t="s">
        <v>570</v>
      </c>
      <c r="C509" s="663" t="s">
        <v>3328</v>
      </c>
      <c r="D509" s="664" t="s">
        <v>5503</v>
      </c>
      <c r="E509" s="663" t="s">
        <v>5504</v>
      </c>
      <c r="F509" s="664" t="s">
        <v>5505</v>
      </c>
      <c r="G509" s="663" t="s">
        <v>4093</v>
      </c>
      <c r="H509" s="663" t="s">
        <v>4094</v>
      </c>
      <c r="I509" s="665">
        <v>329.46</v>
      </c>
      <c r="J509" s="665">
        <v>16</v>
      </c>
      <c r="K509" s="666">
        <v>5271.38</v>
      </c>
    </row>
    <row r="510" spans="1:11" ht="14.4" customHeight="1" x14ac:dyDescent="0.3">
      <c r="A510" s="661" t="s">
        <v>569</v>
      </c>
      <c r="B510" s="662" t="s">
        <v>570</v>
      </c>
      <c r="C510" s="663" t="s">
        <v>3328</v>
      </c>
      <c r="D510" s="664" t="s">
        <v>5503</v>
      </c>
      <c r="E510" s="663" t="s">
        <v>5504</v>
      </c>
      <c r="F510" s="664" t="s">
        <v>5505</v>
      </c>
      <c r="G510" s="663" t="s">
        <v>4095</v>
      </c>
      <c r="H510" s="663" t="s">
        <v>4096</v>
      </c>
      <c r="I510" s="665">
        <v>901.74000000000012</v>
      </c>
      <c r="J510" s="665">
        <v>3</v>
      </c>
      <c r="K510" s="666">
        <v>2705.2200000000003</v>
      </c>
    </row>
    <row r="511" spans="1:11" ht="14.4" customHeight="1" x14ac:dyDescent="0.3">
      <c r="A511" s="661" t="s">
        <v>569</v>
      </c>
      <c r="B511" s="662" t="s">
        <v>570</v>
      </c>
      <c r="C511" s="663" t="s">
        <v>3328</v>
      </c>
      <c r="D511" s="664" t="s">
        <v>5503</v>
      </c>
      <c r="E511" s="663" t="s">
        <v>5504</v>
      </c>
      <c r="F511" s="664" t="s">
        <v>5505</v>
      </c>
      <c r="G511" s="663" t="s">
        <v>4097</v>
      </c>
      <c r="H511" s="663" t="s">
        <v>4098</v>
      </c>
      <c r="I511" s="665">
        <v>1385.75</v>
      </c>
      <c r="J511" s="665">
        <v>6</v>
      </c>
      <c r="K511" s="666">
        <v>8314.5</v>
      </c>
    </row>
    <row r="512" spans="1:11" ht="14.4" customHeight="1" x14ac:dyDescent="0.3">
      <c r="A512" s="661" t="s">
        <v>569</v>
      </c>
      <c r="B512" s="662" t="s">
        <v>570</v>
      </c>
      <c r="C512" s="663" t="s">
        <v>3328</v>
      </c>
      <c r="D512" s="664" t="s">
        <v>5503</v>
      </c>
      <c r="E512" s="663" t="s">
        <v>5504</v>
      </c>
      <c r="F512" s="664" t="s">
        <v>5505</v>
      </c>
      <c r="G512" s="663" t="s">
        <v>4099</v>
      </c>
      <c r="H512" s="663" t="s">
        <v>4100</v>
      </c>
      <c r="I512" s="665">
        <v>1385.75</v>
      </c>
      <c r="J512" s="665">
        <v>7</v>
      </c>
      <c r="K512" s="666">
        <v>9700.25</v>
      </c>
    </row>
    <row r="513" spans="1:11" ht="14.4" customHeight="1" x14ac:dyDescent="0.3">
      <c r="A513" s="661" t="s">
        <v>569</v>
      </c>
      <c r="B513" s="662" t="s">
        <v>570</v>
      </c>
      <c r="C513" s="663" t="s">
        <v>3328</v>
      </c>
      <c r="D513" s="664" t="s">
        <v>5503</v>
      </c>
      <c r="E513" s="663" t="s">
        <v>5504</v>
      </c>
      <c r="F513" s="664" t="s">
        <v>5505</v>
      </c>
      <c r="G513" s="663" t="s">
        <v>4101</v>
      </c>
      <c r="H513" s="663" t="s">
        <v>4102</v>
      </c>
      <c r="I513" s="665">
        <v>123.12666666666667</v>
      </c>
      <c r="J513" s="665">
        <v>3</v>
      </c>
      <c r="K513" s="666">
        <v>369.38</v>
      </c>
    </row>
    <row r="514" spans="1:11" ht="14.4" customHeight="1" x14ac:dyDescent="0.3">
      <c r="A514" s="661" t="s">
        <v>569</v>
      </c>
      <c r="B514" s="662" t="s">
        <v>570</v>
      </c>
      <c r="C514" s="663" t="s">
        <v>3328</v>
      </c>
      <c r="D514" s="664" t="s">
        <v>5503</v>
      </c>
      <c r="E514" s="663" t="s">
        <v>5504</v>
      </c>
      <c r="F514" s="664" t="s">
        <v>5505</v>
      </c>
      <c r="G514" s="663" t="s">
        <v>4103</v>
      </c>
      <c r="H514" s="663" t="s">
        <v>4104</v>
      </c>
      <c r="I514" s="665">
        <v>1725</v>
      </c>
      <c r="J514" s="665">
        <v>1</v>
      </c>
      <c r="K514" s="666">
        <v>1725</v>
      </c>
    </row>
    <row r="515" spans="1:11" ht="14.4" customHeight="1" x14ac:dyDescent="0.3">
      <c r="A515" s="661" t="s">
        <v>569</v>
      </c>
      <c r="B515" s="662" t="s">
        <v>570</v>
      </c>
      <c r="C515" s="663" t="s">
        <v>3328</v>
      </c>
      <c r="D515" s="664" t="s">
        <v>5503</v>
      </c>
      <c r="E515" s="663" t="s">
        <v>5504</v>
      </c>
      <c r="F515" s="664" t="s">
        <v>5505</v>
      </c>
      <c r="G515" s="663" t="s">
        <v>4105</v>
      </c>
      <c r="H515" s="663" t="s">
        <v>4106</v>
      </c>
      <c r="I515" s="665">
        <v>1033.96</v>
      </c>
      <c r="J515" s="665">
        <v>8</v>
      </c>
      <c r="K515" s="666">
        <v>8271.76</v>
      </c>
    </row>
    <row r="516" spans="1:11" ht="14.4" customHeight="1" x14ac:dyDescent="0.3">
      <c r="A516" s="661" t="s">
        <v>569</v>
      </c>
      <c r="B516" s="662" t="s">
        <v>570</v>
      </c>
      <c r="C516" s="663" t="s">
        <v>3328</v>
      </c>
      <c r="D516" s="664" t="s">
        <v>5503</v>
      </c>
      <c r="E516" s="663" t="s">
        <v>5504</v>
      </c>
      <c r="F516" s="664" t="s">
        <v>5505</v>
      </c>
      <c r="G516" s="663" t="s">
        <v>4107</v>
      </c>
      <c r="H516" s="663" t="s">
        <v>4108</v>
      </c>
      <c r="I516" s="665">
        <v>1000.5</v>
      </c>
      <c r="J516" s="665">
        <v>12</v>
      </c>
      <c r="K516" s="666">
        <v>12006</v>
      </c>
    </row>
    <row r="517" spans="1:11" ht="14.4" customHeight="1" x14ac:dyDescent="0.3">
      <c r="A517" s="661" t="s">
        <v>569</v>
      </c>
      <c r="B517" s="662" t="s">
        <v>570</v>
      </c>
      <c r="C517" s="663" t="s">
        <v>3328</v>
      </c>
      <c r="D517" s="664" t="s">
        <v>5503</v>
      </c>
      <c r="E517" s="663" t="s">
        <v>5504</v>
      </c>
      <c r="F517" s="664" t="s">
        <v>5505</v>
      </c>
      <c r="G517" s="663" t="s">
        <v>4109</v>
      </c>
      <c r="H517" s="663" t="s">
        <v>4110</v>
      </c>
      <c r="I517" s="665">
        <v>329.45</v>
      </c>
      <c r="J517" s="665">
        <v>17</v>
      </c>
      <c r="K517" s="666">
        <v>5600.68</v>
      </c>
    </row>
    <row r="518" spans="1:11" ht="14.4" customHeight="1" x14ac:dyDescent="0.3">
      <c r="A518" s="661" t="s">
        <v>569</v>
      </c>
      <c r="B518" s="662" t="s">
        <v>570</v>
      </c>
      <c r="C518" s="663" t="s">
        <v>3328</v>
      </c>
      <c r="D518" s="664" t="s">
        <v>5503</v>
      </c>
      <c r="E518" s="663" t="s">
        <v>5504</v>
      </c>
      <c r="F518" s="664" t="s">
        <v>5505</v>
      </c>
      <c r="G518" s="663" t="s">
        <v>4111</v>
      </c>
      <c r="H518" s="663" t="s">
        <v>4112</v>
      </c>
      <c r="I518" s="665">
        <v>329.459</v>
      </c>
      <c r="J518" s="665">
        <v>17</v>
      </c>
      <c r="K518" s="666">
        <v>5600.8600000000006</v>
      </c>
    </row>
    <row r="519" spans="1:11" ht="14.4" customHeight="1" x14ac:dyDescent="0.3">
      <c r="A519" s="661" t="s">
        <v>569</v>
      </c>
      <c r="B519" s="662" t="s">
        <v>570</v>
      </c>
      <c r="C519" s="663" t="s">
        <v>3328</v>
      </c>
      <c r="D519" s="664" t="s">
        <v>5503</v>
      </c>
      <c r="E519" s="663" t="s">
        <v>5504</v>
      </c>
      <c r="F519" s="664" t="s">
        <v>5505</v>
      </c>
      <c r="G519" s="663" t="s">
        <v>4113</v>
      </c>
      <c r="H519" s="663" t="s">
        <v>4114</v>
      </c>
      <c r="I519" s="665">
        <v>433.20571428571429</v>
      </c>
      <c r="J519" s="665">
        <v>9</v>
      </c>
      <c r="K519" s="666">
        <v>3898.81</v>
      </c>
    </row>
    <row r="520" spans="1:11" ht="14.4" customHeight="1" x14ac:dyDescent="0.3">
      <c r="A520" s="661" t="s">
        <v>569</v>
      </c>
      <c r="B520" s="662" t="s">
        <v>570</v>
      </c>
      <c r="C520" s="663" t="s">
        <v>3328</v>
      </c>
      <c r="D520" s="664" t="s">
        <v>5503</v>
      </c>
      <c r="E520" s="663" t="s">
        <v>5504</v>
      </c>
      <c r="F520" s="664" t="s">
        <v>5505</v>
      </c>
      <c r="G520" s="663" t="s">
        <v>4115</v>
      </c>
      <c r="H520" s="663" t="s">
        <v>4116</v>
      </c>
      <c r="I520" s="665">
        <v>901.73500000000001</v>
      </c>
      <c r="J520" s="665">
        <v>2</v>
      </c>
      <c r="K520" s="666">
        <v>1803.47</v>
      </c>
    </row>
    <row r="521" spans="1:11" ht="14.4" customHeight="1" x14ac:dyDescent="0.3">
      <c r="A521" s="661" t="s">
        <v>569</v>
      </c>
      <c r="B521" s="662" t="s">
        <v>570</v>
      </c>
      <c r="C521" s="663" t="s">
        <v>3328</v>
      </c>
      <c r="D521" s="664" t="s">
        <v>5503</v>
      </c>
      <c r="E521" s="663" t="s">
        <v>5504</v>
      </c>
      <c r="F521" s="664" t="s">
        <v>5505</v>
      </c>
      <c r="G521" s="663" t="s">
        <v>4117</v>
      </c>
      <c r="H521" s="663" t="s">
        <v>4118</v>
      </c>
      <c r="I521" s="665">
        <v>4452.8000000000011</v>
      </c>
      <c r="J521" s="665">
        <v>15</v>
      </c>
      <c r="K521" s="666">
        <v>66792.000000000015</v>
      </c>
    </row>
    <row r="522" spans="1:11" ht="14.4" customHeight="1" x14ac:dyDescent="0.3">
      <c r="A522" s="661" t="s">
        <v>569</v>
      </c>
      <c r="B522" s="662" t="s">
        <v>570</v>
      </c>
      <c r="C522" s="663" t="s">
        <v>3328</v>
      </c>
      <c r="D522" s="664" t="s">
        <v>5503</v>
      </c>
      <c r="E522" s="663" t="s">
        <v>5504</v>
      </c>
      <c r="F522" s="664" t="s">
        <v>5505</v>
      </c>
      <c r="G522" s="663" t="s">
        <v>4119</v>
      </c>
      <c r="H522" s="663" t="s">
        <v>4120</v>
      </c>
      <c r="I522" s="665">
        <v>506</v>
      </c>
      <c r="J522" s="665">
        <v>6</v>
      </c>
      <c r="K522" s="666">
        <v>3036</v>
      </c>
    </row>
    <row r="523" spans="1:11" ht="14.4" customHeight="1" x14ac:dyDescent="0.3">
      <c r="A523" s="661" t="s">
        <v>569</v>
      </c>
      <c r="B523" s="662" t="s">
        <v>570</v>
      </c>
      <c r="C523" s="663" t="s">
        <v>3328</v>
      </c>
      <c r="D523" s="664" t="s">
        <v>5503</v>
      </c>
      <c r="E523" s="663" t="s">
        <v>5504</v>
      </c>
      <c r="F523" s="664" t="s">
        <v>5505</v>
      </c>
      <c r="G523" s="663" t="s">
        <v>4121</v>
      </c>
      <c r="H523" s="663" t="s">
        <v>4122</v>
      </c>
      <c r="I523" s="665">
        <v>1179.8999999999999</v>
      </c>
      <c r="J523" s="665">
        <v>17</v>
      </c>
      <c r="K523" s="666">
        <v>20058.3</v>
      </c>
    </row>
    <row r="524" spans="1:11" ht="14.4" customHeight="1" x14ac:dyDescent="0.3">
      <c r="A524" s="661" t="s">
        <v>569</v>
      </c>
      <c r="B524" s="662" t="s">
        <v>570</v>
      </c>
      <c r="C524" s="663" t="s">
        <v>3328</v>
      </c>
      <c r="D524" s="664" t="s">
        <v>5503</v>
      </c>
      <c r="E524" s="663" t="s">
        <v>5504</v>
      </c>
      <c r="F524" s="664" t="s">
        <v>5505</v>
      </c>
      <c r="G524" s="663" t="s">
        <v>4123</v>
      </c>
      <c r="H524" s="663" t="s">
        <v>4124</v>
      </c>
      <c r="I524" s="665">
        <v>8717</v>
      </c>
      <c r="J524" s="665">
        <v>2</v>
      </c>
      <c r="K524" s="666">
        <v>17434</v>
      </c>
    </row>
    <row r="525" spans="1:11" ht="14.4" customHeight="1" x14ac:dyDescent="0.3">
      <c r="A525" s="661" t="s">
        <v>569</v>
      </c>
      <c r="B525" s="662" t="s">
        <v>570</v>
      </c>
      <c r="C525" s="663" t="s">
        <v>3328</v>
      </c>
      <c r="D525" s="664" t="s">
        <v>5503</v>
      </c>
      <c r="E525" s="663" t="s">
        <v>5504</v>
      </c>
      <c r="F525" s="664" t="s">
        <v>5505</v>
      </c>
      <c r="G525" s="663" t="s">
        <v>4125</v>
      </c>
      <c r="H525" s="663" t="s">
        <v>4126</v>
      </c>
      <c r="I525" s="665">
        <v>593.42999999999995</v>
      </c>
      <c r="J525" s="665">
        <v>1</v>
      </c>
      <c r="K525" s="666">
        <v>593.42999999999995</v>
      </c>
    </row>
    <row r="526" spans="1:11" ht="14.4" customHeight="1" x14ac:dyDescent="0.3">
      <c r="A526" s="661" t="s">
        <v>569</v>
      </c>
      <c r="B526" s="662" t="s">
        <v>570</v>
      </c>
      <c r="C526" s="663" t="s">
        <v>3328</v>
      </c>
      <c r="D526" s="664" t="s">
        <v>5503</v>
      </c>
      <c r="E526" s="663" t="s">
        <v>5504</v>
      </c>
      <c r="F526" s="664" t="s">
        <v>5505</v>
      </c>
      <c r="G526" s="663" t="s">
        <v>4127</v>
      </c>
      <c r="H526" s="663" t="s">
        <v>4128</v>
      </c>
      <c r="I526" s="665">
        <v>595.26</v>
      </c>
      <c r="J526" s="665">
        <v>3</v>
      </c>
      <c r="K526" s="666">
        <v>1783.9499999999998</v>
      </c>
    </row>
    <row r="527" spans="1:11" ht="14.4" customHeight="1" x14ac:dyDescent="0.3">
      <c r="A527" s="661" t="s">
        <v>569</v>
      </c>
      <c r="B527" s="662" t="s">
        <v>570</v>
      </c>
      <c r="C527" s="663" t="s">
        <v>3328</v>
      </c>
      <c r="D527" s="664" t="s">
        <v>5503</v>
      </c>
      <c r="E527" s="663" t="s">
        <v>5504</v>
      </c>
      <c r="F527" s="664" t="s">
        <v>5505</v>
      </c>
      <c r="G527" s="663" t="s">
        <v>4129</v>
      </c>
      <c r="H527" s="663" t="s">
        <v>4130</v>
      </c>
      <c r="I527" s="665">
        <v>1697.46</v>
      </c>
      <c r="J527" s="665">
        <v>5</v>
      </c>
      <c r="K527" s="666">
        <v>8487.2999999999993</v>
      </c>
    </row>
    <row r="528" spans="1:11" ht="14.4" customHeight="1" x14ac:dyDescent="0.3">
      <c r="A528" s="661" t="s">
        <v>569</v>
      </c>
      <c r="B528" s="662" t="s">
        <v>570</v>
      </c>
      <c r="C528" s="663" t="s">
        <v>3328</v>
      </c>
      <c r="D528" s="664" t="s">
        <v>5503</v>
      </c>
      <c r="E528" s="663" t="s">
        <v>5504</v>
      </c>
      <c r="F528" s="664" t="s">
        <v>5505</v>
      </c>
      <c r="G528" s="663" t="s">
        <v>4131</v>
      </c>
      <c r="H528" s="663" t="s">
        <v>4132</v>
      </c>
      <c r="I528" s="665">
        <v>1847.9376923076925</v>
      </c>
      <c r="J528" s="665">
        <v>50</v>
      </c>
      <c r="K528" s="666">
        <v>92396.930000000008</v>
      </c>
    </row>
    <row r="529" spans="1:11" ht="14.4" customHeight="1" x14ac:dyDescent="0.3">
      <c r="A529" s="661" t="s">
        <v>569</v>
      </c>
      <c r="B529" s="662" t="s">
        <v>570</v>
      </c>
      <c r="C529" s="663" t="s">
        <v>3328</v>
      </c>
      <c r="D529" s="664" t="s">
        <v>5503</v>
      </c>
      <c r="E529" s="663" t="s">
        <v>5504</v>
      </c>
      <c r="F529" s="664" t="s">
        <v>5505</v>
      </c>
      <c r="G529" s="663" t="s">
        <v>4133</v>
      </c>
      <c r="H529" s="663" t="s">
        <v>4134</v>
      </c>
      <c r="I529" s="665">
        <v>1839.1</v>
      </c>
      <c r="J529" s="665">
        <v>1</v>
      </c>
      <c r="K529" s="666">
        <v>1839.1</v>
      </c>
    </row>
    <row r="530" spans="1:11" ht="14.4" customHeight="1" x14ac:dyDescent="0.3">
      <c r="A530" s="661" t="s">
        <v>569</v>
      </c>
      <c r="B530" s="662" t="s">
        <v>570</v>
      </c>
      <c r="C530" s="663" t="s">
        <v>3328</v>
      </c>
      <c r="D530" s="664" t="s">
        <v>5503</v>
      </c>
      <c r="E530" s="663" t="s">
        <v>5504</v>
      </c>
      <c r="F530" s="664" t="s">
        <v>5505</v>
      </c>
      <c r="G530" s="663" t="s">
        <v>4135</v>
      </c>
      <c r="H530" s="663" t="s">
        <v>4136</v>
      </c>
      <c r="I530" s="665">
        <v>329.43</v>
      </c>
      <c r="J530" s="665">
        <v>5</v>
      </c>
      <c r="K530" s="666">
        <v>1647.15</v>
      </c>
    </row>
    <row r="531" spans="1:11" ht="14.4" customHeight="1" x14ac:dyDescent="0.3">
      <c r="A531" s="661" t="s">
        <v>569</v>
      </c>
      <c r="B531" s="662" t="s">
        <v>570</v>
      </c>
      <c r="C531" s="663" t="s">
        <v>3328</v>
      </c>
      <c r="D531" s="664" t="s">
        <v>5503</v>
      </c>
      <c r="E531" s="663" t="s">
        <v>5504</v>
      </c>
      <c r="F531" s="664" t="s">
        <v>5505</v>
      </c>
      <c r="G531" s="663" t="s">
        <v>4137</v>
      </c>
      <c r="H531" s="663" t="s">
        <v>4138</v>
      </c>
      <c r="I531" s="665">
        <v>433.20857142857142</v>
      </c>
      <c r="J531" s="665">
        <v>10</v>
      </c>
      <c r="K531" s="666">
        <v>4332.09</v>
      </c>
    </row>
    <row r="532" spans="1:11" ht="14.4" customHeight="1" x14ac:dyDescent="0.3">
      <c r="A532" s="661" t="s">
        <v>569</v>
      </c>
      <c r="B532" s="662" t="s">
        <v>570</v>
      </c>
      <c r="C532" s="663" t="s">
        <v>3328</v>
      </c>
      <c r="D532" s="664" t="s">
        <v>5503</v>
      </c>
      <c r="E532" s="663" t="s">
        <v>5504</v>
      </c>
      <c r="F532" s="664" t="s">
        <v>5505</v>
      </c>
      <c r="G532" s="663" t="s">
        <v>4139</v>
      </c>
      <c r="H532" s="663" t="s">
        <v>4140</v>
      </c>
      <c r="I532" s="665">
        <v>1121.76</v>
      </c>
      <c r="J532" s="665">
        <v>5</v>
      </c>
      <c r="K532" s="666">
        <v>5608.79</v>
      </c>
    </row>
    <row r="533" spans="1:11" ht="14.4" customHeight="1" x14ac:dyDescent="0.3">
      <c r="A533" s="661" t="s">
        <v>569</v>
      </c>
      <c r="B533" s="662" t="s">
        <v>570</v>
      </c>
      <c r="C533" s="663" t="s">
        <v>3328</v>
      </c>
      <c r="D533" s="664" t="s">
        <v>5503</v>
      </c>
      <c r="E533" s="663" t="s">
        <v>5504</v>
      </c>
      <c r="F533" s="664" t="s">
        <v>5505</v>
      </c>
      <c r="G533" s="663" t="s">
        <v>4141</v>
      </c>
      <c r="H533" s="663" t="s">
        <v>4142</v>
      </c>
      <c r="I533" s="665">
        <v>499.32000000000011</v>
      </c>
      <c r="J533" s="665">
        <v>9</v>
      </c>
      <c r="K533" s="666">
        <v>4493.880000000001</v>
      </c>
    </row>
    <row r="534" spans="1:11" ht="14.4" customHeight="1" x14ac:dyDescent="0.3">
      <c r="A534" s="661" t="s">
        <v>569</v>
      </c>
      <c r="B534" s="662" t="s">
        <v>570</v>
      </c>
      <c r="C534" s="663" t="s">
        <v>3328</v>
      </c>
      <c r="D534" s="664" t="s">
        <v>5503</v>
      </c>
      <c r="E534" s="663" t="s">
        <v>5504</v>
      </c>
      <c r="F534" s="664" t="s">
        <v>5505</v>
      </c>
      <c r="G534" s="663" t="s">
        <v>4143</v>
      </c>
      <c r="H534" s="663" t="s">
        <v>4144</v>
      </c>
      <c r="I534" s="665">
        <v>329.46</v>
      </c>
      <c r="J534" s="665">
        <v>5</v>
      </c>
      <c r="K534" s="666">
        <v>1647.3</v>
      </c>
    </row>
    <row r="535" spans="1:11" ht="14.4" customHeight="1" x14ac:dyDescent="0.3">
      <c r="A535" s="661" t="s">
        <v>569</v>
      </c>
      <c r="B535" s="662" t="s">
        <v>570</v>
      </c>
      <c r="C535" s="663" t="s">
        <v>3328</v>
      </c>
      <c r="D535" s="664" t="s">
        <v>5503</v>
      </c>
      <c r="E535" s="663" t="s">
        <v>5504</v>
      </c>
      <c r="F535" s="664" t="s">
        <v>5505</v>
      </c>
      <c r="G535" s="663" t="s">
        <v>4145</v>
      </c>
      <c r="H535" s="663" t="s">
        <v>4146</v>
      </c>
      <c r="I535" s="665">
        <v>433.2166666666667</v>
      </c>
      <c r="J535" s="665">
        <v>4</v>
      </c>
      <c r="K535" s="666">
        <v>1732.8700000000001</v>
      </c>
    </row>
    <row r="536" spans="1:11" ht="14.4" customHeight="1" x14ac:dyDescent="0.3">
      <c r="A536" s="661" t="s">
        <v>569</v>
      </c>
      <c r="B536" s="662" t="s">
        <v>570</v>
      </c>
      <c r="C536" s="663" t="s">
        <v>3328</v>
      </c>
      <c r="D536" s="664" t="s">
        <v>5503</v>
      </c>
      <c r="E536" s="663" t="s">
        <v>5504</v>
      </c>
      <c r="F536" s="664" t="s">
        <v>5505</v>
      </c>
      <c r="G536" s="663" t="s">
        <v>4147</v>
      </c>
      <c r="H536" s="663" t="s">
        <v>4148</v>
      </c>
      <c r="I536" s="665">
        <v>229.15333333333328</v>
      </c>
      <c r="J536" s="665">
        <v>26</v>
      </c>
      <c r="K536" s="666">
        <v>5957.829999999999</v>
      </c>
    </row>
    <row r="537" spans="1:11" ht="14.4" customHeight="1" x14ac:dyDescent="0.3">
      <c r="A537" s="661" t="s">
        <v>569</v>
      </c>
      <c r="B537" s="662" t="s">
        <v>570</v>
      </c>
      <c r="C537" s="663" t="s">
        <v>3328</v>
      </c>
      <c r="D537" s="664" t="s">
        <v>5503</v>
      </c>
      <c r="E537" s="663" t="s">
        <v>5504</v>
      </c>
      <c r="F537" s="664" t="s">
        <v>5505</v>
      </c>
      <c r="G537" s="663" t="s">
        <v>4149</v>
      </c>
      <c r="H537" s="663" t="s">
        <v>4150</v>
      </c>
      <c r="I537" s="665">
        <v>802.95</v>
      </c>
      <c r="J537" s="665">
        <v>1</v>
      </c>
      <c r="K537" s="666">
        <v>802.95</v>
      </c>
    </row>
    <row r="538" spans="1:11" ht="14.4" customHeight="1" x14ac:dyDescent="0.3">
      <c r="A538" s="661" t="s">
        <v>569</v>
      </c>
      <c r="B538" s="662" t="s">
        <v>570</v>
      </c>
      <c r="C538" s="663" t="s">
        <v>3328</v>
      </c>
      <c r="D538" s="664" t="s">
        <v>5503</v>
      </c>
      <c r="E538" s="663" t="s">
        <v>5504</v>
      </c>
      <c r="F538" s="664" t="s">
        <v>5505</v>
      </c>
      <c r="G538" s="663" t="s">
        <v>4151</v>
      </c>
      <c r="H538" s="663" t="s">
        <v>4152</v>
      </c>
      <c r="I538" s="665">
        <v>499.31</v>
      </c>
      <c r="J538" s="665">
        <v>4</v>
      </c>
      <c r="K538" s="666">
        <v>1997.24</v>
      </c>
    </row>
    <row r="539" spans="1:11" ht="14.4" customHeight="1" x14ac:dyDescent="0.3">
      <c r="A539" s="661" t="s">
        <v>569</v>
      </c>
      <c r="B539" s="662" t="s">
        <v>570</v>
      </c>
      <c r="C539" s="663" t="s">
        <v>3328</v>
      </c>
      <c r="D539" s="664" t="s">
        <v>5503</v>
      </c>
      <c r="E539" s="663" t="s">
        <v>5504</v>
      </c>
      <c r="F539" s="664" t="s">
        <v>5505</v>
      </c>
      <c r="G539" s="663" t="s">
        <v>4153</v>
      </c>
      <c r="H539" s="663" t="s">
        <v>4154</v>
      </c>
      <c r="I539" s="665">
        <v>1029.4333333333334</v>
      </c>
      <c r="J539" s="665">
        <v>3</v>
      </c>
      <c r="K539" s="666">
        <v>3088.3</v>
      </c>
    </row>
    <row r="540" spans="1:11" ht="14.4" customHeight="1" x14ac:dyDescent="0.3">
      <c r="A540" s="661" t="s">
        <v>569</v>
      </c>
      <c r="B540" s="662" t="s">
        <v>570</v>
      </c>
      <c r="C540" s="663" t="s">
        <v>3328</v>
      </c>
      <c r="D540" s="664" t="s">
        <v>5503</v>
      </c>
      <c r="E540" s="663" t="s">
        <v>5504</v>
      </c>
      <c r="F540" s="664" t="s">
        <v>5505</v>
      </c>
      <c r="G540" s="663" t="s">
        <v>4155</v>
      </c>
      <c r="H540" s="663" t="s">
        <v>4156</v>
      </c>
      <c r="I540" s="665">
        <v>1099.83</v>
      </c>
      <c r="J540" s="665">
        <v>5</v>
      </c>
      <c r="K540" s="666">
        <v>5499.1399999999994</v>
      </c>
    </row>
    <row r="541" spans="1:11" ht="14.4" customHeight="1" x14ac:dyDescent="0.3">
      <c r="A541" s="661" t="s">
        <v>569</v>
      </c>
      <c r="B541" s="662" t="s">
        <v>570</v>
      </c>
      <c r="C541" s="663" t="s">
        <v>3328</v>
      </c>
      <c r="D541" s="664" t="s">
        <v>5503</v>
      </c>
      <c r="E541" s="663" t="s">
        <v>5504</v>
      </c>
      <c r="F541" s="664" t="s">
        <v>5505</v>
      </c>
      <c r="G541" s="663" t="s">
        <v>4157</v>
      </c>
      <c r="H541" s="663" t="s">
        <v>4158</v>
      </c>
      <c r="I541" s="665">
        <v>1242</v>
      </c>
      <c r="J541" s="665">
        <v>8</v>
      </c>
      <c r="K541" s="666">
        <v>9936</v>
      </c>
    </row>
    <row r="542" spans="1:11" ht="14.4" customHeight="1" x14ac:dyDescent="0.3">
      <c r="A542" s="661" t="s">
        <v>569</v>
      </c>
      <c r="B542" s="662" t="s">
        <v>570</v>
      </c>
      <c r="C542" s="663" t="s">
        <v>3328</v>
      </c>
      <c r="D542" s="664" t="s">
        <v>5503</v>
      </c>
      <c r="E542" s="663" t="s">
        <v>5504</v>
      </c>
      <c r="F542" s="664" t="s">
        <v>5505</v>
      </c>
      <c r="G542" s="663" t="s">
        <v>4159</v>
      </c>
      <c r="H542" s="663" t="s">
        <v>4160</v>
      </c>
      <c r="I542" s="665">
        <v>1242</v>
      </c>
      <c r="J542" s="665">
        <v>9</v>
      </c>
      <c r="K542" s="666">
        <v>11178</v>
      </c>
    </row>
    <row r="543" spans="1:11" ht="14.4" customHeight="1" x14ac:dyDescent="0.3">
      <c r="A543" s="661" t="s">
        <v>569</v>
      </c>
      <c r="B543" s="662" t="s">
        <v>570</v>
      </c>
      <c r="C543" s="663" t="s">
        <v>3328</v>
      </c>
      <c r="D543" s="664" t="s">
        <v>5503</v>
      </c>
      <c r="E543" s="663" t="s">
        <v>5504</v>
      </c>
      <c r="F543" s="664" t="s">
        <v>5505</v>
      </c>
      <c r="G543" s="663" t="s">
        <v>4161</v>
      </c>
      <c r="H543" s="663" t="s">
        <v>4162</v>
      </c>
      <c r="I543" s="665">
        <v>1029.4100000000001</v>
      </c>
      <c r="J543" s="665">
        <v>3</v>
      </c>
      <c r="K543" s="666">
        <v>3088.23</v>
      </c>
    </row>
    <row r="544" spans="1:11" ht="14.4" customHeight="1" x14ac:dyDescent="0.3">
      <c r="A544" s="661" t="s">
        <v>569</v>
      </c>
      <c r="B544" s="662" t="s">
        <v>570</v>
      </c>
      <c r="C544" s="663" t="s">
        <v>3328</v>
      </c>
      <c r="D544" s="664" t="s">
        <v>5503</v>
      </c>
      <c r="E544" s="663" t="s">
        <v>5504</v>
      </c>
      <c r="F544" s="664" t="s">
        <v>5505</v>
      </c>
      <c r="G544" s="663" t="s">
        <v>4163</v>
      </c>
      <c r="H544" s="663" t="s">
        <v>4164</v>
      </c>
      <c r="I544" s="665">
        <v>2129.5300000000002</v>
      </c>
      <c r="J544" s="665">
        <v>1</v>
      </c>
      <c r="K544" s="666">
        <v>2129.5300000000002</v>
      </c>
    </row>
    <row r="545" spans="1:11" ht="14.4" customHeight="1" x14ac:dyDescent="0.3">
      <c r="A545" s="661" t="s">
        <v>569</v>
      </c>
      <c r="B545" s="662" t="s">
        <v>570</v>
      </c>
      <c r="C545" s="663" t="s">
        <v>3328</v>
      </c>
      <c r="D545" s="664" t="s">
        <v>5503</v>
      </c>
      <c r="E545" s="663" t="s">
        <v>5504</v>
      </c>
      <c r="F545" s="664" t="s">
        <v>5505</v>
      </c>
      <c r="G545" s="663" t="s">
        <v>4165</v>
      </c>
      <c r="H545" s="663" t="s">
        <v>4166</v>
      </c>
      <c r="I545" s="665">
        <v>1029.45</v>
      </c>
      <c r="J545" s="665">
        <v>1</v>
      </c>
      <c r="K545" s="666">
        <v>1029.45</v>
      </c>
    </row>
    <row r="546" spans="1:11" ht="14.4" customHeight="1" x14ac:dyDescent="0.3">
      <c r="A546" s="661" t="s">
        <v>569</v>
      </c>
      <c r="B546" s="662" t="s">
        <v>570</v>
      </c>
      <c r="C546" s="663" t="s">
        <v>3328</v>
      </c>
      <c r="D546" s="664" t="s">
        <v>5503</v>
      </c>
      <c r="E546" s="663" t="s">
        <v>5504</v>
      </c>
      <c r="F546" s="664" t="s">
        <v>5505</v>
      </c>
      <c r="G546" s="663" t="s">
        <v>4167</v>
      </c>
      <c r="H546" s="663" t="s">
        <v>4168</v>
      </c>
      <c r="I546" s="665">
        <v>1029.4299999999998</v>
      </c>
      <c r="J546" s="665">
        <v>9</v>
      </c>
      <c r="K546" s="666">
        <v>9264.91</v>
      </c>
    </row>
    <row r="547" spans="1:11" ht="14.4" customHeight="1" x14ac:dyDescent="0.3">
      <c r="A547" s="661" t="s">
        <v>569</v>
      </c>
      <c r="B547" s="662" t="s">
        <v>570</v>
      </c>
      <c r="C547" s="663" t="s">
        <v>3328</v>
      </c>
      <c r="D547" s="664" t="s">
        <v>5503</v>
      </c>
      <c r="E547" s="663" t="s">
        <v>5504</v>
      </c>
      <c r="F547" s="664" t="s">
        <v>5505</v>
      </c>
      <c r="G547" s="663" t="s">
        <v>4169</v>
      </c>
      <c r="H547" s="663" t="s">
        <v>4170</v>
      </c>
      <c r="I547" s="665">
        <v>1098.9540000000002</v>
      </c>
      <c r="J547" s="665">
        <v>15</v>
      </c>
      <c r="K547" s="666">
        <v>16484.349999999999</v>
      </c>
    </row>
    <row r="548" spans="1:11" ht="14.4" customHeight="1" x14ac:dyDescent="0.3">
      <c r="A548" s="661" t="s">
        <v>569</v>
      </c>
      <c r="B548" s="662" t="s">
        <v>570</v>
      </c>
      <c r="C548" s="663" t="s">
        <v>3328</v>
      </c>
      <c r="D548" s="664" t="s">
        <v>5503</v>
      </c>
      <c r="E548" s="663" t="s">
        <v>5504</v>
      </c>
      <c r="F548" s="664" t="s">
        <v>5505</v>
      </c>
      <c r="G548" s="663" t="s">
        <v>4171</v>
      </c>
      <c r="H548" s="663" t="s">
        <v>4172</v>
      </c>
      <c r="I548" s="665">
        <v>1435.2805882352939</v>
      </c>
      <c r="J548" s="665">
        <v>18</v>
      </c>
      <c r="K548" s="666">
        <v>25835.029999999995</v>
      </c>
    </row>
    <row r="549" spans="1:11" ht="14.4" customHeight="1" x14ac:dyDescent="0.3">
      <c r="A549" s="661" t="s">
        <v>569</v>
      </c>
      <c r="B549" s="662" t="s">
        <v>570</v>
      </c>
      <c r="C549" s="663" t="s">
        <v>3328</v>
      </c>
      <c r="D549" s="664" t="s">
        <v>5503</v>
      </c>
      <c r="E549" s="663" t="s">
        <v>5504</v>
      </c>
      <c r="F549" s="664" t="s">
        <v>5505</v>
      </c>
      <c r="G549" s="663" t="s">
        <v>4173</v>
      </c>
      <c r="H549" s="663" t="s">
        <v>4174</v>
      </c>
      <c r="I549" s="665">
        <v>2129.65</v>
      </c>
      <c r="J549" s="665">
        <v>1</v>
      </c>
      <c r="K549" s="666">
        <v>2129.65</v>
      </c>
    </row>
    <row r="550" spans="1:11" ht="14.4" customHeight="1" x14ac:dyDescent="0.3">
      <c r="A550" s="661" t="s">
        <v>569</v>
      </c>
      <c r="B550" s="662" t="s">
        <v>570</v>
      </c>
      <c r="C550" s="663" t="s">
        <v>3328</v>
      </c>
      <c r="D550" s="664" t="s">
        <v>5503</v>
      </c>
      <c r="E550" s="663" t="s">
        <v>5504</v>
      </c>
      <c r="F550" s="664" t="s">
        <v>5505</v>
      </c>
      <c r="G550" s="663" t="s">
        <v>4175</v>
      </c>
      <c r="H550" s="663" t="s">
        <v>4176</v>
      </c>
      <c r="I550" s="665">
        <v>6967.66</v>
      </c>
      <c r="J550" s="665">
        <v>2</v>
      </c>
      <c r="K550" s="666">
        <v>13935.32</v>
      </c>
    </row>
    <row r="551" spans="1:11" ht="14.4" customHeight="1" x14ac:dyDescent="0.3">
      <c r="A551" s="661" t="s">
        <v>569</v>
      </c>
      <c r="B551" s="662" t="s">
        <v>570</v>
      </c>
      <c r="C551" s="663" t="s">
        <v>3328</v>
      </c>
      <c r="D551" s="664" t="s">
        <v>5503</v>
      </c>
      <c r="E551" s="663" t="s">
        <v>5504</v>
      </c>
      <c r="F551" s="664" t="s">
        <v>5505</v>
      </c>
      <c r="G551" s="663" t="s">
        <v>4177</v>
      </c>
      <c r="H551" s="663" t="s">
        <v>4178</v>
      </c>
      <c r="I551" s="665">
        <v>1121.76</v>
      </c>
      <c r="J551" s="665">
        <v>7</v>
      </c>
      <c r="K551" s="666">
        <v>7852.3099999999995</v>
      </c>
    </row>
    <row r="552" spans="1:11" ht="14.4" customHeight="1" x14ac:dyDescent="0.3">
      <c r="A552" s="661" t="s">
        <v>569</v>
      </c>
      <c r="B552" s="662" t="s">
        <v>570</v>
      </c>
      <c r="C552" s="663" t="s">
        <v>3328</v>
      </c>
      <c r="D552" s="664" t="s">
        <v>5503</v>
      </c>
      <c r="E552" s="663" t="s">
        <v>5504</v>
      </c>
      <c r="F552" s="664" t="s">
        <v>5505</v>
      </c>
      <c r="G552" s="663" t="s">
        <v>4179</v>
      </c>
      <c r="H552" s="663" t="s">
        <v>4180</v>
      </c>
      <c r="I552" s="665">
        <v>1121.76</v>
      </c>
      <c r="J552" s="665">
        <v>6</v>
      </c>
      <c r="K552" s="666">
        <v>6730.54</v>
      </c>
    </row>
    <row r="553" spans="1:11" ht="14.4" customHeight="1" x14ac:dyDescent="0.3">
      <c r="A553" s="661" t="s">
        <v>569</v>
      </c>
      <c r="B553" s="662" t="s">
        <v>570</v>
      </c>
      <c r="C553" s="663" t="s">
        <v>3328</v>
      </c>
      <c r="D553" s="664" t="s">
        <v>5503</v>
      </c>
      <c r="E553" s="663" t="s">
        <v>5504</v>
      </c>
      <c r="F553" s="664" t="s">
        <v>5505</v>
      </c>
      <c r="G553" s="663" t="s">
        <v>4181</v>
      </c>
      <c r="H553" s="663" t="s">
        <v>4182</v>
      </c>
      <c r="I553" s="665">
        <v>1169.6400000000001</v>
      </c>
      <c r="J553" s="665">
        <v>9</v>
      </c>
      <c r="K553" s="666">
        <v>10526.76</v>
      </c>
    </row>
    <row r="554" spans="1:11" ht="14.4" customHeight="1" x14ac:dyDescent="0.3">
      <c r="A554" s="661" t="s">
        <v>569</v>
      </c>
      <c r="B554" s="662" t="s">
        <v>570</v>
      </c>
      <c r="C554" s="663" t="s">
        <v>3328</v>
      </c>
      <c r="D554" s="664" t="s">
        <v>5503</v>
      </c>
      <c r="E554" s="663" t="s">
        <v>5504</v>
      </c>
      <c r="F554" s="664" t="s">
        <v>5505</v>
      </c>
      <c r="G554" s="663" t="s">
        <v>4183</v>
      </c>
      <c r="H554" s="663" t="s">
        <v>4184</v>
      </c>
      <c r="I554" s="665">
        <v>1169.6400000000001</v>
      </c>
      <c r="J554" s="665">
        <v>16</v>
      </c>
      <c r="K554" s="666">
        <v>18714.25</v>
      </c>
    </row>
    <row r="555" spans="1:11" ht="14.4" customHeight="1" x14ac:dyDescent="0.3">
      <c r="A555" s="661" t="s">
        <v>569</v>
      </c>
      <c r="B555" s="662" t="s">
        <v>570</v>
      </c>
      <c r="C555" s="663" t="s">
        <v>3328</v>
      </c>
      <c r="D555" s="664" t="s">
        <v>5503</v>
      </c>
      <c r="E555" s="663" t="s">
        <v>5504</v>
      </c>
      <c r="F555" s="664" t="s">
        <v>5505</v>
      </c>
      <c r="G555" s="663" t="s">
        <v>4185</v>
      </c>
      <c r="H555" s="663" t="s">
        <v>4186</v>
      </c>
      <c r="I555" s="665">
        <v>580.49</v>
      </c>
      <c r="J555" s="665">
        <v>1</v>
      </c>
      <c r="K555" s="666">
        <v>580.49</v>
      </c>
    </row>
    <row r="556" spans="1:11" ht="14.4" customHeight="1" x14ac:dyDescent="0.3">
      <c r="A556" s="661" t="s">
        <v>569</v>
      </c>
      <c r="B556" s="662" t="s">
        <v>570</v>
      </c>
      <c r="C556" s="663" t="s">
        <v>3328</v>
      </c>
      <c r="D556" s="664" t="s">
        <v>5503</v>
      </c>
      <c r="E556" s="663" t="s">
        <v>5504</v>
      </c>
      <c r="F556" s="664" t="s">
        <v>5505</v>
      </c>
      <c r="G556" s="663" t="s">
        <v>4187</v>
      </c>
      <c r="H556" s="663" t="s">
        <v>4188</v>
      </c>
      <c r="I556" s="665">
        <v>1169.6400000000001</v>
      </c>
      <c r="J556" s="665">
        <v>5</v>
      </c>
      <c r="K556" s="666">
        <v>5848.21</v>
      </c>
    </row>
    <row r="557" spans="1:11" ht="14.4" customHeight="1" x14ac:dyDescent="0.3">
      <c r="A557" s="661" t="s">
        <v>569</v>
      </c>
      <c r="B557" s="662" t="s">
        <v>570</v>
      </c>
      <c r="C557" s="663" t="s">
        <v>3328</v>
      </c>
      <c r="D557" s="664" t="s">
        <v>5503</v>
      </c>
      <c r="E557" s="663" t="s">
        <v>5504</v>
      </c>
      <c r="F557" s="664" t="s">
        <v>5505</v>
      </c>
      <c r="G557" s="663" t="s">
        <v>4187</v>
      </c>
      <c r="H557" s="663" t="s">
        <v>4189</v>
      </c>
      <c r="I557" s="665">
        <v>1169.6400000000001</v>
      </c>
      <c r="J557" s="665">
        <v>7</v>
      </c>
      <c r="K557" s="666">
        <v>8187.4800000000005</v>
      </c>
    </row>
    <row r="558" spans="1:11" ht="14.4" customHeight="1" x14ac:dyDescent="0.3">
      <c r="A558" s="661" t="s">
        <v>569</v>
      </c>
      <c r="B558" s="662" t="s">
        <v>570</v>
      </c>
      <c r="C558" s="663" t="s">
        <v>3328</v>
      </c>
      <c r="D558" s="664" t="s">
        <v>5503</v>
      </c>
      <c r="E558" s="663" t="s">
        <v>5504</v>
      </c>
      <c r="F558" s="664" t="s">
        <v>5505</v>
      </c>
      <c r="G558" s="663" t="s">
        <v>4190</v>
      </c>
      <c r="H558" s="663" t="s">
        <v>4191</v>
      </c>
      <c r="I558" s="665">
        <v>506</v>
      </c>
      <c r="J558" s="665">
        <v>1</v>
      </c>
      <c r="K558" s="666">
        <v>506</v>
      </c>
    </row>
    <row r="559" spans="1:11" ht="14.4" customHeight="1" x14ac:dyDescent="0.3">
      <c r="A559" s="661" t="s">
        <v>569</v>
      </c>
      <c r="B559" s="662" t="s">
        <v>570</v>
      </c>
      <c r="C559" s="663" t="s">
        <v>3328</v>
      </c>
      <c r="D559" s="664" t="s">
        <v>5503</v>
      </c>
      <c r="E559" s="663" t="s">
        <v>5504</v>
      </c>
      <c r="F559" s="664" t="s">
        <v>5505</v>
      </c>
      <c r="G559" s="663" t="s">
        <v>4192</v>
      </c>
      <c r="H559" s="663" t="s">
        <v>4193</v>
      </c>
      <c r="I559" s="665">
        <v>2341.5</v>
      </c>
      <c r="J559" s="665">
        <v>1</v>
      </c>
      <c r="K559" s="666">
        <v>2341.5</v>
      </c>
    </row>
    <row r="560" spans="1:11" ht="14.4" customHeight="1" x14ac:dyDescent="0.3">
      <c r="A560" s="661" t="s">
        <v>569</v>
      </c>
      <c r="B560" s="662" t="s">
        <v>570</v>
      </c>
      <c r="C560" s="663" t="s">
        <v>3328</v>
      </c>
      <c r="D560" s="664" t="s">
        <v>5503</v>
      </c>
      <c r="E560" s="663" t="s">
        <v>5504</v>
      </c>
      <c r="F560" s="664" t="s">
        <v>5505</v>
      </c>
      <c r="G560" s="663" t="s">
        <v>4194</v>
      </c>
      <c r="H560" s="663" t="s">
        <v>4195</v>
      </c>
      <c r="I560" s="665">
        <v>1199.28</v>
      </c>
      <c r="J560" s="665">
        <v>6</v>
      </c>
      <c r="K560" s="666">
        <v>7195.68</v>
      </c>
    </row>
    <row r="561" spans="1:11" ht="14.4" customHeight="1" x14ac:dyDescent="0.3">
      <c r="A561" s="661" t="s">
        <v>569</v>
      </c>
      <c r="B561" s="662" t="s">
        <v>570</v>
      </c>
      <c r="C561" s="663" t="s">
        <v>3328</v>
      </c>
      <c r="D561" s="664" t="s">
        <v>5503</v>
      </c>
      <c r="E561" s="663" t="s">
        <v>5504</v>
      </c>
      <c r="F561" s="664" t="s">
        <v>5505</v>
      </c>
      <c r="G561" s="663" t="s">
        <v>4196</v>
      </c>
      <c r="H561" s="663" t="s">
        <v>4197</v>
      </c>
      <c r="I561" s="665">
        <v>851.58</v>
      </c>
      <c r="J561" s="665">
        <v>1</v>
      </c>
      <c r="K561" s="666">
        <v>851.58</v>
      </c>
    </row>
    <row r="562" spans="1:11" ht="14.4" customHeight="1" x14ac:dyDescent="0.3">
      <c r="A562" s="661" t="s">
        <v>569</v>
      </c>
      <c r="B562" s="662" t="s">
        <v>570</v>
      </c>
      <c r="C562" s="663" t="s">
        <v>3328</v>
      </c>
      <c r="D562" s="664" t="s">
        <v>5503</v>
      </c>
      <c r="E562" s="663" t="s">
        <v>5504</v>
      </c>
      <c r="F562" s="664" t="s">
        <v>5505</v>
      </c>
      <c r="G562" s="663" t="s">
        <v>4198</v>
      </c>
      <c r="H562" s="663" t="s">
        <v>4199</v>
      </c>
      <c r="I562" s="665">
        <v>12451.07</v>
      </c>
      <c r="J562" s="665">
        <v>1</v>
      </c>
      <c r="K562" s="666">
        <v>12451.07</v>
      </c>
    </row>
    <row r="563" spans="1:11" ht="14.4" customHeight="1" x14ac:dyDescent="0.3">
      <c r="A563" s="661" t="s">
        <v>569</v>
      </c>
      <c r="B563" s="662" t="s">
        <v>570</v>
      </c>
      <c r="C563" s="663" t="s">
        <v>3328</v>
      </c>
      <c r="D563" s="664" t="s">
        <v>5503</v>
      </c>
      <c r="E563" s="663" t="s">
        <v>5504</v>
      </c>
      <c r="F563" s="664" t="s">
        <v>5505</v>
      </c>
      <c r="G563" s="663" t="s">
        <v>4200</v>
      </c>
      <c r="H563" s="663" t="s">
        <v>4201</v>
      </c>
      <c r="I563" s="665">
        <v>8920.0400000000009</v>
      </c>
      <c r="J563" s="665">
        <v>3</v>
      </c>
      <c r="K563" s="666">
        <v>26760.120000000003</v>
      </c>
    </row>
    <row r="564" spans="1:11" ht="14.4" customHeight="1" x14ac:dyDescent="0.3">
      <c r="A564" s="661" t="s">
        <v>569</v>
      </c>
      <c r="B564" s="662" t="s">
        <v>570</v>
      </c>
      <c r="C564" s="663" t="s">
        <v>3328</v>
      </c>
      <c r="D564" s="664" t="s">
        <v>5503</v>
      </c>
      <c r="E564" s="663" t="s">
        <v>5504</v>
      </c>
      <c r="F564" s="664" t="s">
        <v>5505</v>
      </c>
      <c r="G564" s="663" t="s">
        <v>4202</v>
      </c>
      <c r="H564" s="663" t="s">
        <v>4203</v>
      </c>
      <c r="I564" s="665">
        <v>1029.4175</v>
      </c>
      <c r="J564" s="665">
        <v>4</v>
      </c>
      <c r="K564" s="666">
        <v>4117.67</v>
      </c>
    </row>
    <row r="565" spans="1:11" ht="14.4" customHeight="1" x14ac:dyDescent="0.3">
      <c r="A565" s="661" t="s">
        <v>569</v>
      </c>
      <c r="B565" s="662" t="s">
        <v>570</v>
      </c>
      <c r="C565" s="663" t="s">
        <v>3328</v>
      </c>
      <c r="D565" s="664" t="s">
        <v>5503</v>
      </c>
      <c r="E565" s="663" t="s">
        <v>5504</v>
      </c>
      <c r="F565" s="664" t="s">
        <v>5505</v>
      </c>
      <c r="G565" s="663" t="s">
        <v>4204</v>
      </c>
      <c r="H565" s="663" t="s">
        <v>4205</v>
      </c>
      <c r="I565" s="665">
        <v>1386.2816666666668</v>
      </c>
      <c r="J565" s="665">
        <v>6</v>
      </c>
      <c r="K565" s="666">
        <v>8317.69</v>
      </c>
    </row>
    <row r="566" spans="1:11" ht="14.4" customHeight="1" x14ac:dyDescent="0.3">
      <c r="A566" s="661" t="s">
        <v>569</v>
      </c>
      <c r="B566" s="662" t="s">
        <v>570</v>
      </c>
      <c r="C566" s="663" t="s">
        <v>3328</v>
      </c>
      <c r="D566" s="664" t="s">
        <v>5503</v>
      </c>
      <c r="E566" s="663" t="s">
        <v>5504</v>
      </c>
      <c r="F566" s="664" t="s">
        <v>5505</v>
      </c>
      <c r="G566" s="663" t="s">
        <v>4206</v>
      </c>
      <c r="H566" s="663" t="s">
        <v>4207</v>
      </c>
      <c r="I566" s="665">
        <v>5146.25</v>
      </c>
      <c r="J566" s="665">
        <v>2</v>
      </c>
      <c r="K566" s="666">
        <v>10292.5</v>
      </c>
    </row>
    <row r="567" spans="1:11" ht="14.4" customHeight="1" x14ac:dyDescent="0.3">
      <c r="A567" s="661" t="s">
        <v>569</v>
      </c>
      <c r="B567" s="662" t="s">
        <v>570</v>
      </c>
      <c r="C567" s="663" t="s">
        <v>3328</v>
      </c>
      <c r="D567" s="664" t="s">
        <v>5503</v>
      </c>
      <c r="E567" s="663" t="s">
        <v>5504</v>
      </c>
      <c r="F567" s="664" t="s">
        <v>5505</v>
      </c>
      <c r="G567" s="663" t="s">
        <v>4208</v>
      </c>
      <c r="H567" s="663" t="s">
        <v>4209</v>
      </c>
      <c r="I567" s="665">
        <v>1386.23</v>
      </c>
      <c r="J567" s="665">
        <v>4</v>
      </c>
      <c r="K567" s="666">
        <v>5544.92</v>
      </c>
    </row>
    <row r="568" spans="1:11" ht="14.4" customHeight="1" x14ac:dyDescent="0.3">
      <c r="A568" s="661" t="s">
        <v>569</v>
      </c>
      <c r="B568" s="662" t="s">
        <v>570</v>
      </c>
      <c r="C568" s="663" t="s">
        <v>3328</v>
      </c>
      <c r="D568" s="664" t="s">
        <v>5503</v>
      </c>
      <c r="E568" s="663" t="s">
        <v>5504</v>
      </c>
      <c r="F568" s="664" t="s">
        <v>5505</v>
      </c>
      <c r="G568" s="663" t="s">
        <v>4210</v>
      </c>
      <c r="H568" s="663" t="s">
        <v>4211</v>
      </c>
      <c r="I568" s="665">
        <v>9139.3849999999984</v>
      </c>
      <c r="J568" s="665">
        <v>2</v>
      </c>
      <c r="K568" s="666">
        <v>18278.769999999997</v>
      </c>
    </row>
    <row r="569" spans="1:11" ht="14.4" customHeight="1" x14ac:dyDescent="0.3">
      <c r="A569" s="661" t="s">
        <v>569</v>
      </c>
      <c r="B569" s="662" t="s">
        <v>570</v>
      </c>
      <c r="C569" s="663" t="s">
        <v>3328</v>
      </c>
      <c r="D569" s="664" t="s">
        <v>5503</v>
      </c>
      <c r="E569" s="663" t="s">
        <v>5504</v>
      </c>
      <c r="F569" s="664" t="s">
        <v>5505</v>
      </c>
      <c r="G569" s="663" t="s">
        <v>4212</v>
      </c>
      <c r="H569" s="663" t="s">
        <v>4213</v>
      </c>
      <c r="I569" s="665">
        <v>878.72333333333336</v>
      </c>
      <c r="J569" s="665">
        <v>4</v>
      </c>
      <c r="K569" s="666">
        <v>3514.88</v>
      </c>
    </row>
    <row r="570" spans="1:11" ht="14.4" customHeight="1" x14ac:dyDescent="0.3">
      <c r="A570" s="661" t="s">
        <v>569</v>
      </c>
      <c r="B570" s="662" t="s">
        <v>570</v>
      </c>
      <c r="C570" s="663" t="s">
        <v>3328</v>
      </c>
      <c r="D570" s="664" t="s">
        <v>5503</v>
      </c>
      <c r="E570" s="663" t="s">
        <v>5504</v>
      </c>
      <c r="F570" s="664" t="s">
        <v>5505</v>
      </c>
      <c r="G570" s="663" t="s">
        <v>4214</v>
      </c>
      <c r="H570" s="663" t="s">
        <v>4215</v>
      </c>
      <c r="I570" s="665">
        <v>878.71333333333348</v>
      </c>
      <c r="J570" s="665">
        <v>3</v>
      </c>
      <c r="K570" s="666">
        <v>2636.1400000000003</v>
      </c>
    </row>
    <row r="571" spans="1:11" ht="14.4" customHeight="1" x14ac:dyDescent="0.3">
      <c r="A571" s="661" t="s">
        <v>569</v>
      </c>
      <c r="B571" s="662" t="s">
        <v>570</v>
      </c>
      <c r="C571" s="663" t="s">
        <v>3328</v>
      </c>
      <c r="D571" s="664" t="s">
        <v>5503</v>
      </c>
      <c r="E571" s="663" t="s">
        <v>5504</v>
      </c>
      <c r="F571" s="664" t="s">
        <v>5505</v>
      </c>
      <c r="G571" s="663" t="s">
        <v>4216</v>
      </c>
      <c r="H571" s="663" t="s">
        <v>4217</v>
      </c>
      <c r="I571" s="665">
        <v>878.72</v>
      </c>
      <c r="J571" s="665">
        <v>7</v>
      </c>
      <c r="K571" s="666">
        <v>6151.05</v>
      </c>
    </row>
    <row r="572" spans="1:11" ht="14.4" customHeight="1" x14ac:dyDescent="0.3">
      <c r="A572" s="661" t="s">
        <v>569</v>
      </c>
      <c r="B572" s="662" t="s">
        <v>570</v>
      </c>
      <c r="C572" s="663" t="s">
        <v>3328</v>
      </c>
      <c r="D572" s="664" t="s">
        <v>5503</v>
      </c>
      <c r="E572" s="663" t="s">
        <v>5504</v>
      </c>
      <c r="F572" s="664" t="s">
        <v>5505</v>
      </c>
      <c r="G572" s="663" t="s">
        <v>4218</v>
      </c>
      <c r="H572" s="663" t="s">
        <v>4219</v>
      </c>
      <c r="I572" s="665">
        <v>9028.7999999999993</v>
      </c>
      <c r="J572" s="665">
        <v>1</v>
      </c>
      <c r="K572" s="666">
        <v>9028.7999999999993</v>
      </c>
    </row>
    <row r="573" spans="1:11" ht="14.4" customHeight="1" x14ac:dyDescent="0.3">
      <c r="A573" s="661" t="s">
        <v>569</v>
      </c>
      <c r="B573" s="662" t="s">
        <v>570</v>
      </c>
      <c r="C573" s="663" t="s">
        <v>3328</v>
      </c>
      <c r="D573" s="664" t="s">
        <v>5503</v>
      </c>
      <c r="E573" s="663" t="s">
        <v>5504</v>
      </c>
      <c r="F573" s="664" t="s">
        <v>5505</v>
      </c>
      <c r="G573" s="663" t="s">
        <v>4220</v>
      </c>
      <c r="H573" s="663" t="s">
        <v>4221</v>
      </c>
      <c r="I573" s="665">
        <v>5175</v>
      </c>
      <c r="J573" s="665">
        <v>1</v>
      </c>
      <c r="K573" s="666">
        <v>5175</v>
      </c>
    </row>
    <row r="574" spans="1:11" ht="14.4" customHeight="1" x14ac:dyDescent="0.3">
      <c r="A574" s="661" t="s">
        <v>569</v>
      </c>
      <c r="B574" s="662" t="s">
        <v>570</v>
      </c>
      <c r="C574" s="663" t="s">
        <v>3328</v>
      </c>
      <c r="D574" s="664" t="s">
        <v>5503</v>
      </c>
      <c r="E574" s="663" t="s">
        <v>5504</v>
      </c>
      <c r="F574" s="664" t="s">
        <v>5505</v>
      </c>
      <c r="G574" s="663" t="s">
        <v>4222</v>
      </c>
      <c r="H574" s="663" t="s">
        <v>4223</v>
      </c>
      <c r="I574" s="665">
        <v>1386.2339999999999</v>
      </c>
      <c r="J574" s="665">
        <v>5</v>
      </c>
      <c r="K574" s="666">
        <v>6931.17</v>
      </c>
    </row>
    <row r="575" spans="1:11" ht="14.4" customHeight="1" x14ac:dyDescent="0.3">
      <c r="A575" s="661" t="s">
        <v>569</v>
      </c>
      <c r="B575" s="662" t="s">
        <v>570</v>
      </c>
      <c r="C575" s="663" t="s">
        <v>3328</v>
      </c>
      <c r="D575" s="664" t="s">
        <v>5503</v>
      </c>
      <c r="E575" s="663" t="s">
        <v>5504</v>
      </c>
      <c r="F575" s="664" t="s">
        <v>5505</v>
      </c>
      <c r="G575" s="663" t="s">
        <v>4224</v>
      </c>
      <c r="H575" s="663" t="s">
        <v>4225</v>
      </c>
      <c r="I575" s="665">
        <v>3859.2</v>
      </c>
      <c r="J575" s="665">
        <v>1</v>
      </c>
      <c r="K575" s="666">
        <v>3859.2</v>
      </c>
    </row>
    <row r="576" spans="1:11" ht="14.4" customHeight="1" x14ac:dyDescent="0.3">
      <c r="A576" s="661" t="s">
        <v>569</v>
      </c>
      <c r="B576" s="662" t="s">
        <v>570</v>
      </c>
      <c r="C576" s="663" t="s">
        <v>3328</v>
      </c>
      <c r="D576" s="664" t="s">
        <v>5503</v>
      </c>
      <c r="E576" s="663" t="s">
        <v>5504</v>
      </c>
      <c r="F576" s="664" t="s">
        <v>5505</v>
      </c>
      <c r="G576" s="663" t="s">
        <v>4226</v>
      </c>
      <c r="H576" s="663" t="s">
        <v>4227</v>
      </c>
      <c r="I576" s="665">
        <v>2111.3799999999997</v>
      </c>
      <c r="J576" s="665">
        <v>3</v>
      </c>
      <c r="K576" s="666">
        <v>6334.1399999999994</v>
      </c>
    </row>
    <row r="577" spans="1:11" ht="14.4" customHeight="1" x14ac:dyDescent="0.3">
      <c r="A577" s="661" t="s">
        <v>569</v>
      </c>
      <c r="B577" s="662" t="s">
        <v>570</v>
      </c>
      <c r="C577" s="663" t="s">
        <v>3328</v>
      </c>
      <c r="D577" s="664" t="s">
        <v>5503</v>
      </c>
      <c r="E577" s="663" t="s">
        <v>5504</v>
      </c>
      <c r="F577" s="664" t="s">
        <v>5505</v>
      </c>
      <c r="G577" s="663" t="s">
        <v>4228</v>
      </c>
      <c r="H577" s="663" t="s">
        <v>4229</v>
      </c>
      <c r="I577" s="665">
        <v>329.46</v>
      </c>
      <c r="J577" s="665">
        <v>4</v>
      </c>
      <c r="K577" s="666">
        <v>1317.84</v>
      </c>
    </row>
    <row r="578" spans="1:11" ht="14.4" customHeight="1" x14ac:dyDescent="0.3">
      <c r="A578" s="661" t="s">
        <v>569</v>
      </c>
      <c r="B578" s="662" t="s">
        <v>570</v>
      </c>
      <c r="C578" s="663" t="s">
        <v>3328</v>
      </c>
      <c r="D578" s="664" t="s">
        <v>5503</v>
      </c>
      <c r="E578" s="663" t="s">
        <v>5504</v>
      </c>
      <c r="F578" s="664" t="s">
        <v>5505</v>
      </c>
      <c r="G578" s="663" t="s">
        <v>4230</v>
      </c>
      <c r="H578" s="663" t="s">
        <v>4231</v>
      </c>
      <c r="I578" s="665">
        <v>7791.91</v>
      </c>
      <c r="J578" s="665">
        <v>1</v>
      </c>
      <c r="K578" s="666">
        <v>7791.91</v>
      </c>
    </row>
    <row r="579" spans="1:11" ht="14.4" customHeight="1" x14ac:dyDescent="0.3">
      <c r="A579" s="661" t="s">
        <v>569</v>
      </c>
      <c r="B579" s="662" t="s">
        <v>570</v>
      </c>
      <c r="C579" s="663" t="s">
        <v>3328</v>
      </c>
      <c r="D579" s="664" t="s">
        <v>5503</v>
      </c>
      <c r="E579" s="663" t="s">
        <v>5504</v>
      </c>
      <c r="F579" s="664" t="s">
        <v>5505</v>
      </c>
      <c r="G579" s="663" t="s">
        <v>4232</v>
      </c>
      <c r="H579" s="663" t="s">
        <v>4233</v>
      </c>
      <c r="I579" s="665">
        <v>8683.4</v>
      </c>
      <c r="J579" s="665">
        <v>1</v>
      </c>
      <c r="K579" s="666">
        <v>8683.4</v>
      </c>
    </row>
    <row r="580" spans="1:11" ht="14.4" customHeight="1" x14ac:dyDescent="0.3">
      <c r="A580" s="661" t="s">
        <v>569</v>
      </c>
      <c r="B580" s="662" t="s">
        <v>570</v>
      </c>
      <c r="C580" s="663" t="s">
        <v>3328</v>
      </c>
      <c r="D580" s="664" t="s">
        <v>5503</v>
      </c>
      <c r="E580" s="663" t="s">
        <v>5504</v>
      </c>
      <c r="F580" s="664" t="s">
        <v>5505</v>
      </c>
      <c r="G580" s="663" t="s">
        <v>4234</v>
      </c>
      <c r="H580" s="663" t="s">
        <v>4235</v>
      </c>
      <c r="I580" s="665">
        <v>229.14333333333332</v>
      </c>
      <c r="J580" s="665">
        <v>5</v>
      </c>
      <c r="K580" s="666">
        <v>1145.72</v>
      </c>
    </row>
    <row r="581" spans="1:11" ht="14.4" customHeight="1" x14ac:dyDescent="0.3">
      <c r="A581" s="661" t="s">
        <v>569</v>
      </c>
      <c r="B581" s="662" t="s">
        <v>570</v>
      </c>
      <c r="C581" s="663" t="s">
        <v>3328</v>
      </c>
      <c r="D581" s="664" t="s">
        <v>5503</v>
      </c>
      <c r="E581" s="663" t="s">
        <v>5504</v>
      </c>
      <c r="F581" s="664" t="s">
        <v>5505</v>
      </c>
      <c r="G581" s="663" t="s">
        <v>4236</v>
      </c>
      <c r="H581" s="663" t="s">
        <v>4237</v>
      </c>
      <c r="I581" s="665">
        <v>638.09999999999991</v>
      </c>
      <c r="J581" s="665">
        <v>2</v>
      </c>
      <c r="K581" s="666">
        <v>1276.1999999999998</v>
      </c>
    </row>
    <row r="582" spans="1:11" ht="14.4" customHeight="1" x14ac:dyDescent="0.3">
      <c r="A582" s="661" t="s">
        <v>569</v>
      </c>
      <c r="B582" s="662" t="s">
        <v>570</v>
      </c>
      <c r="C582" s="663" t="s">
        <v>3328</v>
      </c>
      <c r="D582" s="664" t="s">
        <v>5503</v>
      </c>
      <c r="E582" s="663" t="s">
        <v>5504</v>
      </c>
      <c r="F582" s="664" t="s">
        <v>5505</v>
      </c>
      <c r="G582" s="663" t="s">
        <v>4238</v>
      </c>
      <c r="H582" s="663" t="s">
        <v>4239</v>
      </c>
      <c r="I582" s="665">
        <v>3859.1949999999997</v>
      </c>
      <c r="J582" s="665">
        <v>2</v>
      </c>
      <c r="K582" s="666">
        <v>7718.3899999999994</v>
      </c>
    </row>
    <row r="583" spans="1:11" ht="14.4" customHeight="1" x14ac:dyDescent="0.3">
      <c r="A583" s="661" t="s">
        <v>569</v>
      </c>
      <c r="B583" s="662" t="s">
        <v>570</v>
      </c>
      <c r="C583" s="663" t="s">
        <v>3328</v>
      </c>
      <c r="D583" s="664" t="s">
        <v>5503</v>
      </c>
      <c r="E583" s="663" t="s">
        <v>5504</v>
      </c>
      <c r="F583" s="664" t="s">
        <v>5505</v>
      </c>
      <c r="G583" s="663" t="s">
        <v>4238</v>
      </c>
      <c r="H583" s="663" t="s">
        <v>4240</v>
      </c>
      <c r="I583" s="665">
        <v>3859.2</v>
      </c>
      <c r="J583" s="665">
        <v>1</v>
      </c>
      <c r="K583" s="666">
        <v>3859.2</v>
      </c>
    </row>
    <row r="584" spans="1:11" ht="14.4" customHeight="1" x14ac:dyDescent="0.3">
      <c r="A584" s="661" t="s">
        <v>569</v>
      </c>
      <c r="B584" s="662" t="s">
        <v>570</v>
      </c>
      <c r="C584" s="663" t="s">
        <v>3328</v>
      </c>
      <c r="D584" s="664" t="s">
        <v>5503</v>
      </c>
      <c r="E584" s="663" t="s">
        <v>5504</v>
      </c>
      <c r="F584" s="664" t="s">
        <v>5505</v>
      </c>
      <c r="G584" s="663" t="s">
        <v>4241</v>
      </c>
      <c r="H584" s="663" t="s">
        <v>4242</v>
      </c>
      <c r="I584" s="665">
        <v>344.27666666666664</v>
      </c>
      <c r="J584" s="665">
        <v>4</v>
      </c>
      <c r="K584" s="666">
        <v>1377.11</v>
      </c>
    </row>
    <row r="585" spans="1:11" ht="14.4" customHeight="1" x14ac:dyDescent="0.3">
      <c r="A585" s="661" t="s">
        <v>569</v>
      </c>
      <c r="B585" s="662" t="s">
        <v>570</v>
      </c>
      <c r="C585" s="663" t="s">
        <v>3328</v>
      </c>
      <c r="D585" s="664" t="s">
        <v>5503</v>
      </c>
      <c r="E585" s="663" t="s">
        <v>5504</v>
      </c>
      <c r="F585" s="664" t="s">
        <v>5505</v>
      </c>
      <c r="G585" s="663" t="s">
        <v>4243</v>
      </c>
      <c r="H585" s="663" t="s">
        <v>4244</v>
      </c>
      <c r="I585" s="665">
        <v>5442.95</v>
      </c>
      <c r="J585" s="665">
        <v>4</v>
      </c>
      <c r="K585" s="666">
        <v>21771.8</v>
      </c>
    </row>
    <row r="586" spans="1:11" ht="14.4" customHeight="1" x14ac:dyDescent="0.3">
      <c r="A586" s="661" t="s">
        <v>569</v>
      </c>
      <c r="B586" s="662" t="s">
        <v>570</v>
      </c>
      <c r="C586" s="663" t="s">
        <v>3328</v>
      </c>
      <c r="D586" s="664" t="s">
        <v>5503</v>
      </c>
      <c r="E586" s="663" t="s">
        <v>5504</v>
      </c>
      <c r="F586" s="664" t="s">
        <v>5505</v>
      </c>
      <c r="G586" s="663" t="s">
        <v>4245</v>
      </c>
      <c r="H586" s="663" t="s">
        <v>4246</v>
      </c>
      <c r="I586" s="665">
        <v>8683.39</v>
      </c>
      <c r="J586" s="665">
        <v>1</v>
      </c>
      <c r="K586" s="666">
        <v>8683.39</v>
      </c>
    </row>
    <row r="587" spans="1:11" ht="14.4" customHeight="1" x14ac:dyDescent="0.3">
      <c r="A587" s="661" t="s">
        <v>569</v>
      </c>
      <c r="B587" s="662" t="s">
        <v>570</v>
      </c>
      <c r="C587" s="663" t="s">
        <v>3328</v>
      </c>
      <c r="D587" s="664" t="s">
        <v>5503</v>
      </c>
      <c r="E587" s="663" t="s">
        <v>5504</v>
      </c>
      <c r="F587" s="664" t="s">
        <v>5505</v>
      </c>
      <c r="G587" s="663" t="s">
        <v>4247</v>
      </c>
      <c r="H587" s="663" t="s">
        <v>4248</v>
      </c>
      <c r="I587" s="665">
        <v>1094.4000000000001</v>
      </c>
      <c r="J587" s="665">
        <v>1</v>
      </c>
      <c r="K587" s="666">
        <v>1094.4000000000001</v>
      </c>
    </row>
    <row r="588" spans="1:11" ht="14.4" customHeight="1" x14ac:dyDescent="0.3">
      <c r="A588" s="661" t="s">
        <v>569</v>
      </c>
      <c r="B588" s="662" t="s">
        <v>570</v>
      </c>
      <c r="C588" s="663" t="s">
        <v>3328</v>
      </c>
      <c r="D588" s="664" t="s">
        <v>5503</v>
      </c>
      <c r="E588" s="663" t="s">
        <v>5504</v>
      </c>
      <c r="F588" s="664" t="s">
        <v>5505</v>
      </c>
      <c r="G588" s="663" t="s">
        <v>4249</v>
      </c>
      <c r="H588" s="663" t="s">
        <v>4250</v>
      </c>
      <c r="I588" s="665">
        <v>4772.5</v>
      </c>
      <c r="J588" s="665">
        <v>3</v>
      </c>
      <c r="K588" s="666">
        <v>14317.5</v>
      </c>
    </row>
    <row r="589" spans="1:11" ht="14.4" customHeight="1" x14ac:dyDescent="0.3">
      <c r="A589" s="661" t="s">
        <v>569</v>
      </c>
      <c r="B589" s="662" t="s">
        <v>570</v>
      </c>
      <c r="C589" s="663" t="s">
        <v>3328</v>
      </c>
      <c r="D589" s="664" t="s">
        <v>5503</v>
      </c>
      <c r="E589" s="663" t="s">
        <v>5504</v>
      </c>
      <c r="F589" s="664" t="s">
        <v>5505</v>
      </c>
      <c r="G589" s="663" t="s">
        <v>4251</v>
      </c>
      <c r="H589" s="663" t="s">
        <v>4252</v>
      </c>
      <c r="I589" s="665">
        <v>722.77200000000016</v>
      </c>
      <c r="J589" s="665">
        <v>7</v>
      </c>
      <c r="K589" s="666">
        <v>5059.3900000000003</v>
      </c>
    </row>
    <row r="590" spans="1:11" ht="14.4" customHeight="1" x14ac:dyDescent="0.3">
      <c r="A590" s="661" t="s">
        <v>569</v>
      </c>
      <c r="B590" s="662" t="s">
        <v>570</v>
      </c>
      <c r="C590" s="663" t="s">
        <v>3328</v>
      </c>
      <c r="D590" s="664" t="s">
        <v>5503</v>
      </c>
      <c r="E590" s="663" t="s">
        <v>5504</v>
      </c>
      <c r="F590" s="664" t="s">
        <v>5505</v>
      </c>
      <c r="G590" s="663" t="s">
        <v>4253</v>
      </c>
      <c r="H590" s="663" t="s">
        <v>4254</v>
      </c>
      <c r="I590" s="665">
        <v>499.30333333333334</v>
      </c>
      <c r="J590" s="665">
        <v>3</v>
      </c>
      <c r="K590" s="666">
        <v>1497.91</v>
      </c>
    </row>
    <row r="591" spans="1:11" ht="14.4" customHeight="1" x14ac:dyDescent="0.3">
      <c r="A591" s="661" t="s">
        <v>569</v>
      </c>
      <c r="B591" s="662" t="s">
        <v>570</v>
      </c>
      <c r="C591" s="663" t="s">
        <v>3328</v>
      </c>
      <c r="D591" s="664" t="s">
        <v>5503</v>
      </c>
      <c r="E591" s="663" t="s">
        <v>5504</v>
      </c>
      <c r="F591" s="664" t="s">
        <v>5505</v>
      </c>
      <c r="G591" s="663" t="s">
        <v>4255</v>
      </c>
      <c r="H591" s="663" t="s">
        <v>4256</v>
      </c>
      <c r="I591" s="665">
        <v>680.68666666666661</v>
      </c>
      <c r="J591" s="665">
        <v>7</v>
      </c>
      <c r="K591" s="666">
        <v>4764.82</v>
      </c>
    </row>
    <row r="592" spans="1:11" ht="14.4" customHeight="1" x14ac:dyDescent="0.3">
      <c r="A592" s="661" t="s">
        <v>569</v>
      </c>
      <c r="B592" s="662" t="s">
        <v>570</v>
      </c>
      <c r="C592" s="663" t="s">
        <v>3328</v>
      </c>
      <c r="D592" s="664" t="s">
        <v>5503</v>
      </c>
      <c r="E592" s="663" t="s">
        <v>5504</v>
      </c>
      <c r="F592" s="664" t="s">
        <v>5505</v>
      </c>
      <c r="G592" s="663" t="s">
        <v>4257</v>
      </c>
      <c r="H592" s="663" t="s">
        <v>4258</v>
      </c>
      <c r="I592" s="665">
        <v>901.74</v>
      </c>
      <c r="J592" s="665">
        <v>3</v>
      </c>
      <c r="K592" s="666">
        <v>2705.2200000000003</v>
      </c>
    </row>
    <row r="593" spans="1:11" ht="14.4" customHeight="1" x14ac:dyDescent="0.3">
      <c r="A593" s="661" t="s">
        <v>569</v>
      </c>
      <c r="B593" s="662" t="s">
        <v>570</v>
      </c>
      <c r="C593" s="663" t="s">
        <v>3328</v>
      </c>
      <c r="D593" s="664" t="s">
        <v>5503</v>
      </c>
      <c r="E593" s="663" t="s">
        <v>5504</v>
      </c>
      <c r="F593" s="664" t="s">
        <v>5505</v>
      </c>
      <c r="G593" s="663" t="s">
        <v>4259</v>
      </c>
      <c r="H593" s="663" t="s">
        <v>4260</v>
      </c>
      <c r="I593" s="665">
        <v>878.72</v>
      </c>
      <c r="J593" s="665">
        <v>2</v>
      </c>
      <c r="K593" s="666">
        <v>1757.43</v>
      </c>
    </row>
    <row r="594" spans="1:11" ht="14.4" customHeight="1" x14ac:dyDescent="0.3">
      <c r="A594" s="661" t="s">
        <v>569</v>
      </c>
      <c r="B594" s="662" t="s">
        <v>570</v>
      </c>
      <c r="C594" s="663" t="s">
        <v>3328</v>
      </c>
      <c r="D594" s="664" t="s">
        <v>5503</v>
      </c>
      <c r="E594" s="663" t="s">
        <v>5504</v>
      </c>
      <c r="F594" s="664" t="s">
        <v>5505</v>
      </c>
      <c r="G594" s="663" t="s">
        <v>4261</v>
      </c>
      <c r="H594" s="663" t="s">
        <v>4262</v>
      </c>
      <c r="I594" s="665">
        <v>466.26</v>
      </c>
      <c r="J594" s="665">
        <v>1</v>
      </c>
      <c r="K594" s="666">
        <v>466.26</v>
      </c>
    </row>
    <row r="595" spans="1:11" ht="14.4" customHeight="1" x14ac:dyDescent="0.3">
      <c r="A595" s="661" t="s">
        <v>569</v>
      </c>
      <c r="B595" s="662" t="s">
        <v>570</v>
      </c>
      <c r="C595" s="663" t="s">
        <v>3328</v>
      </c>
      <c r="D595" s="664" t="s">
        <v>5503</v>
      </c>
      <c r="E595" s="663" t="s">
        <v>5504</v>
      </c>
      <c r="F595" s="664" t="s">
        <v>5505</v>
      </c>
      <c r="G595" s="663" t="s">
        <v>4263</v>
      </c>
      <c r="H595" s="663" t="s">
        <v>4264</v>
      </c>
      <c r="I595" s="665">
        <v>466.26</v>
      </c>
      <c r="J595" s="665">
        <v>3</v>
      </c>
      <c r="K595" s="666">
        <v>1398.77</v>
      </c>
    </row>
    <row r="596" spans="1:11" ht="14.4" customHeight="1" x14ac:dyDescent="0.3">
      <c r="A596" s="661" t="s">
        <v>569</v>
      </c>
      <c r="B596" s="662" t="s">
        <v>570</v>
      </c>
      <c r="C596" s="663" t="s">
        <v>3328</v>
      </c>
      <c r="D596" s="664" t="s">
        <v>5503</v>
      </c>
      <c r="E596" s="663" t="s">
        <v>5504</v>
      </c>
      <c r="F596" s="664" t="s">
        <v>5505</v>
      </c>
      <c r="G596" s="663" t="s">
        <v>4265</v>
      </c>
      <c r="H596" s="663" t="s">
        <v>4266</v>
      </c>
      <c r="I596" s="665">
        <v>466.25</v>
      </c>
      <c r="J596" s="665">
        <v>1</v>
      </c>
      <c r="K596" s="666">
        <v>466.25</v>
      </c>
    </row>
    <row r="597" spans="1:11" ht="14.4" customHeight="1" x14ac:dyDescent="0.3">
      <c r="A597" s="661" t="s">
        <v>569</v>
      </c>
      <c r="B597" s="662" t="s">
        <v>570</v>
      </c>
      <c r="C597" s="663" t="s">
        <v>3328</v>
      </c>
      <c r="D597" s="664" t="s">
        <v>5503</v>
      </c>
      <c r="E597" s="663" t="s">
        <v>5504</v>
      </c>
      <c r="F597" s="664" t="s">
        <v>5505</v>
      </c>
      <c r="G597" s="663" t="s">
        <v>4267</v>
      </c>
      <c r="H597" s="663" t="s">
        <v>4268</v>
      </c>
      <c r="I597" s="665">
        <v>712.50428571428586</v>
      </c>
      <c r="J597" s="665">
        <v>7</v>
      </c>
      <c r="K597" s="666">
        <v>4987.5300000000007</v>
      </c>
    </row>
    <row r="598" spans="1:11" ht="14.4" customHeight="1" x14ac:dyDescent="0.3">
      <c r="A598" s="661" t="s">
        <v>569</v>
      </c>
      <c r="B598" s="662" t="s">
        <v>570</v>
      </c>
      <c r="C598" s="663" t="s">
        <v>3328</v>
      </c>
      <c r="D598" s="664" t="s">
        <v>5503</v>
      </c>
      <c r="E598" s="663" t="s">
        <v>5504</v>
      </c>
      <c r="F598" s="664" t="s">
        <v>5505</v>
      </c>
      <c r="G598" s="663" t="s">
        <v>4269</v>
      </c>
      <c r="H598" s="663" t="s">
        <v>4270</v>
      </c>
      <c r="I598" s="665">
        <v>4208.22</v>
      </c>
      <c r="J598" s="665">
        <v>1</v>
      </c>
      <c r="K598" s="666">
        <v>4208.22</v>
      </c>
    </row>
    <row r="599" spans="1:11" ht="14.4" customHeight="1" x14ac:dyDescent="0.3">
      <c r="A599" s="661" t="s">
        <v>569</v>
      </c>
      <c r="B599" s="662" t="s">
        <v>570</v>
      </c>
      <c r="C599" s="663" t="s">
        <v>3328</v>
      </c>
      <c r="D599" s="664" t="s">
        <v>5503</v>
      </c>
      <c r="E599" s="663" t="s">
        <v>5504</v>
      </c>
      <c r="F599" s="664" t="s">
        <v>5505</v>
      </c>
      <c r="G599" s="663" t="s">
        <v>4271</v>
      </c>
      <c r="H599" s="663" t="s">
        <v>4272</v>
      </c>
      <c r="I599" s="665">
        <v>10549.56</v>
      </c>
      <c r="J599" s="665">
        <v>1</v>
      </c>
      <c r="K599" s="666">
        <v>10549.56</v>
      </c>
    </row>
    <row r="600" spans="1:11" ht="14.4" customHeight="1" x14ac:dyDescent="0.3">
      <c r="A600" s="661" t="s">
        <v>569</v>
      </c>
      <c r="B600" s="662" t="s">
        <v>570</v>
      </c>
      <c r="C600" s="663" t="s">
        <v>3328</v>
      </c>
      <c r="D600" s="664" t="s">
        <v>5503</v>
      </c>
      <c r="E600" s="663" t="s">
        <v>5504</v>
      </c>
      <c r="F600" s="664" t="s">
        <v>5505</v>
      </c>
      <c r="G600" s="663" t="s">
        <v>4273</v>
      </c>
      <c r="H600" s="663" t="s">
        <v>4274</v>
      </c>
      <c r="I600" s="665">
        <v>344.26714285714286</v>
      </c>
      <c r="J600" s="665">
        <v>8</v>
      </c>
      <c r="K600" s="666">
        <v>2754.1499999999996</v>
      </c>
    </row>
    <row r="601" spans="1:11" ht="14.4" customHeight="1" x14ac:dyDescent="0.3">
      <c r="A601" s="661" t="s">
        <v>569</v>
      </c>
      <c r="B601" s="662" t="s">
        <v>570</v>
      </c>
      <c r="C601" s="663" t="s">
        <v>3328</v>
      </c>
      <c r="D601" s="664" t="s">
        <v>5503</v>
      </c>
      <c r="E601" s="663" t="s">
        <v>5504</v>
      </c>
      <c r="F601" s="664" t="s">
        <v>5505</v>
      </c>
      <c r="G601" s="663" t="s">
        <v>4275</v>
      </c>
      <c r="H601" s="663" t="s">
        <v>4276</v>
      </c>
      <c r="I601" s="665">
        <v>1419.2999999999997</v>
      </c>
      <c r="J601" s="665">
        <v>15</v>
      </c>
      <c r="K601" s="666">
        <v>21289.449999999997</v>
      </c>
    </row>
    <row r="602" spans="1:11" ht="14.4" customHeight="1" x14ac:dyDescent="0.3">
      <c r="A602" s="661" t="s">
        <v>569</v>
      </c>
      <c r="B602" s="662" t="s">
        <v>570</v>
      </c>
      <c r="C602" s="663" t="s">
        <v>3328</v>
      </c>
      <c r="D602" s="664" t="s">
        <v>5503</v>
      </c>
      <c r="E602" s="663" t="s">
        <v>5504</v>
      </c>
      <c r="F602" s="664" t="s">
        <v>5505</v>
      </c>
      <c r="G602" s="663" t="s">
        <v>4277</v>
      </c>
      <c r="H602" s="663" t="s">
        <v>4278</v>
      </c>
      <c r="I602" s="665">
        <v>1419.3</v>
      </c>
      <c r="J602" s="665">
        <v>6</v>
      </c>
      <c r="K602" s="666">
        <v>8515.7999999999993</v>
      </c>
    </row>
    <row r="603" spans="1:11" ht="14.4" customHeight="1" x14ac:dyDescent="0.3">
      <c r="A603" s="661" t="s">
        <v>569</v>
      </c>
      <c r="B603" s="662" t="s">
        <v>570</v>
      </c>
      <c r="C603" s="663" t="s">
        <v>3328</v>
      </c>
      <c r="D603" s="664" t="s">
        <v>5503</v>
      </c>
      <c r="E603" s="663" t="s">
        <v>5504</v>
      </c>
      <c r="F603" s="664" t="s">
        <v>5505</v>
      </c>
      <c r="G603" s="663" t="s">
        <v>4279</v>
      </c>
      <c r="H603" s="663" t="s">
        <v>4280</v>
      </c>
      <c r="I603" s="665">
        <v>9504.18</v>
      </c>
      <c r="J603" s="665">
        <v>1</v>
      </c>
      <c r="K603" s="666">
        <v>9504.18</v>
      </c>
    </row>
    <row r="604" spans="1:11" ht="14.4" customHeight="1" x14ac:dyDescent="0.3">
      <c r="A604" s="661" t="s">
        <v>569</v>
      </c>
      <c r="B604" s="662" t="s">
        <v>570</v>
      </c>
      <c r="C604" s="663" t="s">
        <v>3328</v>
      </c>
      <c r="D604" s="664" t="s">
        <v>5503</v>
      </c>
      <c r="E604" s="663" t="s">
        <v>5504</v>
      </c>
      <c r="F604" s="664" t="s">
        <v>5505</v>
      </c>
      <c r="G604" s="663" t="s">
        <v>4281</v>
      </c>
      <c r="H604" s="663" t="s">
        <v>4282</v>
      </c>
      <c r="I604" s="665">
        <v>1098.9576923076925</v>
      </c>
      <c r="J604" s="665">
        <v>17</v>
      </c>
      <c r="K604" s="666">
        <v>18682.309999999998</v>
      </c>
    </row>
    <row r="605" spans="1:11" ht="14.4" customHeight="1" x14ac:dyDescent="0.3">
      <c r="A605" s="661" t="s">
        <v>569</v>
      </c>
      <c r="B605" s="662" t="s">
        <v>570</v>
      </c>
      <c r="C605" s="663" t="s">
        <v>3328</v>
      </c>
      <c r="D605" s="664" t="s">
        <v>5503</v>
      </c>
      <c r="E605" s="663" t="s">
        <v>5504</v>
      </c>
      <c r="F605" s="664" t="s">
        <v>5505</v>
      </c>
      <c r="G605" s="663" t="s">
        <v>4283</v>
      </c>
      <c r="H605" s="663" t="s">
        <v>4284</v>
      </c>
      <c r="I605" s="665">
        <v>2073.67</v>
      </c>
      <c r="J605" s="665">
        <v>3</v>
      </c>
      <c r="K605" s="666">
        <v>6220.99</v>
      </c>
    </row>
    <row r="606" spans="1:11" ht="14.4" customHeight="1" x14ac:dyDescent="0.3">
      <c r="A606" s="661" t="s">
        <v>569</v>
      </c>
      <c r="B606" s="662" t="s">
        <v>570</v>
      </c>
      <c r="C606" s="663" t="s">
        <v>3328</v>
      </c>
      <c r="D606" s="664" t="s">
        <v>5503</v>
      </c>
      <c r="E606" s="663" t="s">
        <v>5504</v>
      </c>
      <c r="F606" s="664" t="s">
        <v>5505</v>
      </c>
      <c r="G606" s="663" t="s">
        <v>4285</v>
      </c>
      <c r="H606" s="663" t="s">
        <v>4286</v>
      </c>
      <c r="I606" s="665">
        <v>1274.52</v>
      </c>
      <c r="J606" s="665">
        <v>5</v>
      </c>
      <c r="K606" s="666">
        <v>6372.6100000000006</v>
      </c>
    </row>
    <row r="607" spans="1:11" ht="14.4" customHeight="1" x14ac:dyDescent="0.3">
      <c r="A607" s="661" t="s">
        <v>569</v>
      </c>
      <c r="B607" s="662" t="s">
        <v>570</v>
      </c>
      <c r="C607" s="663" t="s">
        <v>3328</v>
      </c>
      <c r="D607" s="664" t="s">
        <v>5503</v>
      </c>
      <c r="E607" s="663" t="s">
        <v>5504</v>
      </c>
      <c r="F607" s="664" t="s">
        <v>5505</v>
      </c>
      <c r="G607" s="663" t="s">
        <v>4287</v>
      </c>
      <c r="H607" s="663" t="s">
        <v>4288</v>
      </c>
      <c r="I607" s="665">
        <v>1135.44</v>
      </c>
      <c r="J607" s="665">
        <v>5</v>
      </c>
      <c r="K607" s="666">
        <v>5677.2000000000007</v>
      </c>
    </row>
    <row r="608" spans="1:11" ht="14.4" customHeight="1" x14ac:dyDescent="0.3">
      <c r="A608" s="661" t="s">
        <v>569</v>
      </c>
      <c r="B608" s="662" t="s">
        <v>570</v>
      </c>
      <c r="C608" s="663" t="s">
        <v>3328</v>
      </c>
      <c r="D608" s="664" t="s">
        <v>5503</v>
      </c>
      <c r="E608" s="663" t="s">
        <v>5504</v>
      </c>
      <c r="F608" s="664" t="s">
        <v>5505</v>
      </c>
      <c r="G608" s="663" t="s">
        <v>4289</v>
      </c>
      <c r="H608" s="663" t="s">
        <v>4290</v>
      </c>
      <c r="I608" s="665">
        <v>1764.1</v>
      </c>
      <c r="J608" s="665">
        <v>2</v>
      </c>
      <c r="K608" s="666">
        <v>3528.2</v>
      </c>
    </row>
    <row r="609" spans="1:11" ht="14.4" customHeight="1" x14ac:dyDescent="0.3">
      <c r="A609" s="661" t="s">
        <v>569</v>
      </c>
      <c r="B609" s="662" t="s">
        <v>570</v>
      </c>
      <c r="C609" s="663" t="s">
        <v>3328</v>
      </c>
      <c r="D609" s="664" t="s">
        <v>5503</v>
      </c>
      <c r="E609" s="663" t="s">
        <v>5504</v>
      </c>
      <c r="F609" s="664" t="s">
        <v>5505</v>
      </c>
      <c r="G609" s="663" t="s">
        <v>4291</v>
      </c>
      <c r="H609" s="663" t="s">
        <v>4292</v>
      </c>
      <c r="I609" s="665">
        <v>229.1352</v>
      </c>
      <c r="J609" s="665">
        <v>32</v>
      </c>
      <c r="K609" s="666">
        <v>7332.3400000000011</v>
      </c>
    </row>
    <row r="610" spans="1:11" ht="14.4" customHeight="1" x14ac:dyDescent="0.3">
      <c r="A610" s="661" t="s">
        <v>569</v>
      </c>
      <c r="B610" s="662" t="s">
        <v>570</v>
      </c>
      <c r="C610" s="663" t="s">
        <v>3328</v>
      </c>
      <c r="D610" s="664" t="s">
        <v>5503</v>
      </c>
      <c r="E610" s="663" t="s">
        <v>5504</v>
      </c>
      <c r="F610" s="664" t="s">
        <v>5505</v>
      </c>
      <c r="G610" s="663" t="s">
        <v>4293</v>
      </c>
      <c r="H610" s="663" t="s">
        <v>4294</v>
      </c>
      <c r="I610" s="665">
        <v>527.85</v>
      </c>
      <c r="J610" s="665">
        <v>9</v>
      </c>
      <c r="K610" s="666">
        <v>4750.6500000000005</v>
      </c>
    </row>
    <row r="611" spans="1:11" ht="14.4" customHeight="1" x14ac:dyDescent="0.3">
      <c r="A611" s="661" t="s">
        <v>569</v>
      </c>
      <c r="B611" s="662" t="s">
        <v>570</v>
      </c>
      <c r="C611" s="663" t="s">
        <v>3328</v>
      </c>
      <c r="D611" s="664" t="s">
        <v>5503</v>
      </c>
      <c r="E611" s="663" t="s">
        <v>5504</v>
      </c>
      <c r="F611" s="664" t="s">
        <v>5505</v>
      </c>
      <c r="G611" s="663" t="s">
        <v>4295</v>
      </c>
      <c r="H611" s="663" t="s">
        <v>4296</v>
      </c>
      <c r="I611" s="665">
        <v>943</v>
      </c>
      <c r="J611" s="665">
        <v>4</v>
      </c>
      <c r="K611" s="666">
        <v>3772</v>
      </c>
    </row>
    <row r="612" spans="1:11" ht="14.4" customHeight="1" x14ac:dyDescent="0.3">
      <c r="A612" s="661" t="s">
        <v>569</v>
      </c>
      <c r="B612" s="662" t="s">
        <v>570</v>
      </c>
      <c r="C612" s="663" t="s">
        <v>3328</v>
      </c>
      <c r="D612" s="664" t="s">
        <v>5503</v>
      </c>
      <c r="E612" s="663" t="s">
        <v>5504</v>
      </c>
      <c r="F612" s="664" t="s">
        <v>5505</v>
      </c>
      <c r="G612" s="663" t="s">
        <v>4297</v>
      </c>
      <c r="H612" s="663" t="s">
        <v>4298</v>
      </c>
      <c r="I612" s="665">
        <v>943</v>
      </c>
      <c r="J612" s="665">
        <v>18</v>
      </c>
      <c r="K612" s="666">
        <v>16974</v>
      </c>
    </row>
    <row r="613" spans="1:11" ht="14.4" customHeight="1" x14ac:dyDescent="0.3">
      <c r="A613" s="661" t="s">
        <v>569</v>
      </c>
      <c r="B613" s="662" t="s">
        <v>570</v>
      </c>
      <c r="C613" s="663" t="s">
        <v>3328</v>
      </c>
      <c r="D613" s="664" t="s">
        <v>5503</v>
      </c>
      <c r="E613" s="663" t="s">
        <v>5504</v>
      </c>
      <c r="F613" s="664" t="s">
        <v>5505</v>
      </c>
      <c r="G613" s="663" t="s">
        <v>4299</v>
      </c>
      <c r="H613" s="663" t="s">
        <v>4300</v>
      </c>
      <c r="I613" s="665">
        <v>8221.6825000000008</v>
      </c>
      <c r="J613" s="665">
        <v>4</v>
      </c>
      <c r="K613" s="666">
        <v>32886.730000000003</v>
      </c>
    </row>
    <row r="614" spans="1:11" ht="14.4" customHeight="1" x14ac:dyDescent="0.3">
      <c r="A614" s="661" t="s">
        <v>569</v>
      </c>
      <c r="B614" s="662" t="s">
        <v>570</v>
      </c>
      <c r="C614" s="663" t="s">
        <v>3328</v>
      </c>
      <c r="D614" s="664" t="s">
        <v>5503</v>
      </c>
      <c r="E614" s="663" t="s">
        <v>5504</v>
      </c>
      <c r="F614" s="664" t="s">
        <v>5505</v>
      </c>
      <c r="G614" s="663" t="s">
        <v>4301</v>
      </c>
      <c r="H614" s="663" t="s">
        <v>4302</v>
      </c>
      <c r="I614" s="665">
        <v>9154</v>
      </c>
      <c r="J614" s="665">
        <v>1</v>
      </c>
      <c r="K614" s="666">
        <v>9154</v>
      </c>
    </row>
    <row r="615" spans="1:11" ht="14.4" customHeight="1" x14ac:dyDescent="0.3">
      <c r="A615" s="661" t="s">
        <v>569</v>
      </c>
      <c r="B615" s="662" t="s">
        <v>570</v>
      </c>
      <c r="C615" s="663" t="s">
        <v>3328</v>
      </c>
      <c r="D615" s="664" t="s">
        <v>5503</v>
      </c>
      <c r="E615" s="663" t="s">
        <v>5504</v>
      </c>
      <c r="F615" s="664" t="s">
        <v>5505</v>
      </c>
      <c r="G615" s="663" t="s">
        <v>4303</v>
      </c>
      <c r="H615" s="663" t="s">
        <v>4304</v>
      </c>
      <c r="I615" s="665">
        <v>990.14999999999986</v>
      </c>
      <c r="J615" s="665">
        <v>7</v>
      </c>
      <c r="K615" s="666">
        <v>6931.0499999999993</v>
      </c>
    </row>
    <row r="616" spans="1:11" ht="14.4" customHeight="1" x14ac:dyDescent="0.3">
      <c r="A616" s="661" t="s">
        <v>569</v>
      </c>
      <c r="B616" s="662" t="s">
        <v>570</v>
      </c>
      <c r="C616" s="663" t="s">
        <v>3328</v>
      </c>
      <c r="D616" s="664" t="s">
        <v>5503</v>
      </c>
      <c r="E616" s="663" t="s">
        <v>5504</v>
      </c>
      <c r="F616" s="664" t="s">
        <v>5505</v>
      </c>
      <c r="G616" s="663" t="s">
        <v>4305</v>
      </c>
      <c r="H616" s="663" t="s">
        <v>4306</v>
      </c>
      <c r="I616" s="665">
        <v>527.85000000000014</v>
      </c>
      <c r="J616" s="665">
        <v>34</v>
      </c>
      <c r="K616" s="666">
        <v>17946.900000000001</v>
      </c>
    </row>
    <row r="617" spans="1:11" ht="14.4" customHeight="1" x14ac:dyDescent="0.3">
      <c r="A617" s="661" t="s">
        <v>569</v>
      </c>
      <c r="B617" s="662" t="s">
        <v>570</v>
      </c>
      <c r="C617" s="663" t="s">
        <v>3328</v>
      </c>
      <c r="D617" s="664" t="s">
        <v>5503</v>
      </c>
      <c r="E617" s="663" t="s">
        <v>5504</v>
      </c>
      <c r="F617" s="664" t="s">
        <v>5505</v>
      </c>
      <c r="G617" s="663" t="s">
        <v>4307</v>
      </c>
      <c r="H617" s="663" t="s">
        <v>4308</v>
      </c>
      <c r="I617" s="665">
        <v>527.85</v>
      </c>
      <c r="J617" s="665">
        <v>2</v>
      </c>
      <c r="K617" s="666">
        <v>1055.7</v>
      </c>
    </row>
    <row r="618" spans="1:11" ht="14.4" customHeight="1" x14ac:dyDescent="0.3">
      <c r="A618" s="661" t="s">
        <v>569</v>
      </c>
      <c r="B618" s="662" t="s">
        <v>570</v>
      </c>
      <c r="C618" s="663" t="s">
        <v>3328</v>
      </c>
      <c r="D618" s="664" t="s">
        <v>5503</v>
      </c>
      <c r="E618" s="663" t="s">
        <v>5504</v>
      </c>
      <c r="F618" s="664" t="s">
        <v>5505</v>
      </c>
      <c r="G618" s="663" t="s">
        <v>4309</v>
      </c>
      <c r="H618" s="663" t="s">
        <v>4310</v>
      </c>
      <c r="I618" s="665">
        <v>1247.1833333333334</v>
      </c>
      <c r="J618" s="665">
        <v>7</v>
      </c>
      <c r="K618" s="666">
        <v>8730.2900000000009</v>
      </c>
    </row>
    <row r="619" spans="1:11" ht="14.4" customHeight="1" x14ac:dyDescent="0.3">
      <c r="A619" s="661" t="s">
        <v>569</v>
      </c>
      <c r="B619" s="662" t="s">
        <v>570</v>
      </c>
      <c r="C619" s="663" t="s">
        <v>3328</v>
      </c>
      <c r="D619" s="664" t="s">
        <v>5503</v>
      </c>
      <c r="E619" s="663" t="s">
        <v>5504</v>
      </c>
      <c r="F619" s="664" t="s">
        <v>5505</v>
      </c>
      <c r="G619" s="663" t="s">
        <v>4311</v>
      </c>
      <c r="H619" s="663" t="s">
        <v>4312</v>
      </c>
      <c r="I619" s="665">
        <v>1856.11</v>
      </c>
      <c r="J619" s="665">
        <v>2</v>
      </c>
      <c r="K619" s="666">
        <v>3712.22</v>
      </c>
    </row>
    <row r="620" spans="1:11" ht="14.4" customHeight="1" x14ac:dyDescent="0.3">
      <c r="A620" s="661" t="s">
        <v>569</v>
      </c>
      <c r="B620" s="662" t="s">
        <v>570</v>
      </c>
      <c r="C620" s="663" t="s">
        <v>3328</v>
      </c>
      <c r="D620" s="664" t="s">
        <v>5503</v>
      </c>
      <c r="E620" s="663" t="s">
        <v>5504</v>
      </c>
      <c r="F620" s="664" t="s">
        <v>5505</v>
      </c>
      <c r="G620" s="663" t="s">
        <v>4313</v>
      </c>
      <c r="H620" s="663" t="s">
        <v>4314</v>
      </c>
      <c r="I620" s="665">
        <v>901.74</v>
      </c>
      <c r="J620" s="665">
        <v>2</v>
      </c>
      <c r="K620" s="666">
        <v>1803.48</v>
      </c>
    </row>
    <row r="621" spans="1:11" ht="14.4" customHeight="1" x14ac:dyDescent="0.3">
      <c r="A621" s="661" t="s">
        <v>569</v>
      </c>
      <c r="B621" s="662" t="s">
        <v>570</v>
      </c>
      <c r="C621" s="663" t="s">
        <v>3328</v>
      </c>
      <c r="D621" s="664" t="s">
        <v>5503</v>
      </c>
      <c r="E621" s="663" t="s">
        <v>5504</v>
      </c>
      <c r="F621" s="664" t="s">
        <v>5505</v>
      </c>
      <c r="G621" s="663" t="s">
        <v>4315</v>
      </c>
      <c r="H621" s="663" t="s">
        <v>4316</v>
      </c>
      <c r="I621" s="665">
        <v>499.31454545454557</v>
      </c>
      <c r="J621" s="665">
        <v>14</v>
      </c>
      <c r="K621" s="666">
        <v>6990.42</v>
      </c>
    </row>
    <row r="622" spans="1:11" ht="14.4" customHeight="1" x14ac:dyDescent="0.3">
      <c r="A622" s="661" t="s">
        <v>569</v>
      </c>
      <c r="B622" s="662" t="s">
        <v>570</v>
      </c>
      <c r="C622" s="663" t="s">
        <v>3328</v>
      </c>
      <c r="D622" s="664" t="s">
        <v>5503</v>
      </c>
      <c r="E622" s="663" t="s">
        <v>5504</v>
      </c>
      <c r="F622" s="664" t="s">
        <v>5505</v>
      </c>
      <c r="G622" s="663" t="s">
        <v>4317</v>
      </c>
      <c r="H622" s="663" t="s">
        <v>4318</v>
      </c>
      <c r="I622" s="665">
        <v>499.3075</v>
      </c>
      <c r="J622" s="665">
        <v>4</v>
      </c>
      <c r="K622" s="666">
        <v>1997.23</v>
      </c>
    </row>
    <row r="623" spans="1:11" ht="14.4" customHeight="1" x14ac:dyDescent="0.3">
      <c r="A623" s="661" t="s">
        <v>569</v>
      </c>
      <c r="B623" s="662" t="s">
        <v>570</v>
      </c>
      <c r="C623" s="663" t="s">
        <v>3328</v>
      </c>
      <c r="D623" s="664" t="s">
        <v>5503</v>
      </c>
      <c r="E623" s="663" t="s">
        <v>5504</v>
      </c>
      <c r="F623" s="664" t="s">
        <v>5505</v>
      </c>
      <c r="G623" s="663" t="s">
        <v>4319</v>
      </c>
      <c r="H623" s="663" t="s">
        <v>4320</v>
      </c>
      <c r="I623" s="665">
        <v>344.28</v>
      </c>
      <c r="J623" s="665">
        <v>4</v>
      </c>
      <c r="K623" s="666">
        <v>1377.12</v>
      </c>
    </row>
    <row r="624" spans="1:11" ht="14.4" customHeight="1" x14ac:dyDescent="0.3">
      <c r="A624" s="661" t="s">
        <v>569</v>
      </c>
      <c r="B624" s="662" t="s">
        <v>570</v>
      </c>
      <c r="C624" s="663" t="s">
        <v>3328</v>
      </c>
      <c r="D624" s="664" t="s">
        <v>5503</v>
      </c>
      <c r="E624" s="663" t="s">
        <v>5504</v>
      </c>
      <c r="F624" s="664" t="s">
        <v>5505</v>
      </c>
      <c r="G624" s="663" t="s">
        <v>4321</v>
      </c>
      <c r="H624" s="663" t="s">
        <v>4322</v>
      </c>
      <c r="I624" s="665">
        <v>6259.36</v>
      </c>
      <c r="J624" s="665">
        <v>1</v>
      </c>
      <c r="K624" s="666">
        <v>6259.36</v>
      </c>
    </row>
    <row r="625" spans="1:11" ht="14.4" customHeight="1" x14ac:dyDescent="0.3">
      <c r="A625" s="661" t="s">
        <v>569</v>
      </c>
      <c r="B625" s="662" t="s">
        <v>570</v>
      </c>
      <c r="C625" s="663" t="s">
        <v>3328</v>
      </c>
      <c r="D625" s="664" t="s">
        <v>5503</v>
      </c>
      <c r="E625" s="663" t="s">
        <v>5504</v>
      </c>
      <c r="F625" s="664" t="s">
        <v>5505</v>
      </c>
      <c r="G625" s="663" t="s">
        <v>4323</v>
      </c>
      <c r="H625" s="663" t="s">
        <v>4324</v>
      </c>
      <c r="I625" s="665">
        <v>1546.98</v>
      </c>
      <c r="J625" s="665">
        <v>7</v>
      </c>
      <c r="K625" s="666">
        <v>10828.86</v>
      </c>
    </row>
    <row r="626" spans="1:11" ht="14.4" customHeight="1" x14ac:dyDescent="0.3">
      <c r="A626" s="661" t="s">
        <v>569</v>
      </c>
      <c r="B626" s="662" t="s">
        <v>570</v>
      </c>
      <c r="C626" s="663" t="s">
        <v>3328</v>
      </c>
      <c r="D626" s="664" t="s">
        <v>5503</v>
      </c>
      <c r="E626" s="663" t="s">
        <v>5504</v>
      </c>
      <c r="F626" s="664" t="s">
        <v>5505</v>
      </c>
      <c r="G626" s="663" t="s">
        <v>4325</v>
      </c>
      <c r="H626" s="663" t="s">
        <v>4326</v>
      </c>
      <c r="I626" s="665">
        <v>9660</v>
      </c>
      <c r="J626" s="665">
        <v>1</v>
      </c>
      <c r="K626" s="666">
        <v>9660</v>
      </c>
    </row>
    <row r="627" spans="1:11" ht="14.4" customHeight="1" x14ac:dyDescent="0.3">
      <c r="A627" s="661" t="s">
        <v>569</v>
      </c>
      <c r="B627" s="662" t="s">
        <v>570</v>
      </c>
      <c r="C627" s="663" t="s">
        <v>3328</v>
      </c>
      <c r="D627" s="664" t="s">
        <v>5503</v>
      </c>
      <c r="E627" s="663" t="s">
        <v>5504</v>
      </c>
      <c r="F627" s="664" t="s">
        <v>5505</v>
      </c>
      <c r="G627" s="663" t="s">
        <v>4327</v>
      </c>
      <c r="H627" s="663" t="s">
        <v>4328</v>
      </c>
      <c r="I627" s="665">
        <v>1274.52</v>
      </c>
      <c r="J627" s="665">
        <v>7</v>
      </c>
      <c r="K627" s="666">
        <v>8921.6500000000015</v>
      </c>
    </row>
    <row r="628" spans="1:11" ht="14.4" customHeight="1" x14ac:dyDescent="0.3">
      <c r="A628" s="661" t="s">
        <v>569</v>
      </c>
      <c r="B628" s="662" t="s">
        <v>570</v>
      </c>
      <c r="C628" s="663" t="s">
        <v>3328</v>
      </c>
      <c r="D628" s="664" t="s">
        <v>5503</v>
      </c>
      <c r="E628" s="663" t="s">
        <v>5504</v>
      </c>
      <c r="F628" s="664" t="s">
        <v>5505</v>
      </c>
      <c r="G628" s="663" t="s">
        <v>4329</v>
      </c>
      <c r="H628" s="663" t="s">
        <v>4330</v>
      </c>
      <c r="I628" s="665">
        <v>1435.2655555555557</v>
      </c>
      <c r="J628" s="665">
        <v>12</v>
      </c>
      <c r="K628" s="666">
        <v>17223.16</v>
      </c>
    </row>
    <row r="629" spans="1:11" ht="14.4" customHeight="1" x14ac:dyDescent="0.3">
      <c r="A629" s="661" t="s">
        <v>569</v>
      </c>
      <c r="B629" s="662" t="s">
        <v>570</v>
      </c>
      <c r="C629" s="663" t="s">
        <v>3328</v>
      </c>
      <c r="D629" s="664" t="s">
        <v>5503</v>
      </c>
      <c r="E629" s="663" t="s">
        <v>5504</v>
      </c>
      <c r="F629" s="664" t="s">
        <v>5505</v>
      </c>
      <c r="G629" s="663" t="s">
        <v>4331</v>
      </c>
      <c r="H629" s="663" t="s">
        <v>4332</v>
      </c>
      <c r="I629" s="665">
        <v>7512.95</v>
      </c>
      <c r="J629" s="665">
        <v>13</v>
      </c>
      <c r="K629" s="666">
        <v>97668.349999999991</v>
      </c>
    </row>
    <row r="630" spans="1:11" ht="14.4" customHeight="1" x14ac:dyDescent="0.3">
      <c r="A630" s="661" t="s">
        <v>569</v>
      </c>
      <c r="B630" s="662" t="s">
        <v>570</v>
      </c>
      <c r="C630" s="663" t="s">
        <v>3328</v>
      </c>
      <c r="D630" s="664" t="s">
        <v>5503</v>
      </c>
      <c r="E630" s="663" t="s">
        <v>5504</v>
      </c>
      <c r="F630" s="664" t="s">
        <v>5505</v>
      </c>
      <c r="G630" s="663" t="s">
        <v>4333</v>
      </c>
      <c r="H630" s="663" t="s">
        <v>4334</v>
      </c>
      <c r="I630" s="665">
        <v>5146.25</v>
      </c>
      <c r="J630" s="665">
        <v>1</v>
      </c>
      <c r="K630" s="666">
        <v>5146.25</v>
      </c>
    </row>
    <row r="631" spans="1:11" ht="14.4" customHeight="1" x14ac:dyDescent="0.3">
      <c r="A631" s="661" t="s">
        <v>569</v>
      </c>
      <c r="B631" s="662" t="s">
        <v>570</v>
      </c>
      <c r="C631" s="663" t="s">
        <v>3328</v>
      </c>
      <c r="D631" s="664" t="s">
        <v>5503</v>
      </c>
      <c r="E631" s="663" t="s">
        <v>5504</v>
      </c>
      <c r="F631" s="664" t="s">
        <v>5505</v>
      </c>
      <c r="G631" s="663" t="s">
        <v>4335</v>
      </c>
      <c r="H631" s="663" t="s">
        <v>4336</v>
      </c>
      <c r="I631" s="665">
        <v>5330.25</v>
      </c>
      <c r="J631" s="665">
        <v>3</v>
      </c>
      <c r="K631" s="666">
        <v>15990.75</v>
      </c>
    </row>
    <row r="632" spans="1:11" ht="14.4" customHeight="1" x14ac:dyDescent="0.3">
      <c r="A632" s="661" t="s">
        <v>569</v>
      </c>
      <c r="B632" s="662" t="s">
        <v>570</v>
      </c>
      <c r="C632" s="663" t="s">
        <v>3328</v>
      </c>
      <c r="D632" s="664" t="s">
        <v>5503</v>
      </c>
      <c r="E632" s="663" t="s">
        <v>5504</v>
      </c>
      <c r="F632" s="664" t="s">
        <v>5505</v>
      </c>
      <c r="G632" s="663" t="s">
        <v>4337</v>
      </c>
      <c r="H632" s="663" t="s">
        <v>4338</v>
      </c>
      <c r="I632" s="665">
        <v>527.85000000000014</v>
      </c>
      <c r="J632" s="665">
        <v>41</v>
      </c>
      <c r="K632" s="666">
        <v>21641.850000000002</v>
      </c>
    </row>
    <row r="633" spans="1:11" ht="14.4" customHeight="1" x14ac:dyDescent="0.3">
      <c r="A633" s="661" t="s">
        <v>569</v>
      </c>
      <c r="B633" s="662" t="s">
        <v>570</v>
      </c>
      <c r="C633" s="663" t="s">
        <v>3328</v>
      </c>
      <c r="D633" s="664" t="s">
        <v>5503</v>
      </c>
      <c r="E633" s="663" t="s">
        <v>5504</v>
      </c>
      <c r="F633" s="664" t="s">
        <v>5505</v>
      </c>
      <c r="G633" s="663" t="s">
        <v>4339</v>
      </c>
      <c r="H633" s="663" t="s">
        <v>4340</v>
      </c>
      <c r="I633" s="665">
        <v>3795</v>
      </c>
      <c r="J633" s="665">
        <v>8</v>
      </c>
      <c r="K633" s="666">
        <v>30360</v>
      </c>
    </row>
    <row r="634" spans="1:11" ht="14.4" customHeight="1" x14ac:dyDescent="0.3">
      <c r="A634" s="661" t="s">
        <v>569</v>
      </c>
      <c r="B634" s="662" t="s">
        <v>570</v>
      </c>
      <c r="C634" s="663" t="s">
        <v>3328</v>
      </c>
      <c r="D634" s="664" t="s">
        <v>5503</v>
      </c>
      <c r="E634" s="663" t="s">
        <v>5504</v>
      </c>
      <c r="F634" s="664" t="s">
        <v>5505</v>
      </c>
      <c r="G634" s="663" t="s">
        <v>4341</v>
      </c>
      <c r="H634" s="663" t="s">
        <v>4342</v>
      </c>
      <c r="I634" s="665">
        <v>329.46125000000001</v>
      </c>
      <c r="J634" s="665">
        <v>23</v>
      </c>
      <c r="K634" s="666">
        <v>7577.63</v>
      </c>
    </row>
    <row r="635" spans="1:11" ht="14.4" customHeight="1" x14ac:dyDescent="0.3">
      <c r="A635" s="661" t="s">
        <v>569</v>
      </c>
      <c r="B635" s="662" t="s">
        <v>570</v>
      </c>
      <c r="C635" s="663" t="s">
        <v>3328</v>
      </c>
      <c r="D635" s="664" t="s">
        <v>5503</v>
      </c>
      <c r="E635" s="663" t="s">
        <v>5504</v>
      </c>
      <c r="F635" s="664" t="s">
        <v>5505</v>
      </c>
      <c r="G635" s="663" t="s">
        <v>4343</v>
      </c>
      <c r="H635" s="663" t="s">
        <v>4344</v>
      </c>
      <c r="I635" s="665">
        <v>1232.3499999999999</v>
      </c>
      <c r="J635" s="665">
        <v>2</v>
      </c>
      <c r="K635" s="666">
        <v>2464.6999999999998</v>
      </c>
    </row>
    <row r="636" spans="1:11" ht="14.4" customHeight="1" x14ac:dyDescent="0.3">
      <c r="A636" s="661" t="s">
        <v>569</v>
      </c>
      <c r="B636" s="662" t="s">
        <v>570</v>
      </c>
      <c r="C636" s="663" t="s">
        <v>3328</v>
      </c>
      <c r="D636" s="664" t="s">
        <v>5503</v>
      </c>
      <c r="E636" s="663" t="s">
        <v>5504</v>
      </c>
      <c r="F636" s="664" t="s">
        <v>5505</v>
      </c>
      <c r="G636" s="663" t="s">
        <v>4345</v>
      </c>
      <c r="H636" s="663" t="s">
        <v>4346</v>
      </c>
      <c r="I636" s="665">
        <v>1094.395</v>
      </c>
      <c r="J636" s="665">
        <v>2</v>
      </c>
      <c r="K636" s="666">
        <v>2188.79</v>
      </c>
    </row>
    <row r="637" spans="1:11" ht="14.4" customHeight="1" x14ac:dyDescent="0.3">
      <c r="A637" s="661" t="s">
        <v>569</v>
      </c>
      <c r="B637" s="662" t="s">
        <v>570</v>
      </c>
      <c r="C637" s="663" t="s">
        <v>3328</v>
      </c>
      <c r="D637" s="664" t="s">
        <v>5503</v>
      </c>
      <c r="E637" s="663" t="s">
        <v>5504</v>
      </c>
      <c r="F637" s="664" t="s">
        <v>5505</v>
      </c>
      <c r="G637" s="663" t="s">
        <v>4347</v>
      </c>
      <c r="H637" s="663" t="s">
        <v>4348</v>
      </c>
      <c r="I637" s="665">
        <v>1247.16875</v>
      </c>
      <c r="J637" s="665">
        <v>12</v>
      </c>
      <c r="K637" s="666">
        <v>14966.05</v>
      </c>
    </row>
    <row r="638" spans="1:11" ht="14.4" customHeight="1" x14ac:dyDescent="0.3">
      <c r="A638" s="661" t="s">
        <v>569</v>
      </c>
      <c r="B638" s="662" t="s">
        <v>570</v>
      </c>
      <c r="C638" s="663" t="s">
        <v>3328</v>
      </c>
      <c r="D638" s="664" t="s">
        <v>5503</v>
      </c>
      <c r="E638" s="663" t="s">
        <v>5504</v>
      </c>
      <c r="F638" s="664" t="s">
        <v>5505</v>
      </c>
      <c r="G638" s="663" t="s">
        <v>4349</v>
      </c>
      <c r="H638" s="663" t="s">
        <v>4350</v>
      </c>
      <c r="I638" s="665">
        <v>1121.76</v>
      </c>
      <c r="J638" s="665">
        <v>4</v>
      </c>
      <c r="K638" s="666">
        <v>4487.03</v>
      </c>
    </row>
    <row r="639" spans="1:11" ht="14.4" customHeight="1" x14ac:dyDescent="0.3">
      <c r="A639" s="661" t="s">
        <v>569</v>
      </c>
      <c r="B639" s="662" t="s">
        <v>570</v>
      </c>
      <c r="C639" s="663" t="s">
        <v>3328</v>
      </c>
      <c r="D639" s="664" t="s">
        <v>5503</v>
      </c>
      <c r="E639" s="663" t="s">
        <v>5504</v>
      </c>
      <c r="F639" s="664" t="s">
        <v>5505</v>
      </c>
      <c r="G639" s="663" t="s">
        <v>4351</v>
      </c>
      <c r="H639" s="663" t="s">
        <v>4352</v>
      </c>
      <c r="I639" s="665">
        <v>9158.77</v>
      </c>
      <c r="J639" s="665">
        <v>1</v>
      </c>
      <c r="K639" s="666">
        <v>9158.77</v>
      </c>
    </row>
    <row r="640" spans="1:11" ht="14.4" customHeight="1" x14ac:dyDescent="0.3">
      <c r="A640" s="661" t="s">
        <v>569</v>
      </c>
      <c r="B640" s="662" t="s">
        <v>570</v>
      </c>
      <c r="C640" s="663" t="s">
        <v>3328</v>
      </c>
      <c r="D640" s="664" t="s">
        <v>5503</v>
      </c>
      <c r="E640" s="663" t="s">
        <v>5504</v>
      </c>
      <c r="F640" s="664" t="s">
        <v>5505</v>
      </c>
      <c r="G640" s="663" t="s">
        <v>4353</v>
      </c>
      <c r="H640" s="663" t="s">
        <v>4354</v>
      </c>
      <c r="I640" s="665">
        <v>585.17999999999995</v>
      </c>
      <c r="J640" s="665">
        <v>1</v>
      </c>
      <c r="K640" s="666">
        <v>585.17999999999995</v>
      </c>
    </row>
    <row r="641" spans="1:11" ht="14.4" customHeight="1" x14ac:dyDescent="0.3">
      <c r="A641" s="661" t="s">
        <v>569</v>
      </c>
      <c r="B641" s="662" t="s">
        <v>570</v>
      </c>
      <c r="C641" s="663" t="s">
        <v>3328</v>
      </c>
      <c r="D641" s="664" t="s">
        <v>5503</v>
      </c>
      <c r="E641" s="663" t="s">
        <v>5504</v>
      </c>
      <c r="F641" s="664" t="s">
        <v>5505</v>
      </c>
      <c r="G641" s="663" t="s">
        <v>4355</v>
      </c>
      <c r="H641" s="663" t="s">
        <v>4356</v>
      </c>
      <c r="I641" s="665">
        <v>216.61500000000001</v>
      </c>
      <c r="J641" s="665">
        <v>2</v>
      </c>
      <c r="K641" s="666">
        <v>433.23</v>
      </c>
    </row>
    <row r="642" spans="1:11" ht="14.4" customHeight="1" x14ac:dyDescent="0.3">
      <c r="A642" s="661" t="s">
        <v>569</v>
      </c>
      <c r="B642" s="662" t="s">
        <v>570</v>
      </c>
      <c r="C642" s="663" t="s">
        <v>3328</v>
      </c>
      <c r="D642" s="664" t="s">
        <v>5503</v>
      </c>
      <c r="E642" s="663" t="s">
        <v>5504</v>
      </c>
      <c r="F642" s="664" t="s">
        <v>5505</v>
      </c>
      <c r="G642" s="663" t="s">
        <v>4357</v>
      </c>
      <c r="H642" s="663" t="s">
        <v>4358</v>
      </c>
      <c r="I642" s="665">
        <v>466.28</v>
      </c>
      <c r="J642" s="665">
        <v>1</v>
      </c>
      <c r="K642" s="666">
        <v>466.28</v>
      </c>
    </row>
    <row r="643" spans="1:11" ht="14.4" customHeight="1" x14ac:dyDescent="0.3">
      <c r="A643" s="661" t="s">
        <v>569</v>
      </c>
      <c r="B643" s="662" t="s">
        <v>570</v>
      </c>
      <c r="C643" s="663" t="s">
        <v>3328</v>
      </c>
      <c r="D643" s="664" t="s">
        <v>5503</v>
      </c>
      <c r="E643" s="663" t="s">
        <v>5504</v>
      </c>
      <c r="F643" s="664" t="s">
        <v>5505</v>
      </c>
      <c r="G643" s="663" t="s">
        <v>4359</v>
      </c>
      <c r="H643" s="663" t="s">
        <v>4360</v>
      </c>
      <c r="I643" s="665">
        <v>248.40000000000003</v>
      </c>
      <c r="J643" s="665">
        <v>15</v>
      </c>
      <c r="K643" s="666">
        <v>3726.0000000000009</v>
      </c>
    </row>
    <row r="644" spans="1:11" ht="14.4" customHeight="1" x14ac:dyDescent="0.3">
      <c r="A644" s="661" t="s">
        <v>569</v>
      </c>
      <c r="B644" s="662" t="s">
        <v>570</v>
      </c>
      <c r="C644" s="663" t="s">
        <v>3328</v>
      </c>
      <c r="D644" s="664" t="s">
        <v>5503</v>
      </c>
      <c r="E644" s="663" t="s">
        <v>5504</v>
      </c>
      <c r="F644" s="664" t="s">
        <v>5505</v>
      </c>
      <c r="G644" s="663" t="s">
        <v>4361</v>
      </c>
      <c r="H644" s="663" t="s">
        <v>4362</v>
      </c>
      <c r="I644" s="665">
        <v>722.76</v>
      </c>
      <c r="J644" s="665">
        <v>2</v>
      </c>
      <c r="K644" s="666">
        <v>1445.52</v>
      </c>
    </row>
    <row r="645" spans="1:11" ht="14.4" customHeight="1" x14ac:dyDescent="0.3">
      <c r="A645" s="661" t="s">
        <v>569</v>
      </c>
      <c r="B645" s="662" t="s">
        <v>570</v>
      </c>
      <c r="C645" s="663" t="s">
        <v>3328</v>
      </c>
      <c r="D645" s="664" t="s">
        <v>5503</v>
      </c>
      <c r="E645" s="663" t="s">
        <v>5504</v>
      </c>
      <c r="F645" s="664" t="s">
        <v>5505</v>
      </c>
      <c r="G645" s="663" t="s">
        <v>4363</v>
      </c>
      <c r="H645" s="663" t="s">
        <v>4364</v>
      </c>
      <c r="I645" s="665">
        <v>1247.1600000000001</v>
      </c>
      <c r="J645" s="665">
        <v>1</v>
      </c>
      <c r="K645" s="666">
        <v>1247.1600000000001</v>
      </c>
    </row>
    <row r="646" spans="1:11" ht="14.4" customHeight="1" x14ac:dyDescent="0.3">
      <c r="A646" s="661" t="s">
        <v>569</v>
      </c>
      <c r="B646" s="662" t="s">
        <v>570</v>
      </c>
      <c r="C646" s="663" t="s">
        <v>3328</v>
      </c>
      <c r="D646" s="664" t="s">
        <v>5503</v>
      </c>
      <c r="E646" s="663" t="s">
        <v>5504</v>
      </c>
      <c r="F646" s="664" t="s">
        <v>5505</v>
      </c>
      <c r="G646" s="663" t="s">
        <v>4365</v>
      </c>
      <c r="H646" s="663" t="s">
        <v>4366</v>
      </c>
      <c r="I646" s="665">
        <v>1421.5749999999998</v>
      </c>
      <c r="J646" s="665">
        <v>4</v>
      </c>
      <c r="K646" s="666">
        <v>5686.2999999999993</v>
      </c>
    </row>
    <row r="647" spans="1:11" ht="14.4" customHeight="1" x14ac:dyDescent="0.3">
      <c r="A647" s="661" t="s">
        <v>569</v>
      </c>
      <c r="B647" s="662" t="s">
        <v>570</v>
      </c>
      <c r="C647" s="663" t="s">
        <v>3328</v>
      </c>
      <c r="D647" s="664" t="s">
        <v>5503</v>
      </c>
      <c r="E647" s="663" t="s">
        <v>5504</v>
      </c>
      <c r="F647" s="664" t="s">
        <v>5505</v>
      </c>
      <c r="G647" s="663" t="s">
        <v>4367</v>
      </c>
      <c r="H647" s="663" t="s">
        <v>4368</v>
      </c>
      <c r="I647" s="665">
        <v>433.21208333333334</v>
      </c>
      <c r="J647" s="665">
        <v>28</v>
      </c>
      <c r="K647" s="666">
        <v>12129.98</v>
      </c>
    </row>
    <row r="648" spans="1:11" ht="14.4" customHeight="1" x14ac:dyDescent="0.3">
      <c r="A648" s="661" t="s">
        <v>569</v>
      </c>
      <c r="B648" s="662" t="s">
        <v>570</v>
      </c>
      <c r="C648" s="663" t="s">
        <v>3328</v>
      </c>
      <c r="D648" s="664" t="s">
        <v>5503</v>
      </c>
      <c r="E648" s="663" t="s">
        <v>5504</v>
      </c>
      <c r="F648" s="664" t="s">
        <v>5505</v>
      </c>
      <c r="G648" s="663" t="s">
        <v>4369</v>
      </c>
      <c r="H648" s="663" t="s">
        <v>4370</v>
      </c>
      <c r="I648" s="665">
        <v>1856.1</v>
      </c>
      <c r="J648" s="665">
        <v>8</v>
      </c>
      <c r="K648" s="666">
        <v>14848.8</v>
      </c>
    </row>
    <row r="649" spans="1:11" ht="14.4" customHeight="1" x14ac:dyDescent="0.3">
      <c r="A649" s="661" t="s">
        <v>569</v>
      </c>
      <c r="B649" s="662" t="s">
        <v>570</v>
      </c>
      <c r="C649" s="663" t="s">
        <v>3328</v>
      </c>
      <c r="D649" s="664" t="s">
        <v>5503</v>
      </c>
      <c r="E649" s="663" t="s">
        <v>5504</v>
      </c>
      <c r="F649" s="664" t="s">
        <v>5505</v>
      </c>
      <c r="G649" s="663" t="s">
        <v>4371</v>
      </c>
      <c r="H649" s="663" t="s">
        <v>4372</v>
      </c>
      <c r="I649" s="665">
        <v>3510.28</v>
      </c>
      <c r="J649" s="665">
        <v>2</v>
      </c>
      <c r="K649" s="666">
        <v>7020.56</v>
      </c>
    </row>
    <row r="650" spans="1:11" ht="14.4" customHeight="1" x14ac:dyDescent="0.3">
      <c r="A650" s="661" t="s">
        <v>569</v>
      </c>
      <c r="B650" s="662" t="s">
        <v>570</v>
      </c>
      <c r="C650" s="663" t="s">
        <v>3328</v>
      </c>
      <c r="D650" s="664" t="s">
        <v>5503</v>
      </c>
      <c r="E650" s="663" t="s">
        <v>5504</v>
      </c>
      <c r="F650" s="664" t="s">
        <v>5505</v>
      </c>
      <c r="G650" s="663" t="s">
        <v>4373</v>
      </c>
      <c r="H650" s="663" t="s">
        <v>4374</v>
      </c>
      <c r="I650" s="665">
        <v>1655.28</v>
      </c>
      <c r="J650" s="665">
        <v>5</v>
      </c>
      <c r="K650" s="666">
        <v>8276.380000000001</v>
      </c>
    </row>
    <row r="651" spans="1:11" ht="14.4" customHeight="1" x14ac:dyDescent="0.3">
      <c r="A651" s="661" t="s">
        <v>569</v>
      </c>
      <c r="B651" s="662" t="s">
        <v>570</v>
      </c>
      <c r="C651" s="663" t="s">
        <v>3328</v>
      </c>
      <c r="D651" s="664" t="s">
        <v>5503</v>
      </c>
      <c r="E651" s="663" t="s">
        <v>5504</v>
      </c>
      <c r="F651" s="664" t="s">
        <v>5505</v>
      </c>
      <c r="G651" s="663" t="s">
        <v>4375</v>
      </c>
      <c r="H651" s="663" t="s">
        <v>4376</v>
      </c>
      <c r="I651" s="665">
        <v>10624.8</v>
      </c>
      <c r="J651" s="665">
        <v>3</v>
      </c>
      <c r="K651" s="666">
        <v>31874.399999999998</v>
      </c>
    </row>
    <row r="652" spans="1:11" ht="14.4" customHeight="1" x14ac:dyDescent="0.3">
      <c r="A652" s="661" t="s">
        <v>569</v>
      </c>
      <c r="B652" s="662" t="s">
        <v>570</v>
      </c>
      <c r="C652" s="663" t="s">
        <v>3328</v>
      </c>
      <c r="D652" s="664" t="s">
        <v>5503</v>
      </c>
      <c r="E652" s="663" t="s">
        <v>5504</v>
      </c>
      <c r="F652" s="664" t="s">
        <v>5505</v>
      </c>
      <c r="G652" s="663" t="s">
        <v>4377</v>
      </c>
      <c r="H652" s="663" t="s">
        <v>4378</v>
      </c>
      <c r="I652" s="665">
        <v>1098.9669999999999</v>
      </c>
      <c r="J652" s="665">
        <v>28</v>
      </c>
      <c r="K652" s="666">
        <v>30771.01</v>
      </c>
    </row>
    <row r="653" spans="1:11" ht="14.4" customHeight="1" x14ac:dyDescent="0.3">
      <c r="A653" s="661" t="s">
        <v>569</v>
      </c>
      <c r="B653" s="662" t="s">
        <v>570</v>
      </c>
      <c r="C653" s="663" t="s">
        <v>3328</v>
      </c>
      <c r="D653" s="664" t="s">
        <v>5503</v>
      </c>
      <c r="E653" s="663" t="s">
        <v>5504</v>
      </c>
      <c r="F653" s="664" t="s">
        <v>5505</v>
      </c>
      <c r="G653" s="663" t="s">
        <v>4379</v>
      </c>
      <c r="H653" s="663" t="s">
        <v>4380</v>
      </c>
      <c r="I653" s="665">
        <v>11408</v>
      </c>
      <c r="J653" s="665">
        <v>4</v>
      </c>
      <c r="K653" s="666">
        <v>45632</v>
      </c>
    </row>
    <row r="654" spans="1:11" ht="14.4" customHeight="1" x14ac:dyDescent="0.3">
      <c r="A654" s="661" t="s">
        <v>569</v>
      </c>
      <c r="B654" s="662" t="s">
        <v>570</v>
      </c>
      <c r="C654" s="663" t="s">
        <v>3328</v>
      </c>
      <c r="D654" s="664" t="s">
        <v>5503</v>
      </c>
      <c r="E654" s="663" t="s">
        <v>5504</v>
      </c>
      <c r="F654" s="664" t="s">
        <v>5505</v>
      </c>
      <c r="G654" s="663" t="s">
        <v>4381</v>
      </c>
      <c r="H654" s="663" t="s">
        <v>4382</v>
      </c>
      <c r="I654" s="665">
        <v>1856.1000000000001</v>
      </c>
      <c r="J654" s="665">
        <v>6</v>
      </c>
      <c r="K654" s="666">
        <v>11136.6</v>
      </c>
    </row>
    <row r="655" spans="1:11" ht="14.4" customHeight="1" x14ac:dyDescent="0.3">
      <c r="A655" s="661" t="s">
        <v>569</v>
      </c>
      <c r="B655" s="662" t="s">
        <v>570</v>
      </c>
      <c r="C655" s="663" t="s">
        <v>3328</v>
      </c>
      <c r="D655" s="664" t="s">
        <v>5503</v>
      </c>
      <c r="E655" s="663" t="s">
        <v>5504</v>
      </c>
      <c r="F655" s="664" t="s">
        <v>5505</v>
      </c>
      <c r="G655" s="663" t="s">
        <v>4383</v>
      </c>
      <c r="H655" s="663" t="s">
        <v>4384</v>
      </c>
      <c r="I655" s="665">
        <v>1385.75</v>
      </c>
      <c r="J655" s="665">
        <v>1</v>
      </c>
      <c r="K655" s="666">
        <v>1385.75</v>
      </c>
    </row>
    <row r="656" spans="1:11" ht="14.4" customHeight="1" x14ac:dyDescent="0.3">
      <c r="A656" s="661" t="s">
        <v>569</v>
      </c>
      <c r="B656" s="662" t="s">
        <v>570</v>
      </c>
      <c r="C656" s="663" t="s">
        <v>3328</v>
      </c>
      <c r="D656" s="664" t="s">
        <v>5503</v>
      </c>
      <c r="E656" s="663" t="s">
        <v>5504</v>
      </c>
      <c r="F656" s="664" t="s">
        <v>5505</v>
      </c>
      <c r="G656" s="663" t="s">
        <v>4385</v>
      </c>
      <c r="H656" s="663" t="s">
        <v>4386</v>
      </c>
      <c r="I656" s="665">
        <v>1839.09</v>
      </c>
      <c r="J656" s="665">
        <v>3</v>
      </c>
      <c r="K656" s="666">
        <v>5517.26</v>
      </c>
    </row>
    <row r="657" spans="1:11" ht="14.4" customHeight="1" x14ac:dyDescent="0.3">
      <c r="A657" s="661" t="s">
        <v>569</v>
      </c>
      <c r="B657" s="662" t="s">
        <v>570</v>
      </c>
      <c r="C657" s="663" t="s">
        <v>3328</v>
      </c>
      <c r="D657" s="664" t="s">
        <v>5503</v>
      </c>
      <c r="E657" s="663" t="s">
        <v>5504</v>
      </c>
      <c r="F657" s="664" t="s">
        <v>5505</v>
      </c>
      <c r="G657" s="663" t="s">
        <v>4387</v>
      </c>
      <c r="H657" s="663" t="s">
        <v>4388</v>
      </c>
      <c r="I657" s="665">
        <v>499.32</v>
      </c>
      <c r="J657" s="665">
        <v>1</v>
      </c>
      <c r="K657" s="666">
        <v>499.32</v>
      </c>
    </row>
    <row r="658" spans="1:11" ht="14.4" customHeight="1" x14ac:dyDescent="0.3">
      <c r="A658" s="661" t="s">
        <v>569</v>
      </c>
      <c r="B658" s="662" t="s">
        <v>570</v>
      </c>
      <c r="C658" s="663" t="s">
        <v>3328</v>
      </c>
      <c r="D658" s="664" t="s">
        <v>5503</v>
      </c>
      <c r="E658" s="663" t="s">
        <v>5504</v>
      </c>
      <c r="F658" s="664" t="s">
        <v>5505</v>
      </c>
      <c r="G658" s="663" t="s">
        <v>4389</v>
      </c>
      <c r="H658" s="663" t="s">
        <v>4390</v>
      </c>
      <c r="I658" s="665">
        <v>454.16666666666669</v>
      </c>
      <c r="J658" s="665">
        <v>20</v>
      </c>
      <c r="K658" s="666">
        <v>9083.34</v>
      </c>
    </row>
    <row r="659" spans="1:11" ht="14.4" customHeight="1" x14ac:dyDescent="0.3">
      <c r="A659" s="661" t="s">
        <v>569</v>
      </c>
      <c r="B659" s="662" t="s">
        <v>570</v>
      </c>
      <c r="C659" s="663" t="s">
        <v>3328</v>
      </c>
      <c r="D659" s="664" t="s">
        <v>5503</v>
      </c>
      <c r="E659" s="663" t="s">
        <v>5504</v>
      </c>
      <c r="F659" s="664" t="s">
        <v>5505</v>
      </c>
      <c r="G659" s="663" t="s">
        <v>4391</v>
      </c>
      <c r="H659" s="663" t="s">
        <v>4392</v>
      </c>
      <c r="I659" s="665">
        <v>730.75</v>
      </c>
      <c r="J659" s="665">
        <v>2</v>
      </c>
      <c r="K659" s="666">
        <v>1461.5</v>
      </c>
    </row>
    <row r="660" spans="1:11" ht="14.4" customHeight="1" x14ac:dyDescent="0.3">
      <c r="A660" s="661" t="s">
        <v>569</v>
      </c>
      <c r="B660" s="662" t="s">
        <v>570</v>
      </c>
      <c r="C660" s="663" t="s">
        <v>3328</v>
      </c>
      <c r="D660" s="664" t="s">
        <v>5503</v>
      </c>
      <c r="E660" s="663" t="s">
        <v>5504</v>
      </c>
      <c r="F660" s="664" t="s">
        <v>5505</v>
      </c>
      <c r="G660" s="663" t="s">
        <v>4393</v>
      </c>
      <c r="H660" s="663" t="s">
        <v>4394</v>
      </c>
      <c r="I660" s="665">
        <v>1247.1580000000001</v>
      </c>
      <c r="J660" s="665">
        <v>8</v>
      </c>
      <c r="K660" s="666">
        <v>9977.2899999999991</v>
      </c>
    </row>
    <row r="661" spans="1:11" ht="14.4" customHeight="1" x14ac:dyDescent="0.3">
      <c r="A661" s="661" t="s">
        <v>569</v>
      </c>
      <c r="B661" s="662" t="s">
        <v>570</v>
      </c>
      <c r="C661" s="663" t="s">
        <v>3328</v>
      </c>
      <c r="D661" s="664" t="s">
        <v>5503</v>
      </c>
      <c r="E661" s="663" t="s">
        <v>5504</v>
      </c>
      <c r="F661" s="664" t="s">
        <v>5505</v>
      </c>
      <c r="G661" s="663" t="s">
        <v>4395</v>
      </c>
      <c r="H661" s="663" t="s">
        <v>4396</v>
      </c>
      <c r="I661" s="665">
        <v>527.85</v>
      </c>
      <c r="J661" s="665">
        <v>11</v>
      </c>
      <c r="K661" s="666">
        <v>5806.35</v>
      </c>
    </row>
    <row r="662" spans="1:11" ht="14.4" customHeight="1" x14ac:dyDescent="0.3">
      <c r="A662" s="661" t="s">
        <v>569</v>
      </c>
      <c r="B662" s="662" t="s">
        <v>570</v>
      </c>
      <c r="C662" s="663" t="s">
        <v>3328</v>
      </c>
      <c r="D662" s="664" t="s">
        <v>5503</v>
      </c>
      <c r="E662" s="663" t="s">
        <v>5504</v>
      </c>
      <c r="F662" s="664" t="s">
        <v>5505</v>
      </c>
      <c r="G662" s="663" t="s">
        <v>4397</v>
      </c>
      <c r="H662" s="663" t="s">
        <v>4398</v>
      </c>
      <c r="I662" s="665">
        <v>2162</v>
      </c>
      <c r="J662" s="665">
        <v>2</v>
      </c>
      <c r="K662" s="666">
        <v>4324</v>
      </c>
    </row>
    <row r="663" spans="1:11" ht="14.4" customHeight="1" x14ac:dyDescent="0.3">
      <c r="A663" s="661" t="s">
        <v>569</v>
      </c>
      <c r="B663" s="662" t="s">
        <v>570</v>
      </c>
      <c r="C663" s="663" t="s">
        <v>3328</v>
      </c>
      <c r="D663" s="664" t="s">
        <v>5503</v>
      </c>
      <c r="E663" s="663" t="s">
        <v>5504</v>
      </c>
      <c r="F663" s="664" t="s">
        <v>5505</v>
      </c>
      <c r="G663" s="663" t="s">
        <v>4399</v>
      </c>
      <c r="H663" s="663" t="s">
        <v>4400</v>
      </c>
      <c r="I663" s="665">
        <v>1029.42</v>
      </c>
      <c r="J663" s="665">
        <v>3</v>
      </c>
      <c r="K663" s="666">
        <v>3088.26</v>
      </c>
    </row>
    <row r="664" spans="1:11" ht="14.4" customHeight="1" x14ac:dyDescent="0.3">
      <c r="A664" s="661" t="s">
        <v>569</v>
      </c>
      <c r="B664" s="662" t="s">
        <v>570</v>
      </c>
      <c r="C664" s="663" t="s">
        <v>3328</v>
      </c>
      <c r="D664" s="664" t="s">
        <v>5503</v>
      </c>
      <c r="E664" s="663" t="s">
        <v>5504</v>
      </c>
      <c r="F664" s="664" t="s">
        <v>5505</v>
      </c>
      <c r="G664" s="663" t="s">
        <v>4401</v>
      </c>
      <c r="H664" s="663" t="s">
        <v>4402</v>
      </c>
      <c r="I664" s="665">
        <v>621.29999999999995</v>
      </c>
      <c r="J664" s="665">
        <v>8</v>
      </c>
      <c r="K664" s="666">
        <v>4970.4000000000005</v>
      </c>
    </row>
    <row r="665" spans="1:11" ht="14.4" customHeight="1" x14ac:dyDescent="0.3">
      <c r="A665" s="661" t="s">
        <v>569</v>
      </c>
      <c r="B665" s="662" t="s">
        <v>570</v>
      </c>
      <c r="C665" s="663" t="s">
        <v>3328</v>
      </c>
      <c r="D665" s="664" t="s">
        <v>5503</v>
      </c>
      <c r="E665" s="663" t="s">
        <v>5504</v>
      </c>
      <c r="F665" s="664" t="s">
        <v>5505</v>
      </c>
      <c r="G665" s="663" t="s">
        <v>4403</v>
      </c>
      <c r="H665" s="663" t="s">
        <v>4404</v>
      </c>
      <c r="I665" s="665">
        <v>1000.5</v>
      </c>
      <c r="J665" s="665">
        <v>5</v>
      </c>
      <c r="K665" s="666">
        <v>5002.5</v>
      </c>
    </row>
    <row r="666" spans="1:11" ht="14.4" customHeight="1" x14ac:dyDescent="0.3">
      <c r="A666" s="661" t="s">
        <v>569</v>
      </c>
      <c r="B666" s="662" t="s">
        <v>570</v>
      </c>
      <c r="C666" s="663" t="s">
        <v>3328</v>
      </c>
      <c r="D666" s="664" t="s">
        <v>5503</v>
      </c>
      <c r="E666" s="663" t="s">
        <v>5504</v>
      </c>
      <c r="F666" s="664" t="s">
        <v>5505</v>
      </c>
      <c r="G666" s="663" t="s">
        <v>4405</v>
      </c>
      <c r="H666" s="663" t="s">
        <v>4406</v>
      </c>
      <c r="I666" s="665">
        <v>943</v>
      </c>
      <c r="J666" s="665">
        <v>15</v>
      </c>
      <c r="K666" s="666">
        <v>14145</v>
      </c>
    </row>
    <row r="667" spans="1:11" ht="14.4" customHeight="1" x14ac:dyDescent="0.3">
      <c r="A667" s="661" t="s">
        <v>569</v>
      </c>
      <c r="B667" s="662" t="s">
        <v>570</v>
      </c>
      <c r="C667" s="663" t="s">
        <v>3328</v>
      </c>
      <c r="D667" s="664" t="s">
        <v>5503</v>
      </c>
      <c r="E667" s="663" t="s">
        <v>5504</v>
      </c>
      <c r="F667" s="664" t="s">
        <v>5505</v>
      </c>
      <c r="G667" s="663" t="s">
        <v>4407</v>
      </c>
      <c r="H667" s="663" t="s">
        <v>4408</v>
      </c>
      <c r="I667" s="665">
        <v>1552.5</v>
      </c>
      <c r="J667" s="665">
        <v>8</v>
      </c>
      <c r="K667" s="666">
        <v>12420</v>
      </c>
    </row>
    <row r="668" spans="1:11" ht="14.4" customHeight="1" x14ac:dyDescent="0.3">
      <c r="A668" s="661" t="s">
        <v>569</v>
      </c>
      <c r="B668" s="662" t="s">
        <v>570</v>
      </c>
      <c r="C668" s="663" t="s">
        <v>3328</v>
      </c>
      <c r="D668" s="664" t="s">
        <v>5503</v>
      </c>
      <c r="E668" s="663" t="s">
        <v>5504</v>
      </c>
      <c r="F668" s="664" t="s">
        <v>5505</v>
      </c>
      <c r="G668" s="663" t="s">
        <v>4409</v>
      </c>
      <c r="H668" s="663" t="s">
        <v>4410</v>
      </c>
      <c r="I668" s="665">
        <v>8683.4</v>
      </c>
      <c r="J668" s="665">
        <v>1</v>
      </c>
      <c r="K668" s="666">
        <v>8683.4</v>
      </c>
    </row>
    <row r="669" spans="1:11" ht="14.4" customHeight="1" x14ac:dyDescent="0.3">
      <c r="A669" s="661" t="s">
        <v>569</v>
      </c>
      <c r="B669" s="662" t="s">
        <v>570</v>
      </c>
      <c r="C669" s="663" t="s">
        <v>3328</v>
      </c>
      <c r="D669" s="664" t="s">
        <v>5503</v>
      </c>
      <c r="E669" s="663" t="s">
        <v>5504</v>
      </c>
      <c r="F669" s="664" t="s">
        <v>5505</v>
      </c>
      <c r="G669" s="663" t="s">
        <v>4411</v>
      </c>
      <c r="H669" s="663" t="s">
        <v>4412</v>
      </c>
      <c r="I669" s="665">
        <v>9656.913333333332</v>
      </c>
      <c r="J669" s="665">
        <v>3</v>
      </c>
      <c r="K669" s="666">
        <v>28970.739999999998</v>
      </c>
    </row>
    <row r="670" spans="1:11" ht="14.4" customHeight="1" x14ac:dyDescent="0.3">
      <c r="A670" s="661" t="s">
        <v>569</v>
      </c>
      <c r="B670" s="662" t="s">
        <v>570</v>
      </c>
      <c r="C670" s="663" t="s">
        <v>3328</v>
      </c>
      <c r="D670" s="664" t="s">
        <v>5503</v>
      </c>
      <c r="E670" s="663" t="s">
        <v>5504</v>
      </c>
      <c r="F670" s="664" t="s">
        <v>5505</v>
      </c>
      <c r="G670" s="663" t="s">
        <v>4413</v>
      </c>
      <c r="H670" s="663" t="s">
        <v>4414</v>
      </c>
      <c r="I670" s="665">
        <v>3795</v>
      </c>
      <c r="J670" s="665">
        <v>5</v>
      </c>
      <c r="K670" s="666">
        <v>18975</v>
      </c>
    </row>
    <row r="671" spans="1:11" ht="14.4" customHeight="1" x14ac:dyDescent="0.3">
      <c r="A671" s="661" t="s">
        <v>569</v>
      </c>
      <c r="B671" s="662" t="s">
        <v>570</v>
      </c>
      <c r="C671" s="663" t="s">
        <v>3328</v>
      </c>
      <c r="D671" s="664" t="s">
        <v>5503</v>
      </c>
      <c r="E671" s="663" t="s">
        <v>5504</v>
      </c>
      <c r="F671" s="664" t="s">
        <v>5505</v>
      </c>
      <c r="G671" s="663" t="s">
        <v>4415</v>
      </c>
      <c r="H671" s="663" t="s">
        <v>4416</v>
      </c>
      <c r="I671" s="665">
        <v>527.85000000000014</v>
      </c>
      <c r="J671" s="665">
        <v>21</v>
      </c>
      <c r="K671" s="666">
        <v>11084.850000000004</v>
      </c>
    </row>
    <row r="672" spans="1:11" ht="14.4" customHeight="1" x14ac:dyDescent="0.3">
      <c r="A672" s="661" t="s">
        <v>569</v>
      </c>
      <c r="B672" s="662" t="s">
        <v>570</v>
      </c>
      <c r="C672" s="663" t="s">
        <v>3328</v>
      </c>
      <c r="D672" s="664" t="s">
        <v>5503</v>
      </c>
      <c r="E672" s="663" t="s">
        <v>5504</v>
      </c>
      <c r="F672" s="664" t="s">
        <v>5505</v>
      </c>
      <c r="G672" s="663" t="s">
        <v>4417</v>
      </c>
      <c r="H672" s="663" t="s">
        <v>4418</v>
      </c>
      <c r="I672" s="665">
        <v>3816.7249999999999</v>
      </c>
      <c r="J672" s="665">
        <v>4</v>
      </c>
      <c r="K672" s="666">
        <v>15266.9</v>
      </c>
    </row>
    <row r="673" spans="1:11" ht="14.4" customHeight="1" x14ac:dyDescent="0.3">
      <c r="A673" s="661" t="s">
        <v>569</v>
      </c>
      <c r="B673" s="662" t="s">
        <v>570</v>
      </c>
      <c r="C673" s="663" t="s">
        <v>3328</v>
      </c>
      <c r="D673" s="664" t="s">
        <v>5503</v>
      </c>
      <c r="E673" s="663" t="s">
        <v>5504</v>
      </c>
      <c r="F673" s="664" t="s">
        <v>5505</v>
      </c>
      <c r="G673" s="663" t="s">
        <v>4419</v>
      </c>
      <c r="H673" s="663" t="s">
        <v>4420</v>
      </c>
      <c r="I673" s="665">
        <v>3795</v>
      </c>
      <c r="J673" s="665">
        <v>3</v>
      </c>
      <c r="K673" s="666">
        <v>11385</v>
      </c>
    </row>
    <row r="674" spans="1:11" ht="14.4" customHeight="1" x14ac:dyDescent="0.3">
      <c r="A674" s="661" t="s">
        <v>569</v>
      </c>
      <c r="B674" s="662" t="s">
        <v>570</v>
      </c>
      <c r="C674" s="663" t="s">
        <v>3328</v>
      </c>
      <c r="D674" s="664" t="s">
        <v>5503</v>
      </c>
      <c r="E674" s="663" t="s">
        <v>5504</v>
      </c>
      <c r="F674" s="664" t="s">
        <v>5505</v>
      </c>
      <c r="G674" s="663" t="s">
        <v>4421</v>
      </c>
      <c r="H674" s="663" t="s">
        <v>4422</v>
      </c>
      <c r="I674" s="665">
        <v>3859.1849999999999</v>
      </c>
      <c r="J674" s="665">
        <v>2</v>
      </c>
      <c r="K674" s="666">
        <v>7718.37</v>
      </c>
    </row>
    <row r="675" spans="1:11" ht="14.4" customHeight="1" x14ac:dyDescent="0.3">
      <c r="A675" s="661" t="s">
        <v>569</v>
      </c>
      <c r="B675" s="662" t="s">
        <v>570</v>
      </c>
      <c r="C675" s="663" t="s">
        <v>3328</v>
      </c>
      <c r="D675" s="664" t="s">
        <v>5503</v>
      </c>
      <c r="E675" s="663" t="s">
        <v>5504</v>
      </c>
      <c r="F675" s="664" t="s">
        <v>5505</v>
      </c>
      <c r="G675" s="663" t="s">
        <v>4423</v>
      </c>
      <c r="H675" s="663" t="s">
        <v>4424</v>
      </c>
      <c r="I675" s="665">
        <v>1546.98</v>
      </c>
      <c r="J675" s="665">
        <v>7</v>
      </c>
      <c r="K675" s="666">
        <v>10828.859999999999</v>
      </c>
    </row>
    <row r="676" spans="1:11" ht="14.4" customHeight="1" x14ac:dyDescent="0.3">
      <c r="A676" s="661" t="s">
        <v>569</v>
      </c>
      <c r="B676" s="662" t="s">
        <v>570</v>
      </c>
      <c r="C676" s="663" t="s">
        <v>3328</v>
      </c>
      <c r="D676" s="664" t="s">
        <v>5503</v>
      </c>
      <c r="E676" s="663" t="s">
        <v>5504</v>
      </c>
      <c r="F676" s="664" t="s">
        <v>5505</v>
      </c>
      <c r="G676" s="663" t="s">
        <v>4425</v>
      </c>
      <c r="H676" s="663" t="s">
        <v>4426</v>
      </c>
      <c r="I676" s="665">
        <v>344.26499999999999</v>
      </c>
      <c r="J676" s="665">
        <v>2</v>
      </c>
      <c r="K676" s="666">
        <v>688.53</v>
      </c>
    </row>
    <row r="677" spans="1:11" ht="14.4" customHeight="1" x14ac:dyDescent="0.3">
      <c r="A677" s="661" t="s">
        <v>569</v>
      </c>
      <c r="B677" s="662" t="s">
        <v>570</v>
      </c>
      <c r="C677" s="663" t="s">
        <v>3328</v>
      </c>
      <c r="D677" s="664" t="s">
        <v>5503</v>
      </c>
      <c r="E677" s="663" t="s">
        <v>5504</v>
      </c>
      <c r="F677" s="664" t="s">
        <v>5505</v>
      </c>
      <c r="G677" s="663" t="s">
        <v>4427</v>
      </c>
      <c r="H677" s="663" t="s">
        <v>4428</v>
      </c>
      <c r="I677" s="665">
        <v>11570.98</v>
      </c>
      <c r="J677" s="665">
        <v>2</v>
      </c>
      <c r="K677" s="666">
        <v>23141.96</v>
      </c>
    </row>
    <row r="678" spans="1:11" ht="14.4" customHeight="1" x14ac:dyDescent="0.3">
      <c r="A678" s="661" t="s">
        <v>569</v>
      </c>
      <c r="B678" s="662" t="s">
        <v>570</v>
      </c>
      <c r="C678" s="663" t="s">
        <v>3328</v>
      </c>
      <c r="D678" s="664" t="s">
        <v>5503</v>
      </c>
      <c r="E678" s="663" t="s">
        <v>5504</v>
      </c>
      <c r="F678" s="664" t="s">
        <v>5505</v>
      </c>
      <c r="G678" s="663" t="s">
        <v>4429</v>
      </c>
      <c r="H678" s="663" t="s">
        <v>4430</v>
      </c>
      <c r="I678" s="665">
        <v>3795</v>
      </c>
      <c r="J678" s="665">
        <v>4</v>
      </c>
      <c r="K678" s="666">
        <v>15180</v>
      </c>
    </row>
    <row r="679" spans="1:11" ht="14.4" customHeight="1" x14ac:dyDescent="0.3">
      <c r="A679" s="661" t="s">
        <v>569</v>
      </c>
      <c r="B679" s="662" t="s">
        <v>570</v>
      </c>
      <c r="C679" s="663" t="s">
        <v>3328</v>
      </c>
      <c r="D679" s="664" t="s">
        <v>5503</v>
      </c>
      <c r="E679" s="663" t="s">
        <v>5504</v>
      </c>
      <c r="F679" s="664" t="s">
        <v>5505</v>
      </c>
      <c r="G679" s="663" t="s">
        <v>4431</v>
      </c>
      <c r="H679" s="663" t="s">
        <v>4432</v>
      </c>
      <c r="I679" s="665">
        <v>549.33000000000004</v>
      </c>
      <c r="J679" s="665">
        <v>1</v>
      </c>
      <c r="K679" s="666">
        <v>549.33000000000004</v>
      </c>
    </row>
    <row r="680" spans="1:11" ht="14.4" customHeight="1" x14ac:dyDescent="0.3">
      <c r="A680" s="661" t="s">
        <v>569</v>
      </c>
      <c r="B680" s="662" t="s">
        <v>570</v>
      </c>
      <c r="C680" s="663" t="s">
        <v>3328</v>
      </c>
      <c r="D680" s="664" t="s">
        <v>5503</v>
      </c>
      <c r="E680" s="663" t="s">
        <v>5504</v>
      </c>
      <c r="F680" s="664" t="s">
        <v>5505</v>
      </c>
      <c r="G680" s="663" t="s">
        <v>4433</v>
      </c>
      <c r="H680" s="663" t="s">
        <v>4434</v>
      </c>
      <c r="I680" s="665">
        <v>1385.75</v>
      </c>
      <c r="J680" s="665">
        <v>5</v>
      </c>
      <c r="K680" s="666">
        <v>6928.75</v>
      </c>
    </row>
    <row r="681" spans="1:11" ht="14.4" customHeight="1" x14ac:dyDescent="0.3">
      <c r="A681" s="661" t="s">
        <v>569</v>
      </c>
      <c r="B681" s="662" t="s">
        <v>570</v>
      </c>
      <c r="C681" s="663" t="s">
        <v>3328</v>
      </c>
      <c r="D681" s="664" t="s">
        <v>5503</v>
      </c>
      <c r="E681" s="663" t="s">
        <v>5504</v>
      </c>
      <c r="F681" s="664" t="s">
        <v>5505</v>
      </c>
      <c r="G681" s="663" t="s">
        <v>4435</v>
      </c>
      <c r="H681" s="663" t="s">
        <v>4436</v>
      </c>
      <c r="I681" s="665">
        <v>1778.4</v>
      </c>
      <c r="J681" s="665">
        <v>2</v>
      </c>
      <c r="K681" s="666">
        <v>3556.8</v>
      </c>
    </row>
    <row r="682" spans="1:11" ht="14.4" customHeight="1" x14ac:dyDescent="0.3">
      <c r="A682" s="661" t="s">
        <v>569</v>
      </c>
      <c r="B682" s="662" t="s">
        <v>570</v>
      </c>
      <c r="C682" s="663" t="s">
        <v>3328</v>
      </c>
      <c r="D682" s="664" t="s">
        <v>5503</v>
      </c>
      <c r="E682" s="663" t="s">
        <v>5504</v>
      </c>
      <c r="F682" s="664" t="s">
        <v>5505</v>
      </c>
      <c r="G682" s="663" t="s">
        <v>4437</v>
      </c>
      <c r="H682" s="663" t="s">
        <v>4438</v>
      </c>
      <c r="I682" s="665">
        <v>11408</v>
      </c>
      <c r="J682" s="665">
        <v>4</v>
      </c>
      <c r="K682" s="666">
        <v>45632</v>
      </c>
    </row>
    <row r="683" spans="1:11" ht="14.4" customHeight="1" x14ac:dyDescent="0.3">
      <c r="A683" s="661" t="s">
        <v>569</v>
      </c>
      <c r="B683" s="662" t="s">
        <v>570</v>
      </c>
      <c r="C683" s="663" t="s">
        <v>3328</v>
      </c>
      <c r="D683" s="664" t="s">
        <v>5503</v>
      </c>
      <c r="E683" s="663" t="s">
        <v>5504</v>
      </c>
      <c r="F683" s="664" t="s">
        <v>5505</v>
      </c>
      <c r="G683" s="663" t="s">
        <v>4439</v>
      </c>
      <c r="H683" s="663" t="s">
        <v>4440</v>
      </c>
      <c r="I683" s="665">
        <v>1029.4166666666667</v>
      </c>
      <c r="J683" s="665">
        <v>3</v>
      </c>
      <c r="K683" s="666">
        <v>3088.25</v>
      </c>
    </row>
    <row r="684" spans="1:11" ht="14.4" customHeight="1" x14ac:dyDescent="0.3">
      <c r="A684" s="661" t="s">
        <v>569</v>
      </c>
      <c r="B684" s="662" t="s">
        <v>570</v>
      </c>
      <c r="C684" s="663" t="s">
        <v>3328</v>
      </c>
      <c r="D684" s="664" t="s">
        <v>5503</v>
      </c>
      <c r="E684" s="663" t="s">
        <v>5504</v>
      </c>
      <c r="F684" s="664" t="s">
        <v>5505</v>
      </c>
      <c r="G684" s="663" t="s">
        <v>4441</v>
      </c>
      <c r="H684" s="663" t="s">
        <v>4442</v>
      </c>
      <c r="I684" s="665">
        <v>1778.395</v>
      </c>
      <c r="J684" s="665">
        <v>6</v>
      </c>
      <c r="K684" s="666">
        <v>10670.36</v>
      </c>
    </row>
    <row r="685" spans="1:11" ht="14.4" customHeight="1" x14ac:dyDescent="0.3">
      <c r="A685" s="661" t="s">
        <v>569</v>
      </c>
      <c r="B685" s="662" t="s">
        <v>570</v>
      </c>
      <c r="C685" s="663" t="s">
        <v>3328</v>
      </c>
      <c r="D685" s="664" t="s">
        <v>5503</v>
      </c>
      <c r="E685" s="663" t="s">
        <v>5504</v>
      </c>
      <c r="F685" s="664" t="s">
        <v>5505</v>
      </c>
      <c r="G685" s="663" t="s">
        <v>4443</v>
      </c>
      <c r="H685" s="663" t="s">
        <v>4444</v>
      </c>
      <c r="I685" s="665">
        <v>1029.4250000000002</v>
      </c>
      <c r="J685" s="665">
        <v>4</v>
      </c>
      <c r="K685" s="666">
        <v>4117.7000000000007</v>
      </c>
    </row>
    <row r="686" spans="1:11" ht="14.4" customHeight="1" x14ac:dyDescent="0.3">
      <c r="A686" s="661" t="s">
        <v>569</v>
      </c>
      <c r="B686" s="662" t="s">
        <v>570</v>
      </c>
      <c r="C686" s="663" t="s">
        <v>3328</v>
      </c>
      <c r="D686" s="664" t="s">
        <v>5503</v>
      </c>
      <c r="E686" s="663" t="s">
        <v>5504</v>
      </c>
      <c r="F686" s="664" t="s">
        <v>5505</v>
      </c>
      <c r="G686" s="663" t="s">
        <v>4445</v>
      </c>
      <c r="H686" s="663" t="s">
        <v>4446</v>
      </c>
      <c r="I686" s="665">
        <v>1423.86</v>
      </c>
      <c r="J686" s="665">
        <v>1</v>
      </c>
      <c r="K686" s="666">
        <v>1423.86</v>
      </c>
    </row>
    <row r="687" spans="1:11" ht="14.4" customHeight="1" x14ac:dyDescent="0.3">
      <c r="A687" s="661" t="s">
        <v>569</v>
      </c>
      <c r="B687" s="662" t="s">
        <v>570</v>
      </c>
      <c r="C687" s="663" t="s">
        <v>3328</v>
      </c>
      <c r="D687" s="664" t="s">
        <v>5503</v>
      </c>
      <c r="E687" s="663" t="s">
        <v>5504</v>
      </c>
      <c r="F687" s="664" t="s">
        <v>5505</v>
      </c>
      <c r="G687" s="663" t="s">
        <v>4447</v>
      </c>
      <c r="H687" s="663" t="s">
        <v>4448</v>
      </c>
      <c r="I687" s="665">
        <v>1274.5133333333333</v>
      </c>
      <c r="J687" s="665">
        <v>5</v>
      </c>
      <c r="K687" s="666">
        <v>6372.5400000000009</v>
      </c>
    </row>
    <row r="688" spans="1:11" ht="14.4" customHeight="1" x14ac:dyDescent="0.3">
      <c r="A688" s="661" t="s">
        <v>569</v>
      </c>
      <c r="B688" s="662" t="s">
        <v>570</v>
      </c>
      <c r="C688" s="663" t="s">
        <v>3328</v>
      </c>
      <c r="D688" s="664" t="s">
        <v>5503</v>
      </c>
      <c r="E688" s="663" t="s">
        <v>5504</v>
      </c>
      <c r="F688" s="664" t="s">
        <v>5505</v>
      </c>
      <c r="G688" s="663" t="s">
        <v>4449</v>
      </c>
      <c r="H688" s="663" t="s">
        <v>4450</v>
      </c>
      <c r="I688" s="665">
        <v>229.14</v>
      </c>
      <c r="J688" s="665">
        <v>1</v>
      </c>
      <c r="K688" s="666">
        <v>229.14</v>
      </c>
    </row>
    <row r="689" spans="1:11" ht="14.4" customHeight="1" x14ac:dyDescent="0.3">
      <c r="A689" s="661" t="s">
        <v>569</v>
      </c>
      <c r="B689" s="662" t="s">
        <v>570</v>
      </c>
      <c r="C689" s="663" t="s">
        <v>3328</v>
      </c>
      <c r="D689" s="664" t="s">
        <v>5503</v>
      </c>
      <c r="E689" s="663" t="s">
        <v>5504</v>
      </c>
      <c r="F689" s="664" t="s">
        <v>5505</v>
      </c>
      <c r="G689" s="663" t="s">
        <v>4451</v>
      </c>
      <c r="H689" s="663" t="s">
        <v>4452</v>
      </c>
      <c r="I689" s="665">
        <v>439.69</v>
      </c>
      <c r="J689" s="665">
        <v>2</v>
      </c>
      <c r="K689" s="666">
        <v>879.38</v>
      </c>
    </row>
    <row r="690" spans="1:11" ht="14.4" customHeight="1" x14ac:dyDescent="0.3">
      <c r="A690" s="661" t="s">
        <v>569</v>
      </c>
      <c r="B690" s="662" t="s">
        <v>570</v>
      </c>
      <c r="C690" s="663" t="s">
        <v>3328</v>
      </c>
      <c r="D690" s="664" t="s">
        <v>5503</v>
      </c>
      <c r="E690" s="663" t="s">
        <v>5504</v>
      </c>
      <c r="F690" s="664" t="s">
        <v>5505</v>
      </c>
      <c r="G690" s="663" t="s">
        <v>4453</v>
      </c>
      <c r="H690" s="663" t="s">
        <v>4454</v>
      </c>
      <c r="I690" s="665">
        <v>1419.3</v>
      </c>
      <c r="J690" s="665">
        <v>1</v>
      </c>
      <c r="K690" s="666">
        <v>1419.3</v>
      </c>
    </row>
    <row r="691" spans="1:11" ht="14.4" customHeight="1" x14ac:dyDescent="0.3">
      <c r="A691" s="661" t="s">
        <v>569</v>
      </c>
      <c r="B691" s="662" t="s">
        <v>570</v>
      </c>
      <c r="C691" s="663" t="s">
        <v>3328</v>
      </c>
      <c r="D691" s="664" t="s">
        <v>5503</v>
      </c>
      <c r="E691" s="663" t="s">
        <v>5504</v>
      </c>
      <c r="F691" s="664" t="s">
        <v>5505</v>
      </c>
      <c r="G691" s="663" t="s">
        <v>4455</v>
      </c>
      <c r="H691" s="663" t="s">
        <v>4456</v>
      </c>
      <c r="I691" s="665">
        <v>621.29999999999995</v>
      </c>
      <c r="J691" s="665">
        <v>3</v>
      </c>
      <c r="K691" s="666">
        <v>1863.9</v>
      </c>
    </row>
    <row r="692" spans="1:11" ht="14.4" customHeight="1" x14ac:dyDescent="0.3">
      <c r="A692" s="661" t="s">
        <v>569</v>
      </c>
      <c r="B692" s="662" t="s">
        <v>570</v>
      </c>
      <c r="C692" s="663" t="s">
        <v>3328</v>
      </c>
      <c r="D692" s="664" t="s">
        <v>5503</v>
      </c>
      <c r="E692" s="663" t="s">
        <v>5504</v>
      </c>
      <c r="F692" s="664" t="s">
        <v>5505</v>
      </c>
      <c r="G692" s="663" t="s">
        <v>4457</v>
      </c>
      <c r="H692" s="663" t="s">
        <v>4458</v>
      </c>
      <c r="I692" s="665">
        <v>8572.7999999999993</v>
      </c>
      <c r="J692" s="665">
        <v>1</v>
      </c>
      <c r="K692" s="666">
        <v>8572.7999999999993</v>
      </c>
    </row>
    <row r="693" spans="1:11" ht="14.4" customHeight="1" x14ac:dyDescent="0.3">
      <c r="A693" s="661" t="s">
        <v>569</v>
      </c>
      <c r="B693" s="662" t="s">
        <v>570</v>
      </c>
      <c r="C693" s="663" t="s">
        <v>3328</v>
      </c>
      <c r="D693" s="664" t="s">
        <v>5503</v>
      </c>
      <c r="E693" s="663" t="s">
        <v>5504</v>
      </c>
      <c r="F693" s="664" t="s">
        <v>5505</v>
      </c>
      <c r="G693" s="663" t="s">
        <v>4459</v>
      </c>
      <c r="H693" s="663" t="s">
        <v>4460</v>
      </c>
      <c r="I693" s="665">
        <v>2830.625</v>
      </c>
      <c r="J693" s="665">
        <v>2</v>
      </c>
      <c r="K693" s="666">
        <v>5661.25</v>
      </c>
    </row>
    <row r="694" spans="1:11" ht="14.4" customHeight="1" x14ac:dyDescent="0.3">
      <c r="A694" s="661" t="s">
        <v>569</v>
      </c>
      <c r="B694" s="662" t="s">
        <v>570</v>
      </c>
      <c r="C694" s="663" t="s">
        <v>3328</v>
      </c>
      <c r="D694" s="664" t="s">
        <v>5503</v>
      </c>
      <c r="E694" s="663" t="s">
        <v>5504</v>
      </c>
      <c r="F694" s="664" t="s">
        <v>5505</v>
      </c>
      <c r="G694" s="663" t="s">
        <v>4461</v>
      </c>
      <c r="H694" s="663" t="s">
        <v>4462</v>
      </c>
      <c r="I694" s="665">
        <v>1421.5650000000001</v>
      </c>
      <c r="J694" s="665">
        <v>2</v>
      </c>
      <c r="K694" s="666">
        <v>2843.13</v>
      </c>
    </row>
    <row r="695" spans="1:11" ht="14.4" customHeight="1" x14ac:dyDescent="0.3">
      <c r="A695" s="661" t="s">
        <v>569</v>
      </c>
      <c r="B695" s="662" t="s">
        <v>570</v>
      </c>
      <c r="C695" s="663" t="s">
        <v>3328</v>
      </c>
      <c r="D695" s="664" t="s">
        <v>5503</v>
      </c>
      <c r="E695" s="663" t="s">
        <v>5504</v>
      </c>
      <c r="F695" s="664" t="s">
        <v>5505</v>
      </c>
      <c r="G695" s="663" t="s">
        <v>4463</v>
      </c>
      <c r="H695" s="663" t="s">
        <v>4464</v>
      </c>
      <c r="I695" s="665">
        <v>1029.42</v>
      </c>
      <c r="J695" s="665">
        <v>1</v>
      </c>
      <c r="K695" s="666">
        <v>1029.42</v>
      </c>
    </row>
    <row r="696" spans="1:11" ht="14.4" customHeight="1" x14ac:dyDescent="0.3">
      <c r="A696" s="661" t="s">
        <v>569</v>
      </c>
      <c r="B696" s="662" t="s">
        <v>570</v>
      </c>
      <c r="C696" s="663" t="s">
        <v>3328</v>
      </c>
      <c r="D696" s="664" t="s">
        <v>5503</v>
      </c>
      <c r="E696" s="663" t="s">
        <v>5504</v>
      </c>
      <c r="F696" s="664" t="s">
        <v>5505</v>
      </c>
      <c r="G696" s="663" t="s">
        <v>4465</v>
      </c>
      <c r="H696" s="663" t="s">
        <v>4466</v>
      </c>
      <c r="I696" s="665">
        <v>4600</v>
      </c>
      <c r="J696" s="665">
        <v>2</v>
      </c>
      <c r="K696" s="666">
        <v>9200</v>
      </c>
    </row>
    <row r="697" spans="1:11" ht="14.4" customHeight="1" x14ac:dyDescent="0.3">
      <c r="A697" s="661" t="s">
        <v>569</v>
      </c>
      <c r="B697" s="662" t="s">
        <v>570</v>
      </c>
      <c r="C697" s="663" t="s">
        <v>3328</v>
      </c>
      <c r="D697" s="664" t="s">
        <v>5503</v>
      </c>
      <c r="E697" s="663" t="s">
        <v>5504</v>
      </c>
      <c r="F697" s="664" t="s">
        <v>5505</v>
      </c>
      <c r="G697" s="663" t="s">
        <v>4467</v>
      </c>
      <c r="H697" s="663" t="s">
        <v>4468</v>
      </c>
      <c r="I697" s="665">
        <v>86.98</v>
      </c>
      <c r="J697" s="665">
        <v>50</v>
      </c>
      <c r="K697" s="666">
        <v>4349.13</v>
      </c>
    </row>
    <row r="698" spans="1:11" ht="14.4" customHeight="1" x14ac:dyDescent="0.3">
      <c r="A698" s="661" t="s">
        <v>569</v>
      </c>
      <c r="B698" s="662" t="s">
        <v>570</v>
      </c>
      <c r="C698" s="663" t="s">
        <v>3328</v>
      </c>
      <c r="D698" s="664" t="s">
        <v>5503</v>
      </c>
      <c r="E698" s="663" t="s">
        <v>5504</v>
      </c>
      <c r="F698" s="664" t="s">
        <v>5505</v>
      </c>
      <c r="G698" s="663" t="s">
        <v>4469</v>
      </c>
      <c r="H698" s="663" t="s">
        <v>4470</v>
      </c>
      <c r="I698" s="665">
        <v>5409.6</v>
      </c>
      <c r="J698" s="665">
        <v>5</v>
      </c>
      <c r="K698" s="666">
        <v>27048</v>
      </c>
    </row>
    <row r="699" spans="1:11" ht="14.4" customHeight="1" x14ac:dyDescent="0.3">
      <c r="A699" s="661" t="s">
        <v>569</v>
      </c>
      <c r="B699" s="662" t="s">
        <v>570</v>
      </c>
      <c r="C699" s="663" t="s">
        <v>3328</v>
      </c>
      <c r="D699" s="664" t="s">
        <v>5503</v>
      </c>
      <c r="E699" s="663" t="s">
        <v>5504</v>
      </c>
      <c r="F699" s="664" t="s">
        <v>5505</v>
      </c>
      <c r="G699" s="663" t="s">
        <v>4471</v>
      </c>
      <c r="H699" s="663" t="s">
        <v>4472</v>
      </c>
      <c r="I699" s="665">
        <v>1419.3</v>
      </c>
      <c r="J699" s="665">
        <v>3</v>
      </c>
      <c r="K699" s="666">
        <v>4257.8900000000003</v>
      </c>
    </row>
    <row r="700" spans="1:11" ht="14.4" customHeight="1" x14ac:dyDescent="0.3">
      <c r="A700" s="661" t="s">
        <v>569</v>
      </c>
      <c r="B700" s="662" t="s">
        <v>570</v>
      </c>
      <c r="C700" s="663" t="s">
        <v>3328</v>
      </c>
      <c r="D700" s="664" t="s">
        <v>5503</v>
      </c>
      <c r="E700" s="663" t="s">
        <v>5504</v>
      </c>
      <c r="F700" s="664" t="s">
        <v>5505</v>
      </c>
      <c r="G700" s="663" t="s">
        <v>4473</v>
      </c>
      <c r="H700" s="663" t="s">
        <v>4474</v>
      </c>
      <c r="I700" s="665">
        <v>8683.4</v>
      </c>
      <c r="J700" s="665">
        <v>1</v>
      </c>
      <c r="K700" s="666">
        <v>8683.4</v>
      </c>
    </row>
    <row r="701" spans="1:11" ht="14.4" customHeight="1" x14ac:dyDescent="0.3">
      <c r="A701" s="661" t="s">
        <v>569</v>
      </c>
      <c r="B701" s="662" t="s">
        <v>570</v>
      </c>
      <c r="C701" s="663" t="s">
        <v>3328</v>
      </c>
      <c r="D701" s="664" t="s">
        <v>5503</v>
      </c>
      <c r="E701" s="663" t="s">
        <v>5504</v>
      </c>
      <c r="F701" s="664" t="s">
        <v>5505</v>
      </c>
      <c r="G701" s="663" t="s">
        <v>4475</v>
      </c>
      <c r="H701" s="663" t="s">
        <v>4476</v>
      </c>
      <c r="I701" s="665">
        <v>9504.1749999999993</v>
      </c>
      <c r="J701" s="665">
        <v>2</v>
      </c>
      <c r="K701" s="666">
        <v>19008.349999999999</v>
      </c>
    </row>
    <row r="702" spans="1:11" ht="14.4" customHeight="1" x14ac:dyDescent="0.3">
      <c r="A702" s="661" t="s">
        <v>569</v>
      </c>
      <c r="B702" s="662" t="s">
        <v>570</v>
      </c>
      <c r="C702" s="663" t="s">
        <v>3328</v>
      </c>
      <c r="D702" s="664" t="s">
        <v>5503</v>
      </c>
      <c r="E702" s="663" t="s">
        <v>5504</v>
      </c>
      <c r="F702" s="664" t="s">
        <v>5505</v>
      </c>
      <c r="G702" s="663" t="s">
        <v>4477</v>
      </c>
      <c r="H702" s="663" t="s">
        <v>4478</v>
      </c>
      <c r="I702" s="665">
        <v>4600</v>
      </c>
      <c r="J702" s="665">
        <v>3</v>
      </c>
      <c r="K702" s="666">
        <v>13800</v>
      </c>
    </row>
    <row r="703" spans="1:11" ht="14.4" customHeight="1" x14ac:dyDescent="0.3">
      <c r="A703" s="661" t="s">
        <v>569</v>
      </c>
      <c r="B703" s="662" t="s">
        <v>570</v>
      </c>
      <c r="C703" s="663" t="s">
        <v>3328</v>
      </c>
      <c r="D703" s="664" t="s">
        <v>5503</v>
      </c>
      <c r="E703" s="663" t="s">
        <v>5504</v>
      </c>
      <c r="F703" s="664" t="s">
        <v>5505</v>
      </c>
      <c r="G703" s="663" t="s">
        <v>4479</v>
      </c>
      <c r="H703" s="663" t="s">
        <v>4480</v>
      </c>
      <c r="I703" s="665">
        <v>7791.91</v>
      </c>
      <c r="J703" s="665">
        <v>3</v>
      </c>
      <c r="K703" s="666">
        <v>23375.73</v>
      </c>
    </row>
    <row r="704" spans="1:11" ht="14.4" customHeight="1" x14ac:dyDescent="0.3">
      <c r="A704" s="661" t="s">
        <v>569</v>
      </c>
      <c r="B704" s="662" t="s">
        <v>570</v>
      </c>
      <c r="C704" s="663" t="s">
        <v>3328</v>
      </c>
      <c r="D704" s="664" t="s">
        <v>5503</v>
      </c>
      <c r="E704" s="663" t="s">
        <v>5504</v>
      </c>
      <c r="F704" s="664" t="s">
        <v>5505</v>
      </c>
      <c r="G704" s="663" t="s">
        <v>4481</v>
      </c>
      <c r="H704" s="663" t="s">
        <v>4482</v>
      </c>
      <c r="I704" s="665">
        <v>10628.22</v>
      </c>
      <c r="J704" s="665">
        <v>1</v>
      </c>
      <c r="K704" s="666">
        <v>10628.22</v>
      </c>
    </row>
    <row r="705" spans="1:11" ht="14.4" customHeight="1" x14ac:dyDescent="0.3">
      <c r="A705" s="661" t="s">
        <v>569</v>
      </c>
      <c r="B705" s="662" t="s">
        <v>570</v>
      </c>
      <c r="C705" s="663" t="s">
        <v>3328</v>
      </c>
      <c r="D705" s="664" t="s">
        <v>5503</v>
      </c>
      <c r="E705" s="663" t="s">
        <v>5504</v>
      </c>
      <c r="F705" s="664" t="s">
        <v>5505</v>
      </c>
      <c r="G705" s="663" t="s">
        <v>4483</v>
      </c>
      <c r="H705" s="663" t="s">
        <v>4484</v>
      </c>
      <c r="I705" s="665">
        <v>3859.1899999999996</v>
      </c>
      <c r="J705" s="665">
        <v>2</v>
      </c>
      <c r="K705" s="666">
        <v>7718.3799999999992</v>
      </c>
    </row>
    <row r="706" spans="1:11" ht="14.4" customHeight="1" x14ac:dyDescent="0.3">
      <c r="A706" s="661" t="s">
        <v>569</v>
      </c>
      <c r="B706" s="662" t="s">
        <v>570</v>
      </c>
      <c r="C706" s="663" t="s">
        <v>3328</v>
      </c>
      <c r="D706" s="664" t="s">
        <v>5503</v>
      </c>
      <c r="E706" s="663" t="s">
        <v>5504</v>
      </c>
      <c r="F706" s="664" t="s">
        <v>5505</v>
      </c>
      <c r="G706" s="663" t="s">
        <v>4483</v>
      </c>
      <c r="H706" s="663" t="s">
        <v>4485</v>
      </c>
      <c r="I706" s="665">
        <v>3859.18</v>
      </c>
      <c r="J706" s="665">
        <v>1</v>
      </c>
      <c r="K706" s="666">
        <v>3859.18</v>
      </c>
    </row>
    <row r="707" spans="1:11" ht="14.4" customHeight="1" x14ac:dyDescent="0.3">
      <c r="A707" s="661" t="s">
        <v>569</v>
      </c>
      <c r="B707" s="662" t="s">
        <v>570</v>
      </c>
      <c r="C707" s="663" t="s">
        <v>3328</v>
      </c>
      <c r="D707" s="664" t="s">
        <v>5503</v>
      </c>
      <c r="E707" s="663" t="s">
        <v>5504</v>
      </c>
      <c r="F707" s="664" t="s">
        <v>5505</v>
      </c>
      <c r="G707" s="663" t="s">
        <v>4486</v>
      </c>
      <c r="H707" s="663" t="s">
        <v>4487</v>
      </c>
      <c r="I707" s="665">
        <v>4734.42</v>
      </c>
      <c r="J707" s="665">
        <v>1</v>
      </c>
      <c r="K707" s="666">
        <v>4734.42</v>
      </c>
    </row>
    <row r="708" spans="1:11" ht="14.4" customHeight="1" x14ac:dyDescent="0.3">
      <c r="A708" s="661" t="s">
        <v>569</v>
      </c>
      <c r="B708" s="662" t="s">
        <v>570</v>
      </c>
      <c r="C708" s="663" t="s">
        <v>3328</v>
      </c>
      <c r="D708" s="664" t="s">
        <v>5503</v>
      </c>
      <c r="E708" s="663" t="s">
        <v>5504</v>
      </c>
      <c r="F708" s="664" t="s">
        <v>5505</v>
      </c>
      <c r="G708" s="663" t="s">
        <v>4488</v>
      </c>
      <c r="H708" s="663" t="s">
        <v>4489</v>
      </c>
      <c r="I708" s="665">
        <v>90.06</v>
      </c>
      <c r="J708" s="665">
        <v>100</v>
      </c>
      <c r="K708" s="666">
        <v>9006</v>
      </c>
    </row>
    <row r="709" spans="1:11" ht="14.4" customHeight="1" x14ac:dyDescent="0.3">
      <c r="A709" s="661" t="s">
        <v>569</v>
      </c>
      <c r="B709" s="662" t="s">
        <v>570</v>
      </c>
      <c r="C709" s="663" t="s">
        <v>3328</v>
      </c>
      <c r="D709" s="664" t="s">
        <v>5503</v>
      </c>
      <c r="E709" s="663" t="s">
        <v>5504</v>
      </c>
      <c r="F709" s="664" t="s">
        <v>5505</v>
      </c>
      <c r="G709" s="663" t="s">
        <v>4490</v>
      </c>
      <c r="H709" s="663" t="s">
        <v>4491</v>
      </c>
      <c r="I709" s="665">
        <v>2865.96</v>
      </c>
      <c r="J709" s="665">
        <v>1</v>
      </c>
      <c r="K709" s="666">
        <v>2865.96</v>
      </c>
    </row>
    <row r="710" spans="1:11" ht="14.4" customHeight="1" x14ac:dyDescent="0.3">
      <c r="A710" s="661" t="s">
        <v>569</v>
      </c>
      <c r="B710" s="662" t="s">
        <v>570</v>
      </c>
      <c r="C710" s="663" t="s">
        <v>3328</v>
      </c>
      <c r="D710" s="664" t="s">
        <v>5503</v>
      </c>
      <c r="E710" s="663" t="s">
        <v>5504</v>
      </c>
      <c r="F710" s="664" t="s">
        <v>5505</v>
      </c>
      <c r="G710" s="663" t="s">
        <v>4492</v>
      </c>
      <c r="H710" s="663" t="s">
        <v>4493</v>
      </c>
      <c r="I710" s="665">
        <v>4600</v>
      </c>
      <c r="J710" s="665">
        <v>1</v>
      </c>
      <c r="K710" s="666">
        <v>4600</v>
      </c>
    </row>
    <row r="711" spans="1:11" ht="14.4" customHeight="1" x14ac:dyDescent="0.3">
      <c r="A711" s="661" t="s">
        <v>569</v>
      </c>
      <c r="B711" s="662" t="s">
        <v>570</v>
      </c>
      <c r="C711" s="663" t="s">
        <v>3328</v>
      </c>
      <c r="D711" s="664" t="s">
        <v>5503</v>
      </c>
      <c r="E711" s="663" t="s">
        <v>5504</v>
      </c>
      <c r="F711" s="664" t="s">
        <v>5505</v>
      </c>
      <c r="G711" s="663" t="s">
        <v>4494</v>
      </c>
      <c r="H711" s="663" t="s">
        <v>4495</v>
      </c>
      <c r="I711" s="665">
        <v>1029.415</v>
      </c>
      <c r="J711" s="665">
        <v>2</v>
      </c>
      <c r="K711" s="666">
        <v>2058.83</v>
      </c>
    </row>
    <row r="712" spans="1:11" ht="14.4" customHeight="1" x14ac:dyDescent="0.3">
      <c r="A712" s="661" t="s">
        <v>569</v>
      </c>
      <c r="B712" s="662" t="s">
        <v>570</v>
      </c>
      <c r="C712" s="663" t="s">
        <v>3328</v>
      </c>
      <c r="D712" s="664" t="s">
        <v>5503</v>
      </c>
      <c r="E712" s="663" t="s">
        <v>5504</v>
      </c>
      <c r="F712" s="664" t="s">
        <v>5505</v>
      </c>
      <c r="G712" s="663" t="s">
        <v>4496</v>
      </c>
      <c r="H712" s="663" t="s">
        <v>4497</v>
      </c>
      <c r="I712" s="665">
        <v>1419.3</v>
      </c>
      <c r="J712" s="665">
        <v>2</v>
      </c>
      <c r="K712" s="666">
        <v>2838.6</v>
      </c>
    </row>
    <row r="713" spans="1:11" ht="14.4" customHeight="1" x14ac:dyDescent="0.3">
      <c r="A713" s="661" t="s">
        <v>569</v>
      </c>
      <c r="B713" s="662" t="s">
        <v>570</v>
      </c>
      <c r="C713" s="663" t="s">
        <v>3328</v>
      </c>
      <c r="D713" s="664" t="s">
        <v>5503</v>
      </c>
      <c r="E713" s="663" t="s">
        <v>5504</v>
      </c>
      <c r="F713" s="664" t="s">
        <v>5505</v>
      </c>
      <c r="G713" s="663" t="s">
        <v>4498</v>
      </c>
      <c r="H713" s="663" t="s">
        <v>4499</v>
      </c>
      <c r="I713" s="665">
        <v>1435.26</v>
      </c>
      <c r="J713" s="665">
        <v>4</v>
      </c>
      <c r="K713" s="666">
        <v>5741.04</v>
      </c>
    </row>
    <row r="714" spans="1:11" ht="14.4" customHeight="1" x14ac:dyDescent="0.3">
      <c r="A714" s="661" t="s">
        <v>569</v>
      </c>
      <c r="B714" s="662" t="s">
        <v>570</v>
      </c>
      <c r="C714" s="663" t="s">
        <v>3328</v>
      </c>
      <c r="D714" s="664" t="s">
        <v>5503</v>
      </c>
      <c r="E714" s="663" t="s">
        <v>5504</v>
      </c>
      <c r="F714" s="664" t="s">
        <v>5505</v>
      </c>
      <c r="G714" s="663" t="s">
        <v>4500</v>
      </c>
      <c r="H714" s="663" t="s">
        <v>4501</v>
      </c>
      <c r="I714" s="665">
        <v>943</v>
      </c>
      <c r="J714" s="665">
        <v>4</v>
      </c>
      <c r="K714" s="666">
        <v>3772</v>
      </c>
    </row>
    <row r="715" spans="1:11" ht="14.4" customHeight="1" x14ac:dyDescent="0.3">
      <c r="A715" s="661" t="s">
        <v>569</v>
      </c>
      <c r="B715" s="662" t="s">
        <v>570</v>
      </c>
      <c r="C715" s="663" t="s">
        <v>3328</v>
      </c>
      <c r="D715" s="664" t="s">
        <v>5503</v>
      </c>
      <c r="E715" s="663" t="s">
        <v>5504</v>
      </c>
      <c r="F715" s="664" t="s">
        <v>5505</v>
      </c>
      <c r="G715" s="663" t="s">
        <v>4502</v>
      </c>
      <c r="H715" s="663" t="s">
        <v>4503</v>
      </c>
      <c r="I715" s="665">
        <v>901.73500000000001</v>
      </c>
      <c r="J715" s="665">
        <v>2</v>
      </c>
      <c r="K715" s="666">
        <v>1803.47</v>
      </c>
    </row>
    <row r="716" spans="1:11" ht="14.4" customHeight="1" x14ac:dyDescent="0.3">
      <c r="A716" s="661" t="s">
        <v>569</v>
      </c>
      <c r="B716" s="662" t="s">
        <v>570</v>
      </c>
      <c r="C716" s="663" t="s">
        <v>3328</v>
      </c>
      <c r="D716" s="664" t="s">
        <v>5503</v>
      </c>
      <c r="E716" s="663" t="s">
        <v>5504</v>
      </c>
      <c r="F716" s="664" t="s">
        <v>5505</v>
      </c>
      <c r="G716" s="663" t="s">
        <v>4504</v>
      </c>
      <c r="H716" s="663" t="s">
        <v>4505</v>
      </c>
      <c r="I716" s="665">
        <v>7908</v>
      </c>
      <c r="J716" s="665">
        <v>2</v>
      </c>
      <c r="K716" s="666">
        <v>15816</v>
      </c>
    </row>
    <row r="717" spans="1:11" ht="14.4" customHeight="1" x14ac:dyDescent="0.3">
      <c r="A717" s="661" t="s">
        <v>569</v>
      </c>
      <c r="B717" s="662" t="s">
        <v>570</v>
      </c>
      <c r="C717" s="663" t="s">
        <v>3328</v>
      </c>
      <c r="D717" s="664" t="s">
        <v>5503</v>
      </c>
      <c r="E717" s="663" t="s">
        <v>5504</v>
      </c>
      <c r="F717" s="664" t="s">
        <v>5505</v>
      </c>
      <c r="G717" s="663" t="s">
        <v>4506</v>
      </c>
      <c r="H717" s="663" t="s">
        <v>4507</v>
      </c>
      <c r="I717" s="665">
        <v>1029.43</v>
      </c>
      <c r="J717" s="665">
        <v>3</v>
      </c>
      <c r="K717" s="666">
        <v>3088.29</v>
      </c>
    </row>
    <row r="718" spans="1:11" ht="14.4" customHeight="1" x14ac:dyDescent="0.3">
      <c r="A718" s="661" t="s">
        <v>569</v>
      </c>
      <c r="B718" s="662" t="s">
        <v>570</v>
      </c>
      <c r="C718" s="663" t="s">
        <v>3328</v>
      </c>
      <c r="D718" s="664" t="s">
        <v>5503</v>
      </c>
      <c r="E718" s="663" t="s">
        <v>5504</v>
      </c>
      <c r="F718" s="664" t="s">
        <v>5505</v>
      </c>
      <c r="G718" s="663" t="s">
        <v>4508</v>
      </c>
      <c r="H718" s="663" t="s">
        <v>4509</v>
      </c>
      <c r="I718" s="665">
        <v>473.1</v>
      </c>
      <c r="J718" s="665">
        <v>1</v>
      </c>
      <c r="K718" s="666">
        <v>473.1</v>
      </c>
    </row>
    <row r="719" spans="1:11" ht="14.4" customHeight="1" x14ac:dyDescent="0.3">
      <c r="A719" s="661" t="s">
        <v>569</v>
      </c>
      <c r="B719" s="662" t="s">
        <v>570</v>
      </c>
      <c r="C719" s="663" t="s">
        <v>3328</v>
      </c>
      <c r="D719" s="664" t="s">
        <v>5503</v>
      </c>
      <c r="E719" s="663" t="s">
        <v>5504</v>
      </c>
      <c r="F719" s="664" t="s">
        <v>5505</v>
      </c>
      <c r="G719" s="663" t="s">
        <v>4510</v>
      </c>
      <c r="H719" s="663" t="s">
        <v>4511</v>
      </c>
      <c r="I719" s="665">
        <v>466.25</v>
      </c>
      <c r="J719" s="665">
        <v>2</v>
      </c>
      <c r="K719" s="666">
        <v>932.51</v>
      </c>
    </row>
    <row r="720" spans="1:11" ht="14.4" customHeight="1" x14ac:dyDescent="0.3">
      <c r="A720" s="661" t="s">
        <v>569</v>
      </c>
      <c r="B720" s="662" t="s">
        <v>570</v>
      </c>
      <c r="C720" s="663" t="s">
        <v>3328</v>
      </c>
      <c r="D720" s="664" t="s">
        <v>5503</v>
      </c>
      <c r="E720" s="663" t="s">
        <v>5504</v>
      </c>
      <c r="F720" s="664" t="s">
        <v>5505</v>
      </c>
      <c r="G720" s="663" t="s">
        <v>4512</v>
      </c>
      <c r="H720" s="663" t="s">
        <v>4513</v>
      </c>
      <c r="I720" s="665">
        <v>90.06</v>
      </c>
      <c r="J720" s="665">
        <v>50</v>
      </c>
      <c r="K720" s="666">
        <v>4503.1000000000004</v>
      </c>
    </row>
    <row r="721" spans="1:11" ht="14.4" customHeight="1" x14ac:dyDescent="0.3">
      <c r="A721" s="661" t="s">
        <v>569</v>
      </c>
      <c r="B721" s="662" t="s">
        <v>570</v>
      </c>
      <c r="C721" s="663" t="s">
        <v>3328</v>
      </c>
      <c r="D721" s="664" t="s">
        <v>5503</v>
      </c>
      <c r="E721" s="663" t="s">
        <v>5504</v>
      </c>
      <c r="F721" s="664" t="s">
        <v>5505</v>
      </c>
      <c r="G721" s="663" t="s">
        <v>4514</v>
      </c>
      <c r="H721" s="663" t="s">
        <v>4515</v>
      </c>
      <c r="I721" s="665">
        <v>426.36</v>
      </c>
      <c r="J721" s="665">
        <v>2</v>
      </c>
      <c r="K721" s="666">
        <v>852.72</v>
      </c>
    </row>
    <row r="722" spans="1:11" ht="14.4" customHeight="1" x14ac:dyDescent="0.3">
      <c r="A722" s="661" t="s">
        <v>569</v>
      </c>
      <c r="B722" s="662" t="s">
        <v>570</v>
      </c>
      <c r="C722" s="663" t="s">
        <v>3328</v>
      </c>
      <c r="D722" s="664" t="s">
        <v>5503</v>
      </c>
      <c r="E722" s="663" t="s">
        <v>5504</v>
      </c>
      <c r="F722" s="664" t="s">
        <v>5505</v>
      </c>
      <c r="G722" s="663" t="s">
        <v>4516</v>
      </c>
      <c r="H722" s="663" t="s">
        <v>4517</v>
      </c>
      <c r="I722" s="665">
        <v>229.17</v>
      </c>
      <c r="J722" s="665">
        <v>2</v>
      </c>
      <c r="K722" s="666">
        <v>458.34</v>
      </c>
    </row>
    <row r="723" spans="1:11" ht="14.4" customHeight="1" x14ac:dyDescent="0.3">
      <c r="A723" s="661" t="s">
        <v>569</v>
      </c>
      <c r="B723" s="662" t="s">
        <v>570</v>
      </c>
      <c r="C723" s="663" t="s">
        <v>3328</v>
      </c>
      <c r="D723" s="664" t="s">
        <v>5503</v>
      </c>
      <c r="E723" s="663" t="s">
        <v>5504</v>
      </c>
      <c r="F723" s="664" t="s">
        <v>5505</v>
      </c>
      <c r="G723" s="663" t="s">
        <v>4518</v>
      </c>
      <c r="H723" s="663" t="s">
        <v>4519</v>
      </c>
      <c r="I723" s="665">
        <v>588.79</v>
      </c>
      <c r="J723" s="665">
        <v>1</v>
      </c>
      <c r="K723" s="666">
        <v>588.79</v>
      </c>
    </row>
    <row r="724" spans="1:11" ht="14.4" customHeight="1" x14ac:dyDescent="0.3">
      <c r="A724" s="661" t="s">
        <v>569</v>
      </c>
      <c r="B724" s="662" t="s">
        <v>570</v>
      </c>
      <c r="C724" s="663" t="s">
        <v>3328</v>
      </c>
      <c r="D724" s="664" t="s">
        <v>5503</v>
      </c>
      <c r="E724" s="663" t="s">
        <v>5504</v>
      </c>
      <c r="F724" s="664" t="s">
        <v>5505</v>
      </c>
      <c r="G724" s="663" t="s">
        <v>4520</v>
      </c>
      <c r="H724" s="663" t="s">
        <v>4521</v>
      </c>
      <c r="I724" s="665">
        <v>1419.3</v>
      </c>
      <c r="J724" s="665">
        <v>2</v>
      </c>
      <c r="K724" s="666">
        <v>2838.59</v>
      </c>
    </row>
    <row r="725" spans="1:11" ht="14.4" customHeight="1" x14ac:dyDescent="0.3">
      <c r="A725" s="661" t="s">
        <v>569</v>
      </c>
      <c r="B725" s="662" t="s">
        <v>570</v>
      </c>
      <c r="C725" s="663" t="s">
        <v>3328</v>
      </c>
      <c r="D725" s="664" t="s">
        <v>5503</v>
      </c>
      <c r="E725" s="663" t="s">
        <v>5504</v>
      </c>
      <c r="F725" s="664" t="s">
        <v>5505</v>
      </c>
      <c r="G725" s="663" t="s">
        <v>4522</v>
      </c>
      <c r="H725" s="663" t="s">
        <v>4523</v>
      </c>
      <c r="I725" s="665">
        <v>628.41</v>
      </c>
      <c r="J725" s="665">
        <v>2</v>
      </c>
      <c r="K725" s="666">
        <v>1256.83</v>
      </c>
    </row>
    <row r="726" spans="1:11" ht="14.4" customHeight="1" x14ac:dyDescent="0.3">
      <c r="A726" s="661" t="s">
        <v>569</v>
      </c>
      <c r="B726" s="662" t="s">
        <v>570</v>
      </c>
      <c r="C726" s="663" t="s">
        <v>3328</v>
      </c>
      <c r="D726" s="664" t="s">
        <v>5503</v>
      </c>
      <c r="E726" s="663" t="s">
        <v>5504</v>
      </c>
      <c r="F726" s="664" t="s">
        <v>5505</v>
      </c>
      <c r="G726" s="663" t="s">
        <v>4524</v>
      </c>
      <c r="H726" s="663" t="s">
        <v>4525</v>
      </c>
      <c r="I726" s="665">
        <v>12640.32</v>
      </c>
      <c r="J726" s="665">
        <v>1</v>
      </c>
      <c r="K726" s="666">
        <v>12640.32</v>
      </c>
    </row>
    <row r="727" spans="1:11" ht="14.4" customHeight="1" x14ac:dyDescent="0.3">
      <c r="A727" s="661" t="s">
        <v>569</v>
      </c>
      <c r="B727" s="662" t="s">
        <v>570</v>
      </c>
      <c r="C727" s="663" t="s">
        <v>3328</v>
      </c>
      <c r="D727" s="664" t="s">
        <v>5503</v>
      </c>
      <c r="E727" s="663" t="s">
        <v>5504</v>
      </c>
      <c r="F727" s="664" t="s">
        <v>5505</v>
      </c>
      <c r="G727" s="663" t="s">
        <v>4526</v>
      </c>
      <c r="H727" s="663" t="s">
        <v>4527</v>
      </c>
      <c r="I727" s="665">
        <v>4734.42</v>
      </c>
      <c r="J727" s="665">
        <v>1</v>
      </c>
      <c r="K727" s="666">
        <v>4734.42</v>
      </c>
    </row>
    <row r="728" spans="1:11" ht="14.4" customHeight="1" x14ac:dyDescent="0.3">
      <c r="A728" s="661" t="s">
        <v>569</v>
      </c>
      <c r="B728" s="662" t="s">
        <v>570</v>
      </c>
      <c r="C728" s="663" t="s">
        <v>3328</v>
      </c>
      <c r="D728" s="664" t="s">
        <v>5503</v>
      </c>
      <c r="E728" s="663" t="s">
        <v>5504</v>
      </c>
      <c r="F728" s="664" t="s">
        <v>5505</v>
      </c>
      <c r="G728" s="663" t="s">
        <v>4528</v>
      </c>
      <c r="H728" s="663" t="s">
        <v>4529</v>
      </c>
      <c r="I728" s="665">
        <v>875.52</v>
      </c>
      <c r="J728" s="665">
        <v>1</v>
      </c>
      <c r="K728" s="666">
        <v>875.52</v>
      </c>
    </row>
    <row r="729" spans="1:11" ht="14.4" customHeight="1" x14ac:dyDescent="0.3">
      <c r="A729" s="661" t="s">
        <v>569</v>
      </c>
      <c r="B729" s="662" t="s">
        <v>570</v>
      </c>
      <c r="C729" s="663" t="s">
        <v>3328</v>
      </c>
      <c r="D729" s="664" t="s">
        <v>5503</v>
      </c>
      <c r="E729" s="663" t="s">
        <v>5504</v>
      </c>
      <c r="F729" s="664" t="s">
        <v>5505</v>
      </c>
      <c r="G729" s="663" t="s">
        <v>4530</v>
      </c>
      <c r="H729" s="663" t="s">
        <v>4531</v>
      </c>
      <c r="I729" s="665">
        <v>628.41</v>
      </c>
      <c r="J729" s="665">
        <v>1</v>
      </c>
      <c r="K729" s="666">
        <v>628.41</v>
      </c>
    </row>
    <row r="730" spans="1:11" ht="14.4" customHeight="1" x14ac:dyDescent="0.3">
      <c r="A730" s="661" t="s">
        <v>569</v>
      </c>
      <c r="B730" s="662" t="s">
        <v>570</v>
      </c>
      <c r="C730" s="663" t="s">
        <v>3328</v>
      </c>
      <c r="D730" s="664" t="s">
        <v>5503</v>
      </c>
      <c r="E730" s="663" t="s">
        <v>5504</v>
      </c>
      <c r="F730" s="664" t="s">
        <v>5505</v>
      </c>
      <c r="G730" s="663" t="s">
        <v>4532</v>
      </c>
      <c r="H730" s="663" t="s">
        <v>4533</v>
      </c>
      <c r="I730" s="665">
        <v>1421.59</v>
      </c>
      <c r="J730" s="665">
        <v>1</v>
      </c>
      <c r="K730" s="666">
        <v>1421.59</v>
      </c>
    </row>
    <row r="731" spans="1:11" ht="14.4" customHeight="1" x14ac:dyDescent="0.3">
      <c r="A731" s="661" t="s">
        <v>569</v>
      </c>
      <c r="B731" s="662" t="s">
        <v>570</v>
      </c>
      <c r="C731" s="663" t="s">
        <v>3328</v>
      </c>
      <c r="D731" s="664" t="s">
        <v>5503</v>
      </c>
      <c r="E731" s="663" t="s">
        <v>5504</v>
      </c>
      <c r="F731" s="664" t="s">
        <v>5505</v>
      </c>
      <c r="G731" s="663" t="s">
        <v>4534</v>
      </c>
      <c r="H731" s="663" t="s">
        <v>4535</v>
      </c>
      <c r="I731" s="665">
        <v>1375.9949999999999</v>
      </c>
      <c r="J731" s="665">
        <v>3</v>
      </c>
      <c r="K731" s="666">
        <v>4127.9699999999993</v>
      </c>
    </row>
    <row r="732" spans="1:11" ht="14.4" customHeight="1" x14ac:dyDescent="0.3">
      <c r="A732" s="661" t="s">
        <v>569</v>
      </c>
      <c r="B732" s="662" t="s">
        <v>570</v>
      </c>
      <c r="C732" s="663" t="s">
        <v>3328</v>
      </c>
      <c r="D732" s="664" t="s">
        <v>5503</v>
      </c>
      <c r="E732" s="663" t="s">
        <v>5504</v>
      </c>
      <c r="F732" s="664" t="s">
        <v>5505</v>
      </c>
      <c r="G732" s="663" t="s">
        <v>4536</v>
      </c>
      <c r="H732" s="663" t="s">
        <v>4537</v>
      </c>
      <c r="I732" s="665">
        <v>593.41999999999996</v>
      </c>
      <c r="J732" s="665">
        <v>1</v>
      </c>
      <c r="K732" s="666">
        <v>593.41999999999996</v>
      </c>
    </row>
    <row r="733" spans="1:11" ht="14.4" customHeight="1" x14ac:dyDescent="0.3">
      <c r="A733" s="661" t="s">
        <v>569</v>
      </c>
      <c r="B733" s="662" t="s">
        <v>570</v>
      </c>
      <c r="C733" s="663" t="s">
        <v>3328</v>
      </c>
      <c r="D733" s="664" t="s">
        <v>5503</v>
      </c>
      <c r="E733" s="663" t="s">
        <v>5504</v>
      </c>
      <c r="F733" s="664" t="s">
        <v>5505</v>
      </c>
      <c r="G733" s="663" t="s">
        <v>4538</v>
      </c>
      <c r="H733" s="663" t="s">
        <v>4539</v>
      </c>
      <c r="I733" s="665">
        <v>433.21333333333337</v>
      </c>
      <c r="J733" s="665">
        <v>5</v>
      </c>
      <c r="K733" s="666">
        <v>2166.0699999999997</v>
      </c>
    </row>
    <row r="734" spans="1:11" ht="14.4" customHeight="1" x14ac:dyDescent="0.3">
      <c r="A734" s="661" t="s">
        <v>569</v>
      </c>
      <c r="B734" s="662" t="s">
        <v>570</v>
      </c>
      <c r="C734" s="663" t="s">
        <v>3328</v>
      </c>
      <c r="D734" s="664" t="s">
        <v>5503</v>
      </c>
      <c r="E734" s="663" t="s">
        <v>5504</v>
      </c>
      <c r="F734" s="664" t="s">
        <v>5505</v>
      </c>
      <c r="G734" s="663" t="s">
        <v>4540</v>
      </c>
      <c r="H734" s="663" t="s">
        <v>4541</v>
      </c>
      <c r="I734" s="665">
        <v>5175</v>
      </c>
      <c r="J734" s="665">
        <v>4</v>
      </c>
      <c r="K734" s="666">
        <v>20700</v>
      </c>
    </row>
    <row r="735" spans="1:11" ht="14.4" customHeight="1" x14ac:dyDescent="0.3">
      <c r="A735" s="661" t="s">
        <v>569</v>
      </c>
      <c r="B735" s="662" t="s">
        <v>570</v>
      </c>
      <c r="C735" s="663" t="s">
        <v>3328</v>
      </c>
      <c r="D735" s="664" t="s">
        <v>5503</v>
      </c>
      <c r="E735" s="663" t="s">
        <v>5504</v>
      </c>
      <c r="F735" s="664" t="s">
        <v>5505</v>
      </c>
      <c r="G735" s="663" t="s">
        <v>4542</v>
      </c>
      <c r="H735" s="663" t="s">
        <v>4543</v>
      </c>
      <c r="I735" s="665">
        <v>779.76</v>
      </c>
      <c r="J735" s="665">
        <v>3</v>
      </c>
      <c r="K735" s="666">
        <v>2339.2799999999997</v>
      </c>
    </row>
    <row r="736" spans="1:11" ht="14.4" customHeight="1" x14ac:dyDescent="0.3">
      <c r="A736" s="661" t="s">
        <v>569</v>
      </c>
      <c r="B736" s="662" t="s">
        <v>570</v>
      </c>
      <c r="C736" s="663" t="s">
        <v>3328</v>
      </c>
      <c r="D736" s="664" t="s">
        <v>5503</v>
      </c>
      <c r="E736" s="663" t="s">
        <v>5504</v>
      </c>
      <c r="F736" s="664" t="s">
        <v>5505</v>
      </c>
      <c r="G736" s="663" t="s">
        <v>4544</v>
      </c>
      <c r="H736" s="663" t="s">
        <v>4545</v>
      </c>
      <c r="I736" s="665">
        <v>593.41999999999996</v>
      </c>
      <c r="J736" s="665">
        <v>1</v>
      </c>
      <c r="K736" s="666">
        <v>593.41999999999996</v>
      </c>
    </row>
    <row r="737" spans="1:11" ht="14.4" customHeight="1" x14ac:dyDescent="0.3">
      <c r="A737" s="661" t="s">
        <v>569</v>
      </c>
      <c r="B737" s="662" t="s">
        <v>570</v>
      </c>
      <c r="C737" s="663" t="s">
        <v>3328</v>
      </c>
      <c r="D737" s="664" t="s">
        <v>5503</v>
      </c>
      <c r="E737" s="663" t="s">
        <v>5504</v>
      </c>
      <c r="F737" s="664" t="s">
        <v>5505</v>
      </c>
      <c r="G737" s="663" t="s">
        <v>4546</v>
      </c>
      <c r="H737" s="663" t="s">
        <v>4547</v>
      </c>
      <c r="I737" s="665">
        <v>2073.67</v>
      </c>
      <c r="J737" s="665">
        <v>3</v>
      </c>
      <c r="K737" s="666">
        <v>6221.0199999999995</v>
      </c>
    </row>
    <row r="738" spans="1:11" ht="14.4" customHeight="1" x14ac:dyDescent="0.3">
      <c r="A738" s="661" t="s">
        <v>569</v>
      </c>
      <c r="B738" s="662" t="s">
        <v>570</v>
      </c>
      <c r="C738" s="663" t="s">
        <v>3328</v>
      </c>
      <c r="D738" s="664" t="s">
        <v>5503</v>
      </c>
      <c r="E738" s="663" t="s">
        <v>5504</v>
      </c>
      <c r="F738" s="664" t="s">
        <v>5505</v>
      </c>
      <c r="G738" s="663" t="s">
        <v>4548</v>
      </c>
      <c r="H738" s="663" t="s">
        <v>4549</v>
      </c>
      <c r="I738" s="665">
        <v>3277.5</v>
      </c>
      <c r="J738" s="665">
        <v>3</v>
      </c>
      <c r="K738" s="666">
        <v>9832.5</v>
      </c>
    </row>
    <row r="739" spans="1:11" ht="14.4" customHeight="1" x14ac:dyDescent="0.3">
      <c r="A739" s="661" t="s">
        <v>569</v>
      </c>
      <c r="B739" s="662" t="s">
        <v>570</v>
      </c>
      <c r="C739" s="663" t="s">
        <v>3328</v>
      </c>
      <c r="D739" s="664" t="s">
        <v>5503</v>
      </c>
      <c r="E739" s="663" t="s">
        <v>5504</v>
      </c>
      <c r="F739" s="664" t="s">
        <v>5505</v>
      </c>
      <c r="G739" s="663" t="s">
        <v>4550</v>
      </c>
      <c r="H739" s="663" t="s">
        <v>4551</v>
      </c>
      <c r="I739" s="665">
        <v>10628.2</v>
      </c>
      <c r="J739" s="665">
        <v>1</v>
      </c>
      <c r="K739" s="666">
        <v>10628.2</v>
      </c>
    </row>
    <row r="740" spans="1:11" ht="14.4" customHeight="1" x14ac:dyDescent="0.3">
      <c r="A740" s="661" t="s">
        <v>569</v>
      </c>
      <c r="B740" s="662" t="s">
        <v>570</v>
      </c>
      <c r="C740" s="663" t="s">
        <v>3328</v>
      </c>
      <c r="D740" s="664" t="s">
        <v>5503</v>
      </c>
      <c r="E740" s="663" t="s">
        <v>5504</v>
      </c>
      <c r="F740" s="664" t="s">
        <v>5505</v>
      </c>
      <c r="G740" s="663" t="s">
        <v>4552</v>
      </c>
      <c r="H740" s="663" t="s">
        <v>4553</v>
      </c>
      <c r="I740" s="665">
        <v>3795</v>
      </c>
      <c r="J740" s="665">
        <v>1</v>
      </c>
      <c r="K740" s="666">
        <v>3795</v>
      </c>
    </row>
    <row r="741" spans="1:11" ht="14.4" customHeight="1" x14ac:dyDescent="0.3">
      <c r="A741" s="661" t="s">
        <v>569</v>
      </c>
      <c r="B741" s="662" t="s">
        <v>570</v>
      </c>
      <c r="C741" s="663" t="s">
        <v>3328</v>
      </c>
      <c r="D741" s="664" t="s">
        <v>5503</v>
      </c>
      <c r="E741" s="663" t="s">
        <v>5504</v>
      </c>
      <c r="F741" s="664" t="s">
        <v>5505</v>
      </c>
      <c r="G741" s="663" t="s">
        <v>4554</v>
      </c>
      <c r="H741" s="663" t="s">
        <v>4555</v>
      </c>
      <c r="I741" s="665">
        <v>1286.23</v>
      </c>
      <c r="J741" s="665">
        <v>1</v>
      </c>
      <c r="K741" s="666">
        <v>1286.23</v>
      </c>
    </row>
    <row r="742" spans="1:11" ht="14.4" customHeight="1" x14ac:dyDescent="0.3">
      <c r="A742" s="661" t="s">
        <v>569</v>
      </c>
      <c r="B742" s="662" t="s">
        <v>570</v>
      </c>
      <c r="C742" s="663" t="s">
        <v>3328</v>
      </c>
      <c r="D742" s="664" t="s">
        <v>5503</v>
      </c>
      <c r="E742" s="663" t="s">
        <v>5504</v>
      </c>
      <c r="F742" s="664" t="s">
        <v>5505</v>
      </c>
      <c r="G742" s="663" t="s">
        <v>4556</v>
      </c>
      <c r="H742" s="663" t="s">
        <v>4557</v>
      </c>
      <c r="I742" s="665">
        <v>439.69</v>
      </c>
      <c r="J742" s="665">
        <v>3</v>
      </c>
      <c r="K742" s="666">
        <v>1319.07</v>
      </c>
    </row>
    <row r="743" spans="1:11" ht="14.4" customHeight="1" x14ac:dyDescent="0.3">
      <c r="A743" s="661" t="s">
        <v>569</v>
      </c>
      <c r="B743" s="662" t="s">
        <v>570</v>
      </c>
      <c r="C743" s="663" t="s">
        <v>3328</v>
      </c>
      <c r="D743" s="664" t="s">
        <v>5503</v>
      </c>
      <c r="E743" s="663" t="s">
        <v>5504</v>
      </c>
      <c r="F743" s="664" t="s">
        <v>5505</v>
      </c>
      <c r="G743" s="663" t="s">
        <v>4558</v>
      </c>
      <c r="H743" s="663" t="s">
        <v>4559</v>
      </c>
      <c r="I743" s="665">
        <v>344.27749999999997</v>
      </c>
      <c r="J743" s="665">
        <v>4</v>
      </c>
      <c r="K743" s="666">
        <v>1377.11</v>
      </c>
    </row>
    <row r="744" spans="1:11" ht="14.4" customHeight="1" x14ac:dyDescent="0.3">
      <c r="A744" s="661" t="s">
        <v>569</v>
      </c>
      <c r="B744" s="662" t="s">
        <v>570</v>
      </c>
      <c r="C744" s="663" t="s">
        <v>3328</v>
      </c>
      <c r="D744" s="664" t="s">
        <v>5503</v>
      </c>
      <c r="E744" s="663" t="s">
        <v>5504</v>
      </c>
      <c r="F744" s="664" t="s">
        <v>5505</v>
      </c>
      <c r="G744" s="663" t="s">
        <v>4560</v>
      </c>
      <c r="H744" s="663" t="s">
        <v>4561</v>
      </c>
      <c r="I744" s="665">
        <v>499.32</v>
      </c>
      <c r="J744" s="665">
        <v>4</v>
      </c>
      <c r="K744" s="666">
        <v>1997.28</v>
      </c>
    </row>
    <row r="745" spans="1:11" ht="14.4" customHeight="1" x14ac:dyDescent="0.3">
      <c r="A745" s="661" t="s">
        <v>569</v>
      </c>
      <c r="B745" s="662" t="s">
        <v>570</v>
      </c>
      <c r="C745" s="663" t="s">
        <v>3328</v>
      </c>
      <c r="D745" s="664" t="s">
        <v>5503</v>
      </c>
      <c r="E745" s="663" t="s">
        <v>5504</v>
      </c>
      <c r="F745" s="664" t="s">
        <v>5505</v>
      </c>
      <c r="G745" s="663" t="s">
        <v>4562</v>
      </c>
      <c r="H745" s="663" t="s">
        <v>4563</v>
      </c>
      <c r="I745" s="665">
        <v>11408</v>
      </c>
      <c r="J745" s="665">
        <v>8</v>
      </c>
      <c r="K745" s="666">
        <v>91264</v>
      </c>
    </row>
    <row r="746" spans="1:11" ht="14.4" customHeight="1" x14ac:dyDescent="0.3">
      <c r="A746" s="661" t="s">
        <v>569</v>
      </c>
      <c r="B746" s="662" t="s">
        <v>570</v>
      </c>
      <c r="C746" s="663" t="s">
        <v>3328</v>
      </c>
      <c r="D746" s="664" t="s">
        <v>5503</v>
      </c>
      <c r="E746" s="663" t="s">
        <v>5504</v>
      </c>
      <c r="F746" s="664" t="s">
        <v>5505</v>
      </c>
      <c r="G746" s="663" t="s">
        <v>4564</v>
      </c>
      <c r="H746" s="663" t="s">
        <v>4565</v>
      </c>
      <c r="I746" s="665">
        <v>2111.34</v>
      </c>
      <c r="J746" s="665">
        <v>3</v>
      </c>
      <c r="K746" s="666">
        <v>6334.02</v>
      </c>
    </row>
    <row r="747" spans="1:11" ht="14.4" customHeight="1" x14ac:dyDescent="0.3">
      <c r="A747" s="661" t="s">
        <v>569</v>
      </c>
      <c r="B747" s="662" t="s">
        <v>570</v>
      </c>
      <c r="C747" s="663" t="s">
        <v>3328</v>
      </c>
      <c r="D747" s="664" t="s">
        <v>5503</v>
      </c>
      <c r="E747" s="663" t="s">
        <v>5504</v>
      </c>
      <c r="F747" s="664" t="s">
        <v>5505</v>
      </c>
      <c r="G747" s="663" t="s">
        <v>4566</v>
      </c>
      <c r="H747" s="663" t="s">
        <v>4567</v>
      </c>
      <c r="I747" s="665">
        <v>10319.093333333332</v>
      </c>
      <c r="J747" s="665">
        <v>3</v>
      </c>
      <c r="K747" s="666">
        <v>30957.279999999999</v>
      </c>
    </row>
    <row r="748" spans="1:11" ht="14.4" customHeight="1" x14ac:dyDescent="0.3">
      <c r="A748" s="661" t="s">
        <v>569</v>
      </c>
      <c r="B748" s="662" t="s">
        <v>570</v>
      </c>
      <c r="C748" s="663" t="s">
        <v>3328</v>
      </c>
      <c r="D748" s="664" t="s">
        <v>5503</v>
      </c>
      <c r="E748" s="663" t="s">
        <v>5504</v>
      </c>
      <c r="F748" s="664" t="s">
        <v>5505</v>
      </c>
      <c r="G748" s="663" t="s">
        <v>4568</v>
      </c>
      <c r="H748" s="663" t="s">
        <v>4569</v>
      </c>
      <c r="I748" s="665">
        <v>8757.48</v>
      </c>
      <c r="J748" s="665">
        <v>1</v>
      </c>
      <c r="K748" s="666">
        <v>8757.48</v>
      </c>
    </row>
    <row r="749" spans="1:11" ht="14.4" customHeight="1" x14ac:dyDescent="0.3">
      <c r="A749" s="661" t="s">
        <v>569</v>
      </c>
      <c r="B749" s="662" t="s">
        <v>570</v>
      </c>
      <c r="C749" s="663" t="s">
        <v>3328</v>
      </c>
      <c r="D749" s="664" t="s">
        <v>5503</v>
      </c>
      <c r="E749" s="663" t="s">
        <v>5504</v>
      </c>
      <c r="F749" s="664" t="s">
        <v>5505</v>
      </c>
      <c r="G749" s="663" t="s">
        <v>4570</v>
      </c>
      <c r="H749" s="663" t="s">
        <v>4571</v>
      </c>
      <c r="I749" s="665">
        <v>851.61</v>
      </c>
      <c r="J749" s="665">
        <v>1</v>
      </c>
      <c r="K749" s="666">
        <v>851.61</v>
      </c>
    </row>
    <row r="750" spans="1:11" ht="14.4" customHeight="1" x14ac:dyDescent="0.3">
      <c r="A750" s="661" t="s">
        <v>569</v>
      </c>
      <c r="B750" s="662" t="s">
        <v>570</v>
      </c>
      <c r="C750" s="663" t="s">
        <v>3328</v>
      </c>
      <c r="D750" s="664" t="s">
        <v>5503</v>
      </c>
      <c r="E750" s="663" t="s">
        <v>5504</v>
      </c>
      <c r="F750" s="664" t="s">
        <v>5505</v>
      </c>
      <c r="G750" s="663" t="s">
        <v>4572</v>
      </c>
      <c r="H750" s="663" t="s">
        <v>4573</v>
      </c>
      <c r="I750" s="665">
        <v>2865.96</v>
      </c>
      <c r="J750" s="665">
        <v>2</v>
      </c>
      <c r="K750" s="666">
        <v>5731.92</v>
      </c>
    </row>
    <row r="751" spans="1:11" ht="14.4" customHeight="1" x14ac:dyDescent="0.3">
      <c r="A751" s="661" t="s">
        <v>569</v>
      </c>
      <c r="B751" s="662" t="s">
        <v>570</v>
      </c>
      <c r="C751" s="663" t="s">
        <v>3328</v>
      </c>
      <c r="D751" s="664" t="s">
        <v>5503</v>
      </c>
      <c r="E751" s="663" t="s">
        <v>5504</v>
      </c>
      <c r="F751" s="664" t="s">
        <v>5505</v>
      </c>
      <c r="G751" s="663" t="s">
        <v>4574</v>
      </c>
      <c r="H751" s="663" t="s">
        <v>4575</v>
      </c>
      <c r="I751" s="665">
        <v>11384.049999999997</v>
      </c>
      <c r="J751" s="665">
        <v>3</v>
      </c>
      <c r="K751" s="666">
        <v>34152.149999999994</v>
      </c>
    </row>
    <row r="752" spans="1:11" ht="14.4" customHeight="1" x14ac:dyDescent="0.3">
      <c r="A752" s="661" t="s">
        <v>569</v>
      </c>
      <c r="B752" s="662" t="s">
        <v>570</v>
      </c>
      <c r="C752" s="663" t="s">
        <v>3328</v>
      </c>
      <c r="D752" s="664" t="s">
        <v>5503</v>
      </c>
      <c r="E752" s="663" t="s">
        <v>5504</v>
      </c>
      <c r="F752" s="664" t="s">
        <v>5505</v>
      </c>
      <c r="G752" s="663" t="s">
        <v>4576</v>
      </c>
      <c r="H752" s="663" t="s">
        <v>4577</v>
      </c>
      <c r="I752" s="665">
        <v>640.70000000000005</v>
      </c>
      <c r="J752" s="665">
        <v>1</v>
      </c>
      <c r="K752" s="666">
        <v>640.70000000000005</v>
      </c>
    </row>
    <row r="753" spans="1:11" ht="14.4" customHeight="1" x14ac:dyDescent="0.3">
      <c r="A753" s="661" t="s">
        <v>569</v>
      </c>
      <c r="B753" s="662" t="s">
        <v>570</v>
      </c>
      <c r="C753" s="663" t="s">
        <v>3328</v>
      </c>
      <c r="D753" s="664" t="s">
        <v>5503</v>
      </c>
      <c r="E753" s="663" t="s">
        <v>5504</v>
      </c>
      <c r="F753" s="664" t="s">
        <v>5505</v>
      </c>
      <c r="G753" s="663" t="s">
        <v>4578</v>
      </c>
      <c r="H753" s="663" t="s">
        <v>4579</v>
      </c>
      <c r="I753" s="665">
        <v>1856.1</v>
      </c>
      <c r="J753" s="665">
        <v>7</v>
      </c>
      <c r="K753" s="666">
        <v>12992.7</v>
      </c>
    </row>
    <row r="754" spans="1:11" ht="14.4" customHeight="1" x14ac:dyDescent="0.3">
      <c r="A754" s="661" t="s">
        <v>569</v>
      </c>
      <c r="B754" s="662" t="s">
        <v>570</v>
      </c>
      <c r="C754" s="663" t="s">
        <v>3328</v>
      </c>
      <c r="D754" s="664" t="s">
        <v>5503</v>
      </c>
      <c r="E754" s="663" t="s">
        <v>5504</v>
      </c>
      <c r="F754" s="664" t="s">
        <v>5505</v>
      </c>
      <c r="G754" s="663" t="s">
        <v>4580</v>
      </c>
      <c r="H754" s="663" t="s">
        <v>4581</v>
      </c>
      <c r="I754" s="665">
        <v>10248.799999999999</v>
      </c>
      <c r="J754" s="665">
        <v>1</v>
      </c>
      <c r="K754" s="666">
        <v>10248.799999999999</v>
      </c>
    </row>
    <row r="755" spans="1:11" ht="14.4" customHeight="1" x14ac:dyDescent="0.3">
      <c r="A755" s="661" t="s">
        <v>569</v>
      </c>
      <c r="B755" s="662" t="s">
        <v>570</v>
      </c>
      <c r="C755" s="663" t="s">
        <v>3328</v>
      </c>
      <c r="D755" s="664" t="s">
        <v>5503</v>
      </c>
      <c r="E755" s="663" t="s">
        <v>5504</v>
      </c>
      <c r="F755" s="664" t="s">
        <v>5505</v>
      </c>
      <c r="G755" s="663" t="s">
        <v>4582</v>
      </c>
      <c r="H755" s="663" t="s">
        <v>4583</v>
      </c>
      <c r="I755" s="665">
        <v>1839.09</v>
      </c>
      <c r="J755" s="665">
        <v>2</v>
      </c>
      <c r="K755" s="666">
        <v>3678.18</v>
      </c>
    </row>
    <row r="756" spans="1:11" ht="14.4" customHeight="1" x14ac:dyDescent="0.3">
      <c r="A756" s="661" t="s">
        <v>569</v>
      </c>
      <c r="B756" s="662" t="s">
        <v>570</v>
      </c>
      <c r="C756" s="663" t="s">
        <v>3328</v>
      </c>
      <c r="D756" s="664" t="s">
        <v>5503</v>
      </c>
      <c r="E756" s="663" t="s">
        <v>5504</v>
      </c>
      <c r="F756" s="664" t="s">
        <v>5505</v>
      </c>
      <c r="G756" s="663" t="s">
        <v>4584</v>
      </c>
      <c r="H756" s="663" t="s">
        <v>4585</v>
      </c>
      <c r="I756" s="665">
        <v>506</v>
      </c>
      <c r="J756" s="665">
        <v>1</v>
      </c>
      <c r="K756" s="666">
        <v>506</v>
      </c>
    </row>
    <row r="757" spans="1:11" ht="14.4" customHeight="1" x14ac:dyDescent="0.3">
      <c r="A757" s="661" t="s">
        <v>569</v>
      </c>
      <c r="B757" s="662" t="s">
        <v>570</v>
      </c>
      <c r="C757" s="663" t="s">
        <v>3328</v>
      </c>
      <c r="D757" s="664" t="s">
        <v>5503</v>
      </c>
      <c r="E757" s="663" t="s">
        <v>5504</v>
      </c>
      <c r="F757" s="664" t="s">
        <v>5505</v>
      </c>
      <c r="G757" s="663" t="s">
        <v>4586</v>
      </c>
      <c r="H757" s="663" t="s">
        <v>4587</v>
      </c>
      <c r="I757" s="665">
        <v>9701.4</v>
      </c>
      <c r="J757" s="665">
        <v>1</v>
      </c>
      <c r="K757" s="666">
        <v>9701.4</v>
      </c>
    </row>
    <row r="758" spans="1:11" ht="14.4" customHeight="1" x14ac:dyDescent="0.3">
      <c r="A758" s="661" t="s">
        <v>569</v>
      </c>
      <c r="B758" s="662" t="s">
        <v>570</v>
      </c>
      <c r="C758" s="663" t="s">
        <v>3328</v>
      </c>
      <c r="D758" s="664" t="s">
        <v>5503</v>
      </c>
      <c r="E758" s="663" t="s">
        <v>5504</v>
      </c>
      <c r="F758" s="664" t="s">
        <v>5505</v>
      </c>
      <c r="G758" s="663" t="s">
        <v>4588</v>
      </c>
      <c r="H758" s="663" t="s">
        <v>4589</v>
      </c>
      <c r="I758" s="665">
        <v>6669.0300000000007</v>
      </c>
      <c r="J758" s="665">
        <v>2</v>
      </c>
      <c r="K758" s="666">
        <v>13338.060000000001</v>
      </c>
    </row>
    <row r="759" spans="1:11" ht="14.4" customHeight="1" x14ac:dyDescent="0.3">
      <c r="A759" s="661" t="s">
        <v>569</v>
      </c>
      <c r="B759" s="662" t="s">
        <v>570</v>
      </c>
      <c r="C759" s="663" t="s">
        <v>3328</v>
      </c>
      <c r="D759" s="664" t="s">
        <v>5503</v>
      </c>
      <c r="E759" s="663" t="s">
        <v>5504</v>
      </c>
      <c r="F759" s="664" t="s">
        <v>5505</v>
      </c>
      <c r="G759" s="663" t="s">
        <v>4590</v>
      </c>
      <c r="H759" s="663" t="s">
        <v>4591</v>
      </c>
      <c r="I759" s="665">
        <v>547.21500000000003</v>
      </c>
      <c r="J759" s="665">
        <v>8</v>
      </c>
      <c r="K759" s="666">
        <v>4377.72</v>
      </c>
    </row>
    <row r="760" spans="1:11" ht="14.4" customHeight="1" x14ac:dyDescent="0.3">
      <c r="A760" s="661" t="s">
        <v>569</v>
      </c>
      <c r="B760" s="662" t="s">
        <v>570</v>
      </c>
      <c r="C760" s="663" t="s">
        <v>3328</v>
      </c>
      <c r="D760" s="664" t="s">
        <v>5503</v>
      </c>
      <c r="E760" s="663" t="s">
        <v>5504</v>
      </c>
      <c r="F760" s="664" t="s">
        <v>5505</v>
      </c>
      <c r="G760" s="663" t="s">
        <v>4592</v>
      </c>
      <c r="H760" s="663" t="s">
        <v>4593</v>
      </c>
      <c r="I760" s="665">
        <v>722.76250000000005</v>
      </c>
      <c r="J760" s="665">
        <v>5</v>
      </c>
      <c r="K760" s="666">
        <v>3613.83</v>
      </c>
    </row>
    <row r="761" spans="1:11" ht="14.4" customHeight="1" x14ac:dyDescent="0.3">
      <c r="A761" s="661" t="s">
        <v>569</v>
      </c>
      <c r="B761" s="662" t="s">
        <v>570</v>
      </c>
      <c r="C761" s="663" t="s">
        <v>3328</v>
      </c>
      <c r="D761" s="664" t="s">
        <v>5503</v>
      </c>
      <c r="E761" s="663" t="s">
        <v>5504</v>
      </c>
      <c r="F761" s="664" t="s">
        <v>5505</v>
      </c>
      <c r="G761" s="663" t="s">
        <v>4594</v>
      </c>
      <c r="H761" s="663" t="s">
        <v>4595</v>
      </c>
      <c r="I761" s="665">
        <v>1029.42</v>
      </c>
      <c r="J761" s="665">
        <v>2</v>
      </c>
      <c r="K761" s="666">
        <v>2058.84</v>
      </c>
    </row>
    <row r="762" spans="1:11" ht="14.4" customHeight="1" x14ac:dyDescent="0.3">
      <c r="A762" s="661" t="s">
        <v>569</v>
      </c>
      <c r="B762" s="662" t="s">
        <v>570</v>
      </c>
      <c r="C762" s="663" t="s">
        <v>3328</v>
      </c>
      <c r="D762" s="664" t="s">
        <v>5503</v>
      </c>
      <c r="E762" s="663" t="s">
        <v>5504</v>
      </c>
      <c r="F762" s="664" t="s">
        <v>5505</v>
      </c>
      <c r="G762" s="663" t="s">
        <v>4596</v>
      </c>
      <c r="H762" s="663" t="s">
        <v>4597</v>
      </c>
      <c r="I762" s="665">
        <v>9504.19</v>
      </c>
      <c r="J762" s="665">
        <v>2</v>
      </c>
      <c r="K762" s="666">
        <v>19008.38</v>
      </c>
    </row>
    <row r="763" spans="1:11" ht="14.4" customHeight="1" x14ac:dyDescent="0.3">
      <c r="A763" s="661" t="s">
        <v>569</v>
      </c>
      <c r="B763" s="662" t="s">
        <v>570</v>
      </c>
      <c r="C763" s="663" t="s">
        <v>3328</v>
      </c>
      <c r="D763" s="664" t="s">
        <v>5503</v>
      </c>
      <c r="E763" s="663" t="s">
        <v>5504</v>
      </c>
      <c r="F763" s="664" t="s">
        <v>5505</v>
      </c>
      <c r="G763" s="663" t="s">
        <v>4598</v>
      </c>
      <c r="H763" s="663" t="s">
        <v>4599</v>
      </c>
      <c r="I763" s="665">
        <v>597.09</v>
      </c>
      <c r="J763" s="665">
        <v>3</v>
      </c>
      <c r="K763" s="666">
        <v>1791.27</v>
      </c>
    </row>
    <row r="764" spans="1:11" ht="14.4" customHeight="1" x14ac:dyDescent="0.3">
      <c r="A764" s="661" t="s">
        <v>569</v>
      </c>
      <c r="B764" s="662" t="s">
        <v>570</v>
      </c>
      <c r="C764" s="663" t="s">
        <v>3328</v>
      </c>
      <c r="D764" s="664" t="s">
        <v>5503</v>
      </c>
      <c r="E764" s="663" t="s">
        <v>5504</v>
      </c>
      <c r="F764" s="664" t="s">
        <v>5505</v>
      </c>
      <c r="G764" s="663" t="s">
        <v>4600</v>
      </c>
      <c r="H764" s="663" t="s">
        <v>4601</v>
      </c>
      <c r="I764" s="665">
        <v>547.20000000000005</v>
      </c>
      <c r="J764" s="665">
        <v>4</v>
      </c>
      <c r="K764" s="666">
        <v>2188.8000000000002</v>
      </c>
    </row>
    <row r="765" spans="1:11" ht="14.4" customHeight="1" x14ac:dyDescent="0.3">
      <c r="A765" s="661" t="s">
        <v>569</v>
      </c>
      <c r="B765" s="662" t="s">
        <v>570</v>
      </c>
      <c r="C765" s="663" t="s">
        <v>3328</v>
      </c>
      <c r="D765" s="664" t="s">
        <v>5503</v>
      </c>
      <c r="E765" s="663" t="s">
        <v>5504</v>
      </c>
      <c r="F765" s="664" t="s">
        <v>5505</v>
      </c>
      <c r="G765" s="663" t="s">
        <v>4602</v>
      </c>
      <c r="H765" s="663" t="s">
        <v>4603</v>
      </c>
      <c r="I765" s="665">
        <v>779.53</v>
      </c>
      <c r="J765" s="665">
        <v>2</v>
      </c>
      <c r="K765" s="666">
        <v>1559.06</v>
      </c>
    </row>
    <row r="766" spans="1:11" ht="14.4" customHeight="1" x14ac:dyDescent="0.3">
      <c r="A766" s="661" t="s">
        <v>569</v>
      </c>
      <c r="B766" s="662" t="s">
        <v>570</v>
      </c>
      <c r="C766" s="663" t="s">
        <v>3328</v>
      </c>
      <c r="D766" s="664" t="s">
        <v>5503</v>
      </c>
      <c r="E766" s="663" t="s">
        <v>5504</v>
      </c>
      <c r="F766" s="664" t="s">
        <v>5505</v>
      </c>
      <c r="G766" s="663" t="s">
        <v>4604</v>
      </c>
      <c r="H766" s="663" t="s">
        <v>4605</v>
      </c>
      <c r="I766" s="665">
        <v>8572.7999999999993</v>
      </c>
      <c r="J766" s="665">
        <v>1</v>
      </c>
      <c r="K766" s="666">
        <v>8572.7999999999993</v>
      </c>
    </row>
    <row r="767" spans="1:11" ht="14.4" customHeight="1" x14ac:dyDescent="0.3">
      <c r="A767" s="661" t="s">
        <v>569</v>
      </c>
      <c r="B767" s="662" t="s">
        <v>570</v>
      </c>
      <c r="C767" s="663" t="s">
        <v>3328</v>
      </c>
      <c r="D767" s="664" t="s">
        <v>5503</v>
      </c>
      <c r="E767" s="663" t="s">
        <v>5504</v>
      </c>
      <c r="F767" s="664" t="s">
        <v>5505</v>
      </c>
      <c r="G767" s="663" t="s">
        <v>4606</v>
      </c>
      <c r="H767" s="663" t="s">
        <v>4607</v>
      </c>
      <c r="I767" s="665">
        <v>722.74000000000012</v>
      </c>
      <c r="J767" s="665">
        <v>6</v>
      </c>
      <c r="K767" s="666">
        <v>4336.4900000000007</v>
      </c>
    </row>
    <row r="768" spans="1:11" ht="14.4" customHeight="1" x14ac:dyDescent="0.3">
      <c r="A768" s="661" t="s">
        <v>569</v>
      </c>
      <c r="B768" s="662" t="s">
        <v>570</v>
      </c>
      <c r="C768" s="663" t="s">
        <v>3328</v>
      </c>
      <c r="D768" s="664" t="s">
        <v>5503</v>
      </c>
      <c r="E768" s="663" t="s">
        <v>5504</v>
      </c>
      <c r="F768" s="664" t="s">
        <v>5505</v>
      </c>
      <c r="G768" s="663" t="s">
        <v>4608</v>
      </c>
      <c r="H768" s="663" t="s">
        <v>4609</v>
      </c>
      <c r="I768" s="665">
        <v>4311.5</v>
      </c>
      <c r="J768" s="665">
        <v>1</v>
      </c>
      <c r="K768" s="666">
        <v>4311.5</v>
      </c>
    </row>
    <row r="769" spans="1:11" ht="14.4" customHeight="1" x14ac:dyDescent="0.3">
      <c r="A769" s="661" t="s">
        <v>569</v>
      </c>
      <c r="B769" s="662" t="s">
        <v>570</v>
      </c>
      <c r="C769" s="663" t="s">
        <v>3328</v>
      </c>
      <c r="D769" s="664" t="s">
        <v>5503</v>
      </c>
      <c r="E769" s="663" t="s">
        <v>5504</v>
      </c>
      <c r="F769" s="664" t="s">
        <v>5505</v>
      </c>
      <c r="G769" s="663" t="s">
        <v>4610</v>
      </c>
      <c r="H769" s="663" t="s">
        <v>4611</v>
      </c>
      <c r="I769" s="665">
        <v>722.7733333333332</v>
      </c>
      <c r="J769" s="665">
        <v>3</v>
      </c>
      <c r="K769" s="666">
        <v>2168.3199999999997</v>
      </c>
    </row>
    <row r="770" spans="1:11" ht="14.4" customHeight="1" x14ac:dyDescent="0.3">
      <c r="A770" s="661" t="s">
        <v>569</v>
      </c>
      <c r="B770" s="662" t="s">
        <v>570</v>
      </c>
      <c r="C770" s="663" t="s">
        <v>3328</v>
      </c>
      <c r="D770" s="664" t="s">
        <v>5503</v>
      </c>
      <c r="E770" s="663" t="s">
        <v>5504</v>
      </c>
      <c r="F770" s="664" t="s">
        <v>5505</v>
      </c>
      <c r="G770" s="663" t="s">
        <v>4612</v>
      </c>
      <c r="H770" s="663" t="s">
        <v>4613</v>
      </c>
      <c r="I770" s="665">
        <v>722.76333333333332</v>
      </c>
      <c r="J770" s="665">
        <v>4</v>
      </c>
      <c r="K770" s="666">
        <v>2891.0699999999997</v>
      </c>
    </row>
    <row r="771" spans="1:11" ht="14.4" customHeight="1" x14ac:dyDescent="0.3">
      <c r="A771" s="661" t="s">
        <v>569</v>
      </c>
      <c r="B771" s="662" t="s">
        <v>570</v>
      </c>
      <c r="C771" s="663" t="s">
        <v>3328</v>
      </c>
      <c r="D771" s="664" t="s">
        <v>5503</v>
      </c>
      <c r="E771" s="663" t="s">
        <v>5504</v>
      </c>
      <c r="F771" s="664" t="s">
        <v>5505</v>
      </c>
      <c r="G771" s="663" t="s">
        <v>4614</v>
      </c>
      <c r="H771" s="663" t="s">
        <v>4615</v>
      </c>
      <c r="I771" s="665">
        <v>3679.92</v>
      </c>
      <c r="J771" s="665">
        <v>1</v>
      </c>
      <c r="K771" s="666">
        <v>3679.92</v>
      </c>
    </row>
    <row r="772" spans="1:11" ht="14.4" customHeight="1" x14ac:dyDescent="0.3">
      <c r="A772" s="661" t="s">
        <v>569</v>
      </c>
      <c r="B772" s="662" t="s">
        <v>570</v>
      </c>
      <c r="C772" s="663" t="s">
        <v>3328</v>
      </c>
      <c r="D772" s="664" t="s">
        <v>5503</v>
      </c>
      <c r="E772" s="663" t="s">
        <v>5504</v>
      </c>
      <c r="F772" s="664" t="s">
        <v>5505</v>
      </c>
      <c r="G772" s="663" t="s">
        <v>4616</v>
      </c>
      <c r="H772" s="663" t="s">
        <v>4617</v>
      </c>
      <c r="I772" s="665">
        <v>9656.9449999999997</v>
      </c>
      <c r="J772" s="665">
        <v>2</v>
      </c>
      <c r="K772" s="666">
        <v>19313.89</v>
      </c>
    </row>
    <row r="773" spans="1:11" ht="14.4" customHeight="1" x14ac:dyDescent="0.3">
      <c r="A773" s="661" t="s">
        <v>569</v>
      </c>
      <c r="B773" s="662" t="s">
        <v>570</v>
      </c>
      <c r="C773" s="663" t="s">
        <v>3328</v>
      </c>
      <c r="D773" s="664" t="s">
        <v>5503</v>
      </c>
      <c r="E773" s="663" t="s">
        <v>5504</v>
      </c>
      <c r="F773" s="664" t="s">
        <v>5505</v>
      </c>
      <c r="G773" s="663" t="s">
        <v>4618</v>
      </c>
      <c r="H773" s="663" t="s">
        <v>4619</v>
      </c>
      <c r="I773" s="665">
        <v>1265.4000000000001</v>
      </c>
      <c r="J773" s="665">
        <v>2</v>
      </c>
      <c r="K773" s="666">
        <v>2530.8000000000002</v>
      </c>
    </row>
    <row r="774" spans="1:11" ht="14.4" customHeight="1" x14ac:dyDescent="0.3">
      <c r="A774" s="661" t="s">
        <v>569</v>
      </c>
      <c r="B774" s="662" t="s">
        <v>570</v>
      </c>
      <c r="C774" s="663" t="s">
        <v>3328</v>
      </c>
      <c r="D774" s="664" t="s">
        <v>5503</v>
      </c>
      <c r="E774" s="663" t="s">
        <v>5504</v>
      </c>
      <c r="F774" s="664" t="s">
        <v>5505</v>
      </c>
      <c r="G774" s="663" t="s">
        <v>4620</v>
      </c>
      <c r="H774" s="663" t="s">
        <v>4621</v>
      </c>
      <c r="I774" s="665">
        <v>597.09</v>
      </c>
      <c r="J774" s="665">
        <v>1</v>
      </c>
      <c r="K774" s="666">
        <v>597.09</v>
      </c>
    </row>
    <row r="775" spans="1:11" ht="14.4" customHeight="1" x14ac:dyDescent="0.3">
      <c r="A775" s="661" t="s">
        <v>569</v>
      </c>
      <c r="B775" s="662" t="s">
        <v>570</v>
      </c>
      <c r="C775" s="663" t="s">
        <v>3328</v>
      </c>
      <c r="D775" s="664" t="s">
        <v>5503</v>
      </c>
      <c r="E775" s="663" t="s">
        <v>5504</v>
      </c>
      <c r="F775" s="664" t="s">
        <v>5505</v>
      </c>
      <c r="G775" s="663" t="s">
        <v>4622</v>
      </c>
      <c r="H775" s="663" t="s">
        <v>4623</v>
      </c>
      <c r="I775" s="665">
        <v>9660</v>
      </c>
      <c r="J775" s="665">
        <v>2</v>
      </c>
      <c r="K775" s="666">
        <v>19320</v>
      </c>
    </row>
    <row r="776" spans="1:11" ht="14.4" customHeight="1" x14ac:dyDescent="0.3">
      <c r="A776" s="661" t="s">
        <v>569</v>
      </c>
      <c r="B776" s="662" t="s">
        <v>570</v>
      </c>
      <c r="C776" s="663" t="s">
        <v>3328</v>
      </c>
      <c r="D776" s="664" t="s">
        <v>5503</v>
      </c>
      <c r="E776" s="663" t="s">
        <v>5504</v>
      </c>
      <c r="F776" s="664" t="s">
        <v>5505</v>
      </c>
      <c r="G776" s="663" t="s">
        <v>4624</v>
      </c>
      <c r="H776" s="663" t="s">
        <v>4625</v>
      </c>
      <c r="I776" s="665">
        <v>3109.6</v>
      </c>
      <c r="J776" s="665">
        <v>2</v>
      </c>
      <c r="K776" s="666">
        <v>6219.2</v>
      </c>
    </row>
    <row r="777" spans="1:11" ht="14.4" customHeight="1" x14ac:dyDescent="0.3">
      <c r="A777" s="661" t="s">
        <v>569</v>
      </c>
      <c r="B777" s="662" t="s">
        <v>570</v>
      </c>
      <c r="C777" s="663" t="s">
        <v>3328</v>
      </c>
      <c r="D777" s="664" t="s">
        <v>5503</v>
      </c>
      <c r="E777" s="663" t="s">
        <v>5504</v>
      </c>
      <c r="F777" s="664" t="s">
        <v>5505</v>
      </c>
      <c r="G777" s="663" t="s">
        <v>4626</v>
      </c>
      <c r="H777" s="663" t="s">
        <v>4627</v>
      </c>
      <c r="I777" s="665">
        <v>4600</v>
      </c>
      <c r="J777" s="665">
        <v>6</v>
      </c>
      <c r="K777" s="666">
        <v>27600</v>
      </c>
    </row>
    <row r="778" spans="1:11" ht="14.4" customHeight="1" x14ac:dyDescent="0.3">
      <c r="A778" s="661" t="s">
        <v>569</v>
      </c>
      <c r="B778" s="662" t="s">
        <v>570</v>
      </c>
      <c r="C778" s="663" t="s">
        <v>3328</v>
      </c>
      <c r="D778" s="664" t="s">
        <v>5503</v>
      </c>
      <c r="E778" s="663" t="s">
        <v>5504</v>
      </c>
      <c r="F778" s="664" t="s">
        <v>5505</v>
      </c>
      <c r="G778" s="663" t="s">
        <v>4628</v>
      </c>
      <c r="H778" s="663" t="s">
        <v>4629</v>
      </c>
      <c r="I778" s="665">
        <v>3859.19</v>
      </c>
      <c r="J778" s="665">
        <v>3</v>
      </c>
      <c r="K778" s="666">
        <v>11577.57</v>
      </c>
    </row>
    <row r="779" spans="1:11" ht="14.4" customHeight="1" x14ac:dyDescent="0.3">
      <c r="A779" s="661" t="s">
        <v>569</v>
      </c>
      <c r="B779" s="662" t="s">
        <v>570</v>
      </c>
      <c r="C779" s="663" t="s">
        <v>3328</v>
      </c>
      <c r="D779" s="664" t="s">
        <v>5503</v>
      </c>
      <c r="E779" s="663" t="s">
        <v>5504</v>
      </c>
      <c r="F779" s="664" t="s">
        <v>5505</v>
      </c>
      <c r="G779" s="663" t="s">
        <v>4628</v>
      </c>
      <c r="H779" s="663" t="s">
        <v>4630</v>
      </c>
      <c r="I779" s="665">
        <v>3859.17</v>
      </c>
      <c r="J779" s="665">
        <v>1</v>
      </c>
      <c r="K779" s="666">
        <v>3859.17</v>
      </c>
    </row>
    <row r="780" spans="1:11" ht="14.4" customHeight="1" x14ac:dyDescent="0.3">
      <c r="A780" s="661" t="s">
        <v>569</v>
      </c>
      <c r="B780" s="662" t="s">
        <v>570</v>
      </c>
      <c r="C780" s="663" t="s">
        <v>3328</v>
      </c>
      <c r="D780" s="664" t="s">
        <v>5503</v>
      </c>
      <c r="E780" s="663" t="s">
        <v>5504</v>
      </c>
      <c r="F780" s="664" t="s">
        <v>5505</v>
      </c>
      <c r="G780" s="663" t="s">
        <v>4631</v>
      </c>
      <c r="H780" s="663" t="s">
        <v>4632</v>
      </c>
      <c r="I780" s="665">
        <v>9660</v>
      </c>
      <c r="J780" s="665">
        <v>3</v>
      </c>
      <c r="K780" s="666">
        <v>28980</v>
      </c>
    </row>
    <row r="781" spans="1:11" ht="14.4" customHeight="1" x14ac:dyDescent="0.3">
      <c r="A781" s="661" t="s">
        <v>569</v>
      </c>
      <c r="B781" s="662" t="s">
        <v>570</v>
      </c>
      <c r="C781" s="663" t="s">
        <v>3328</v>
      </c>
      <c r="D781" s="664" t="s">
        <v>5503</v>
      </c>
      <c r="E781" s="663" t="s">
        <v>5504</v>
      </c>
      <c r="F781" s="664" t="s">
        <v>5505</v>
      </c>
      <c r="G781" s="663" t="s">
        <v>4633</v>
      </c>
      <c r="H781" s="663" t="s">
        <v>4634</v>
      </c>
      <c r="I781" s="665">
        <v>3859.2</v>
      </c>
      <c r="J781" s="665">
        <v>1</v>
      </c>
      <c r="K781" s="666">
        <v>3859.2</v>
      </c>
    </row>
    <row r="782" spans="1:11" ht="14.4" customHeight="1" x14ac:dyDescent="0.3">
      <c r="A782" s="661" t="s">
        <v>569</v>
      </c>
      <c r="B782" s="662" t="s">
        <v>570</v>
      </c>
      <c r="C782" s="663" t="s">
        <v>3328</v>
      </c>
      <c r="D782" s="664" t="s">
        <v>5503</v>
      </c>
      <c r="E782" s="663" t="s">
        <v>5504</v>
      </c>
      <c r="F782" s="664" t="s">
        <v>5505</v>
      </c>
      <c r="G782" s="663" t="s">
        <v>4633</v>
      </c>
      <c r="H782" s="663" t="s">
        <v>4635</v>
      </c>
      <c r="I782" s="665">
        <v>3859.2</v>
      </c>
      <c r="J782" s="665">
        <v>1</v>
      </c>
      <c r="K782" s="666">
        <v>3859.2</v>
      </c>
    </row>
    <row r="783" spans="1:11" ht="14.4" customHeight="1" x14ac:dyDescent="0.3">
      <c r="A783" s="661" t="s">
        <v>569</v>
      </c>
      <c r="B783" s="662" t="s">
        <v>570</v>
      </c>
      <c r="C783" s="663" t="s">
        <v>3328</v>
      </c>
      <c r="D783" s="664" t="s">
        <v>5503</v>
      </c>
      <c r="E783" s="663" t="s">
        <v>5504</v>
      </c>
      <c r="F783" s="664" t="s">
        <v>5505</v>
      </c>
      <c r="G783" s="663" t="s">
        <v>4636</v>
      </c>
      <c r="H783" s="663" t="s">
        <v>4637</v>
      </c>
      <c r="I783" s="665">
        <v>3859.17</v>
      </c>
      <c r="J783" s="665">
        <v>1</v>
      </c>
      <c r="K783" s="666">
        <v>3859.17</v>
      </c>
    </row>
    <row r="784" spans="1:11" ht="14.4" customHeight="1" x14ac:dyDescent="0.3">
      <c r="A784" s="661" t="s">
        <v>569</v>
      </c>
      <c r="B784" s="662" t="s">
        <v>570</v>
      </c>
      <c r="C784" s="663" t="s">
        <v>3328</v>
      </c>
      <c r="D784" s="664" t="s">
        <v>5503</v>
      </c>
      <c r="E784" s="663" t="s">
        <v>5504</v>
      </c>
      <c r="F784" s="664" t="s">
        <v>5505</v>
      </c>
      <c r="G784" s="663" t="s">
        <v>4638</v>
      </c>
      <c r="H784" s="663" t="s">
        <v>4639</v>
      </c>
      <c r="I784" s="665">
        <v>2129.5</v>
      </c>
      <c r="J784" s="665">
        <v>1</v>
      </c>
      <c r="K784" s="666">
        <v>2129.5</v>
      </c>
    </row>
    <row r="785" spans="1:11" ht="14.4" customHeight="1" x14ac:dyDescent="0.3">
      <c r="A785" s="661" t="s">
        <v>569</v>
      </c>
      <c r="B785" s="662" t="s">
        <v>570</v>
      </c>
      <c r="C785" s="663" t="s">
        <v>3328</v>
      </c>
      <c r="D785" s="664" t="s">
        <v>5503</v>
      </c>
      <c r="E785" s="663" t="s">
        <v>5504</v>
      </c>
      <c r="F785" s="664" t="s">
        <v>5505</v>
      </c>
      <c r="G785" s="663" t="s">
        <v>4640</v>
      </c>
      <c r="H785" s="663" t="s">
        <v>4641</v>
      </c>
      <c r="I785" s="665">
        <v>614.45500000000004</v>
      </c>
      <c r="J785" s="665">
        <v>2</v>
      </c>
      <c r="K785" s="666">
        <v>1228.9100000000001</v>
      </c>
    </row>
    <row r="786" spans="1:11" ht="14.4" customHeight="1" x14ac:dyDescent="0.3">
      <c r="A786" s="661" t="s">
        <v>569</v>
      </c>
      <c r="B786" s="662" t="s">
        <v>570</v>
      </c>
      <c r="C786" s="663" t="s">
        <v>3328</v>
      </c>
      <c r="D786" s="664" t="s">
        <v>5503</v>
      </c>
      <c r="E786" s="663" t="s">
        <v>5504</v>
      </c>
      <c r="F786" s="664" t="s">
        <v>5505</v>
      </c>
      <c r="G786" s="663" t="s">
        <v>4642</v>
      </c>
      <c r="H786" s="663" t="s">
        <v>4643</v>
      </c>
      <c r="I786" s="665">
        <v>9017.83</v>
      </c>
      <c r="J786" s="665">
        <v>4</v>
      </c>
      <c r="K786" s="666">
        <v>36071.32</v>
      </c>
    </row>
    <row r="787" spans="1:11" ht="14.4" customHeight="1" x14ac:dyDescent="0.3">
      <c r="A787" s="661" t="s">
        <v>569</v>
      </c>
      <c r="B787" s="662" t="s">
        <v>570</v>
      </c>
      <c r="C787" s="663" t="s">
        <v>3328</v>
      </c>
      <c r="D787" s="664" t="s">
        <v>5503</v>
      </c>
      <c r="E787" s="663" t="s">
        <v>5504</v>
      </c>
      <c r="F787" s="664" t="s">
        <v>5505</v>
      </c>
      <c r="G787" s="663" t="s">
        <v>4644</v>
      </c>
      <c r="H787" s="663" t="s">
        <v>4645</v>
      </c>
      <c r="I787" s="665">
        <v>549.33249999999998</v>
      </c>
      <c r="J787" s="665">
        <v>4</v>
      </c>
      <c r="K787" s="666">
        <v>2197.33</v>
      </c>
    </row>
    <row r="788" spans="1:11" ht="14.4" customHeight="1" x14ac:dyDescent="0.3">
      <c r="A788" s="661" t="s">
        <v>569</v>
      </c>
      <c r="B788" s="662" t="s">
        <v>570</v>
      </c>
      <c r="C788" s="663" t="s">
        <v>3328</v>
      </c>
      <c r="D788" s="664" t="s">
        <v>5503</v>
      </c>
      <c r="E788" s="663" t="s">
        <v>5504</v>
      </c>
      <c r="F788" s="664" t="s">
        <v>5505</v>
      </c>
      <c r="G788" s="663" t="s">
        <v>4646</v>
      </c>
      <c r="H788" s="663" t="s">
        <v>4647</v>
      </c>
      <c r="I788" s="665">
        <v>9017.83</v>
      </c>
      <c r="J788" s="665">
        <v>1</v>
      </c>
      <c r="K788" s="666">
        <v>9017.83</v>
      </c>
    </row>
    <row r="789" spans="1:11" ht="14.4" customHeight="1" x14ac:dyDescent="0.3">
      <c r="A789" s="661" t="s">
        <v>569</v>
      </c>
      <c r="B789" s="662" t="s">
        <v>570</v>
      </c>
      <c r="C789" s="663" t="s">
        <v>3328</v>
      </c>
      <c r="D789" s="664" t="s">
        <v>5503</v>
      </c>
      <c r="E789" s="663" t="s">
        <v>5504</v>
      </c>
      <c r="F789" s="664" t="s">
        <v>5505</v>
      </c>
      <c r="G789" s="663" t="s">
        <v>4648</v>
      </c>
      <c r="H789" s="663" t="s">
        <v>4649</v>
      </c>
      <c r="I789" s="665">
        <v>426.36</v>
      </c>
      <c r="J789" s="665">
        <v>2</v>
      </c>
      <c r="K789" s="666">
        <v>852.72</v>
      </c>
    </row>
    <row r="790" spans="1:11" ht="14.4" customHeight="1" x14ac:dyDescent="0.3">
      <c r="A790" s="661" t="s">
        <v>569</v>
      </c>
      <c r="B790" s="662" t="s">
        <v>570</v>
      </c>
      <c r="C790" s="663" t="s">
        <v>3328</v>
      </c>
      <c r="D790" s="664" t="s">
        <v>5503</v>
      </c>
      <c r="E790" s="663" t="s">
        <v>5504</v>
      </c>
      <c r="F790" s="664" t="s">
        <v>5505</v>
      </c>
      <c r="G790" s="663" t="s">
        <v>4650</v>
      </c>
      <c r="H790" s="663" t="s">
        <v>4651</v>
      </c>
      <c r="I790" s="665">
        <v>937.03499999999997</v>
      </c>
      <c r="J790" s="665">
        <v>2</v>
      </c>
      <c r="K790" s="666">
        <v>1874.07</v>
      </c>
    </row>
    <row r="791" spans="1:11" ht="14.4" customHeight="1" x14ac:dyDescent="0.3">
      <c r="A791" s="661" t="s">
        <v>569</v>
      </c>
      <c r="B791" s="662" t="s">
        <v>570</v>
      </c>
      <c r="C791" s="663" t="s">
        <v>3328</v>
      </c>
      <c r="D791" s="664" t="s">
        <v>5503</v>
      </c>
      <c r="E791" s="663" t="s">
        <v>5504</v>
      </c>
      <c r="F791" s="664" t="s">
        <v>5505</v>
      </c>
      <c r="G791" s="663" t="s">
        <v>4652</v>
      </c>
      <c r="H791" s="663" t="s">
        <v>4653</v>
      </c>
      <c r="I791" s="665">
        <v>937.03000000000009</v>
      </c>
      <c r="J791" s="665">
        <v>3</v>
      </c>
      <c r="K791" s="666">
        <v>2811.09</v>
      </c>
    </row>
    <row r="792" spans="1:11" ht="14.4" customHeight="1" x14ac:dyDescent="0.3">
      <c r="A792" s="661" t="s">
        <v>569</v>
      </c>
      <c r="B792" s="662" t="s">
        <v>570</v>
      </c>
      <c r="C792" s="663" t="s">
        <v>3328</v>
      </c>
      <c r="D792" s="664" t="s">
        <v>5503</v>
      </c>
      <c r="E792" s="663" t="s">
        <v>5504</v>
      </c>
      <c r="F792" s="664" t="s">
        <v>5505</v>
      </c>
      <c r="G792" s="663" t="s">
        <v>4654</v>
      </c>
      <c r="H792" s="663" t="s">
        <v>4655</v>
      </c>
      <c r="I792" s="665">
        <v>9656.9500000000007</v>
      </c>
      <c r="J792" s="665">
        <v>1</v>
      </c>
      <c r="K792" s="666">
        <v>9656.9500000000007</v>
      </c>
    </row>
    <row r="793" spans="1:11" ht="14.4" customHeight="1" x14ac:dyDescent="0.3">
      <c r="A793" s="661" t="s">
        <v>569</v>
      </c>
      <c r="B793" s="662" t="s">
        <v>570</v>
      </c>
      <c r="C793" s="663" t="s">
        <v>3328</v>
      </c>
      <c r="D793" s="664" t="s">
        <v>5503</v>
      </c>
      <c r="E793" s="663" t="s">
        <v>5504</v>
      </c>
      <c r="F793" s="664" t="s">
        <v>5505</v>
      </c>
      <c r="G793" s="663" t="s">
        <v>4656</v>
      </c>
      <c r="H793" s="663" t="s">
        <v>4657</v>
      </c>
      <c r="I793" s="665">
        <v>1376.0133333333333</v>
      </c>
      <c r="J793" s="665">
        <v>6</v>
      </c>
      <c r="K793" s="666">
        <v>8256.01</v>
      </c>
    </row>
    <row r="794" spans="1:11" ht="14.4" customHeight="1" x14ac:dyDescent="0.3">
      <c r="A794" s="661" t="s">
        <v>569</v>
      </c>
      <c r="B794" s="662" t="s">
        <v>570</v>
      </c>
      <c r="C794" s="663" t="s">
        <v>3328</v>
      </c>
      <c r="D794" s="664" t="s">
        <v>5503</v>
      </c>
      <c r="E794" s="663" t="s">
        <v>5504</v>
      </c>
      <c r="F794" s="664" t="s">
        <v>5505</v>
      </c>
      <c r="G794" s="663" t="s">
        <v>4658</v>
      </c>
      <c r="H794" s="663" t="s">
        <v>4659</v>
      </c>
      <c r="I794" s="665">
        <v>530.54</v>
      </c>
      <c r="J794" s="665">
        <v>4</v>
      </c>
      <c r="K794" s="666">
        <v>2122.1499999999996</v>
      </c>
    </row>
    <row r="795" spans="1:11" ht="14.4" customHeight="1" x14ac:dyDescent="0.3">
      <c r="A795" s="661" t="s">
        <v>569</v>
      </c>
      <c r="B795" s="662" t="s">
        <v>570</v>
      </c>
      <c r="C795" s="663" t="s">
        <v>3328</v>
      </c>
      <c r="D795" s="664" t="s">
        <v>5503</v>
      </c>
      <c r="E795" s="663" t="s">
        <v>5504</v>
      </c>
      <c r="F795" s="664" t="s">
        <v>5505</v>
      </c>
      <c r="G795" s="663" t="s">
        <v>4660</v>
      </c>
      <c r="H795" s="663" t="s">
        <v>4661</v>
      </c>
      <c r="I795" s="665">
        <v>510.71000000000004</v>
      </c>
      <c r="J795" s="665">
        <v>2</v>
      </c>
      <c r="K795" s="666">
        <v>1021.4200000000001</v>
      </c>
    </row>
    <row r="796" spans="1:11" ht="14.4" customHeight="1" x14ac:dyDescent="0.3">
      <c r="A796" s="661" t="s">
        <v>569</v>
      </c>
      <c r="B796" s="662" t="s">
        <v>570</v>
      </c>
      <c r="C796" s="663" t="s">
        <v>3328</v>
      </c>
      <c r="D796" s="664" t="s">
        <v>5503</v>
      </c>
      <c r="E796" s="663" t="s">
        <v>5504</v>
      </c>
      <c r="F796" s="664" t="s">
        <v>5505</v>
      </c>
      <c r="G796" s="663" t="s">
        <v>4662</v>
      </c>
      <c r="H796" s="663" t="s">
        <v>4663</v>
      </c>
      <c r="I796" s="665">
        <v>2129.5250000000001</v>
      </c>
      <c r="J796" s="665">
        <v>2</v>
      </c>
      <c r="K796" s="666">
        <v>4259.05</v>
      </c>
    </row>
    <row r="797" spans="1:11" ht="14.4" customHeight="1" x14ac:dyDescent="0.3">
      <c r="A797" s="661" t="s">
        <v>569</v>
      </c>
      <c r="B797" s="662" t="s">
        <v>570</v>
      </c>
      <c r="C797" s="663" t="s">
        <v>3328</v>
      </c>
      <c r="D797" s="664" t="s">
        <v>5503</v>
      </c>
      <c r="E797" s="663" t="s">
        <v>5504</v>
      </c>
      <c r="F797" s="664" t="s">
        <v>5505</v>
      </c>
      <c r="G797" s="663" t="s">
        <v>4664</v>
      </c>
      <c r="H797" s="663" t="s">
        <v>4665</v>
      </c>
      <c r="I797" s="665">
        <v>88.88</v>
      </c>
      <c r="J797" s="665">
        <v>100</v>
      </c>
      <c r="K797" s="666">
        <v>8888.36</v>
      </c>
    </row>
    <row r="798" spans="1:11" ht="14.4" customHeight="1" x14ac:dyDescent="0.3">
      <c r="A798" s="661" t="s">
        <v>569</v>
      </c>
      <c r="B798" s="662" t="s">
        <v>570</v>
      </c>
      <c r="C798" s="663" t="s">
        <v>3328</v>
      </c>
      <c r="D798" s="664" t="s">
        <v>5503</v>
      </c>
      <c r="E798" s="663" t="s">
        <v>5504</v>
      </c>
      <c r="F798" s="664" t="s">
        <v>5505</v>
      </c>
      <c r="G798" s="663" t="s">
        <v>4666</v>
      </c>
      <c r="H798" s="663" t="s">
        <v>4667</v>
      </c>
      <c r="I798" s="665">
        <v>88.88</v>
      </c>
      <c r="J798" s="665">
        <v>110</v>
      </c>
      <c r="K798" s="666">
        <v>9777.2000000000007</v>
      </c>
    </row>
    <row r="799" spans="1:11" ht="14.4" customHeight="1" x14ac:dyDescent="0.3">
      <c r="A799" s="661" t="s">
        <v>569</v>
      </c>
      <c r="B799" s="662" t="s">
        <v>570</v>
      </c>
      <c r="C799" s="663" t="s">
        <v>3328</v>
      </c>
      <c r="D799" s="664" t="s">
        <v>5503</v>
      </c>
      <c r="E799" s="663" t="s">
        <v>5504</v>
      </c>
      <c r="F799" s="664" t="s">
        <v>5505</v>
      </c>
      <c r="G799" s="663" t="s">
        <v>4668</v>
      </c>
      <c r="H799" s="663" t="s">
        <v>4669</v>
      </c>
      <c r="I799" s="665">
        <v>5146.25</v>
      </c>
      <c r="J799" s="665">
        <v>1</v>
      </c>
      <c r="K799" s="666">
        <v>5146.25</v>
      </c>
    </row>
    <row r="800" spans="1:11" ht="14.4" customHeight="1" x14ac:dyDescent="0.3">
      <c r="A800" s="661" t="s">
        <v>569</v>
      </c>
      <c r="B800" s="662" t="s">
        <v>570</v>
      </c>
      <c r="C800" s="663" t="s">
        <v>3328</v>
      </c>
      <c r="D800" s="664" t="s">
        <v>5503</v>
      </c>
      <c r="E800" s="663" t="s">
        <v>5504</v>
      </c>
      <c r="F800" s="664" t="s">
        <v>5505</v>
      </c>
      <c r="G800" s="663" t="s">
        <v>4670</v>
      </c>
      <c r="H800" s="663" t="s">
        <v>4671</v>
      </c>
      <c r="I800" s="665">
        <v>13281</v>
      </c>
      <c r="J800" s="665">
        <v>1</v>
      </c>
      <c r="K800" s="666">
        <v>13281</v>
      </c>
    </row>
    <row r="801" spans="1:11" ht="14.4" customHeight="1" x14ac:dyDescent="0.3">
      <c r="A801" s="661" t="s">
        <v>569</v>
      </c>
      <c r="B801" s="662" t="s">
        <v>570</v>
      </c>
      <c r="C801" s="663" t="s">
        <v>3328</v>
      </c>
      <c r="D801" s="664" t="s">
        <v>5503</v>
      </c>
      <c r="E801" s="663" t="s">
        <v>5504</v>
      </c>
      <c r="F801" s="664" t="s">
        <v>5505</v>
      </c>
      <c r="G801" s="663" t="s">
        <v>4672</v>
      </c>
      <c r="H801" s="663" t="s">
        <v>4673</v>
      </c>
      <c r="I801" s="665">
        <v>12681.36</v>
      </c>
      <c r="J801" s="665">
        <v>2</v>
      </c>
      <c r="K801" s="666">
        <v>25362.720000000001</v>
      </c>
    </row>
    <row r="802" spans="1:11" ht="14.4" customHeight="1" x14ac:dyDescent="0.3">
      <c r="A802" s="661" t="s">
        <v>569</v>
      </c>
      <c r="B802" s="662" t="s">
        <v>570</v>
      </c>
      <c r="C802" s="663" t="s">
        <v>3328</v>
      </c>
      <c r="D802" s="664" t="s">
        <v>5503</v>
      </c>
      <c r="E802" s="663" t="s">
        <v>5504</v>
      </c>
      <c r="F802" s="664" t="s">
        <v>5505</v>
      </c>
      <c r="G802" s="663" t="s">
        <v>4674</v>
      </c>
      <c r="H802" s="663" t="s">
        <v>4675</v>
      </c>
      <c r="I802" s="665">
        <v>88.88</v>
      </c>
      <c r="J802" s="665">
        <v>20</v>
      </c>
      <c r="K802" s="666">
        <v>1777.67</v>
      </c>
    </row>
    <row r="803" spans="1:11" ht="14.4" customHeight="1" x14ac:dyDescent="0.3">
      <c r="A803" s="661" t="s">
        <v>569</v>
      </c>
      <c r="B803" s="662" t="s">
        <v>570</v>
      </c>
      <c r="C803" s="663" t="s">
        <v>3328</v>
      </c>
      <c r="D803" s="664" t="s">
        <v>5503</v>
      </c>
      <c r="E803" s="663" t="s">
        <v>5504</v>
      </c>
      <c r="F803" s="664" t="s">
        <v>5505</v>
      </c>
      <c r="G803" s="663" t="s">
        <v>4676</v>
      </c>
      <c r="H803" s="663" t="s">
        <v>4677</v>
      </c>
      <c r="I803" s="665">
        <v>88.88</v>
      </c>
      <c r="J803" s="665">
        <v>110</v>
      </c>
      <c r="K803" s="666">
        <v>9777.0499999999993</v>
      </c>
    </row>
    <row r="804" spans="1:11" ht="14.4" customHeight="1" x14ac:dyDescent="0.3">
      <c r="A804" s="661" t="s">
        <v>569</v>
      </c>
      <c r="B804" s="662" t="s">
        <v>570</v>
      </c>
      <c r="C804" s="663" t="s">
        <v>3328</v>
      </c>
      <c r="D804" s="664" t="s">
        <v>5503</v>
      </c>
      <c r="E804" s="663" t="s">
        <v>5504</v>
      </c>
      <c r="F804" s="664" t="s">
        <v>5505</v>
      </c>
      <c r="G804" s="663" t="s">
        <v>4678</v>
      </c>
      <c r="H804" s="663" t="s">
        <v>4679</v>
      </c>
      <c r="I804" s="665">
        <v>88.88</v>
      </c>
      <c r="J804" s="665">
        <v>40</v>
      </c>
      <c r="K804" s="666">
        <v>3555.34</v>
      </c>
    </row>
    <row r="805" spans="1:11" ht="14.4" customHeight="1" x14ac:dyDescent="0.3">
      <c r="A805" s="661" t="s">
        <v>569</v>
      </c>
      <c r="B805" s="662" t="s">
        <v>570</v>
      </c>
      <c r="C805" s="663" t="s">
        <v>3328</v>
      </c>
      <c r="D805" s="664" t="s">
        <v>5503</v>
      </c>
      <c r="E805" s="663" t="s">
        <v>5504</v>
      </c>
      <c r="F805" s="664" t="s">
        <v>5505</v>
      </c>
      <c r="G805" s="663" t="s">
        <v>4680</v>
      </c>
      <c r="H805" s="663" t="s">
        <v>4681</v>
      </c>
      <c r="I805" s="665">
        <v>471.98</v>
      </c>
      <c r="J805" s="665">
        <v>2</v>
      </c>
      <c r="K805" s="666">
        <v>943.96</v>
      </c>
    </row>
    <row r="806" spans="1:11" ht="14.4" customHeight="1" x14ac:dyDescent="0.3">
      <c r="A806" s="661" t="s">
        <v>569</v>
      </c>
      <c r="B806" s="662" t="s">
        <v>570</v>
      </c>
      <c r="C806" s="663" t="s">
        <v>3328</v>
      </c>
      <c r="D806" s="664" t="s">
        <v>5503</v>
      </c>
      <c r="E806" s="663" t="s">
        <v>5504</v>
      </c>
      <c r="F806" s="664" t="s">
        <v>5505</v>
      </c>
      <c r="G806" s="663" t="s">
        <v>4682</v>
      </c>
      <c r="H806" s="663" t="s">
        <v>4683</v>
      </c>
      <c r="I806" s="665">
        <v>4600</v>
      </c>
      <c r="J806" s="665">
        <v>2</v>
      </c>
      <c r="K806" s="666">
        <v>9200</v>
      </c>
    </row>
    <row r="807" spans="1:11" ht="14.4" customHeight="1" x14ac:dyDescent="0.3">
      <c r="A807" s="661" t="s">
        <v>569</v>
      </c>
      <c r="B807" s="662" t="s">
        <v>570</v>
      </c>
      <c r="C807" s="663" t="s">
        <v>3328</v>
      </c>
      <c r="D807" s="664" t="s">
        <v>5503</v>
      </c>
      <c r="E807" s="663" t="s">
        <v>5504</v>
      </c>
      <c r="F807" s="664" t="s">
        <v>5505</v>
      </c>
      <c r="G807" s="663" t="s">
        <v>4684</v>
      </c>
      <c r="H807" s="663" t="s">
        <v>4685</v>
      </c>
      <c r="I807" s="665">
        <v>10706.88</v>
      </c>
      <c r="J807" s="665">
        <v>1</v>
      </c>
      <c r="K807" s="666">
        <v>10706.88</v>
      </c>
    </row>
    <row r="808" spans="1:11" ht="14.4" customHeight="1" x14ac:dyDescent="0.3">
      <c r="A808" s="661" t="s">
        <v>569</v>
      </c>
      <c r="B808" s="662" t="s">
        <v>570</v>
      </c>
      <c r="C808" s="663" t="s">
        <v>3328</v>
      </c>
      <c r="D808" s="664" t="s">
        <v>5503</v>
      </c>
      <c r="E808" s="663" t="s">
        <v>5504</v>
      </c>
      <c r="F808" s="664" t="s">
        <v>5505</v>
      </c>
      <c r="G808" s="663" t="s">
        <v>4686</v>
      </c>
      <c r="H808" s="663" t="s">
        <v>4687</v>
      </c>
      <c r="I808" s="665">
        <v>8717</v>
      </c>
      <c r="J808" s="665">
        <v>2</v>
      </c>
      <c r="K808" s="666">
        <v>17434</v>
      </c>
    </row>
    <row r="809" spans="1:11" ht="14.4" customHeight="1" x14ac:dyDescent="0.3">
      <c r="A809" s="661" t="s">
        <v>569</v>
      </c>
      <c r="B809" s="662" t="s">
        <v>570</v>
      </c>
      <c r="C809" s="663" t="s">
        <v>3328</v>
      </c>
      <c r="D809" s="664" t="s">
        <v>5503</v>
      </c>
      <c r="E809" s="663" t="s">
        <v>5504</v>
      </c>
      <c r="F809" s="664" t="s">
        <v>5505</v>
      </c>
      <c r="G809" s="663" t="s">
        <v>4688</v>
      </c>
      <c r="H809" s="663" t="s">
        <v>4689</v>
      </c>
      <c r="I809" s="665">
        <v>3859.2</v>
      </c>
      <c r="J809" s="665">
        <v>1</v>
      </c>
      <c r="K809" s="666">
        <v>3859.2</v>
      </c>
    </row>
    <row r="810" spans="1:11" ht="14.4" customHeight="1" x14ac:dyDescent="0.3">
      <c r="A810" s="661" t="s">
        <v>569</v>
      </c>
      <c r="B810" s="662" t="s">
        <v>570</v>
      </c>
      <c r="C810" s="663" t="s">
        <v>3328</v>
      </c>
      <c r="D810" s="664" t="s">
        <v>5503</v>
      </c>
      <c r="E810" s="663" t="s">
        <v>5504</v>
      </c>
      <c r="F810" s="664" t="s">
        <v>5505</v>
      </c>
      <c r="G810" s="663" t="s">
        <v>4688</v>
      </c>
      <c r="H810" s="663" t="s">
        <v>4690</v>
      </c>
      <c r="I810" s="665">
        <v>3859.18</v>
      </c>
      <c r="J810" s="665">
        <v>1</v>
      </c>
      <c r="K810" s="666">
        <v>3859.18</v>
      </c>
    </row>
    <row r="811" spans="1:11" ht="14.4" customHeight="1" x14ac:dyDescent="0.3">
      <c r="A811" s="661" t="s">
        <v>569</v>
      </c>
      <c r="B811" s="662" t="s">
        <v>570</v>
      </c>
      <c r="C811" s="663" t="s">
        <v>3328</v>
      </c>
      <c r="D811" s="664" t="s">
        <v>5503</v>
      </c>
      <c r="E811" s="663" t="s">
        <v>5504</v>
      </c>
      <c r="F811" s="664" t="s">
        <v>5505</v>
      </c>
      <c r="G811" s="663" t="s">
        <v>4691</v>
      </c>
      <c r="H811" s="663" t="s">
        <v>4692</v>
      </c>
      <c r="I811" s="665">
        <v>747.5</v>
      </c>
      <c r="J811" s="665">
        <v>4</v>
      </c>
      <c r="K811" s="666">
        <v>2990</v>
      </c>
    </row>
    <row r="812" spans="1:11" ht="14.4" customHeight="1" x14ac:dyDescent="0.3">
      <c r="A812" s="661" t="s">
        <v>569</v>
      </c>
      <c r="B812" s="662" t="s">
        <v>570</v>
      </c>
      <c r="C812" s="663" t="s">
        <v>3328</v>
      </c>
      <c r="D812" s="664" t="s">
        <v>5503</v>
      </c>
      <c r="E812" s="663" t="s">
        <v>5504</v>
      </c>
      <c r="F812" s="664" t="s">
        <v>5505</v>
      </c>
      <c r="G812" s="663" t="s">
        <v>4693</v>
      </c>
      <c r="H812" s="663" t="s">
        <v>4694</v>
      </c>
      <c r="I812" s="665">
        <v>747.5</v>
      </c>
      <c r="J812" s="665">
        <v>2</v>
      </c>
      <c r="K812" s="666">
        <v>1495</v>
      </c>
    </row>
    <row r="813" spans="1:11" ht="14.4" customHeight="1" x14ac:dyDescent="0.3">
      <c r="A813" s="661" t="s">
        <v>569</v>
      </c>
      <c r="B813" s="662" t="s">
        <v>570</v>
      </c>
      <c r="C813" s="663" t="s">
        <v>3328</v>
      </c>
      <c r="D813" s="664" t="s">
        <v>5503</v>
      </c>
      <c r="E813" s="663" t="s">
        <v>5504</v>
      </c>
      <c r="F813" s="664" t="s">
        <v>5505</v>
      </c>
      <c r="G813" s="663" t="s">
        <v>4695</v>
      </c>
      <c r="H813" s="663" t="s">
        <v>4696</v>
      </c>
      <c r="I813" s="665">
        <v>4208.2</v>
      </c>
      <c r="J813" s="665">
        <v>1</v>
      </c>
      <c r="K813" s="666">
        <v>4208.2</v>
      </c>
    </row>
    <row r="814" spans="1:11" ht="14.4" customHeight="1" x14ac:dyDescent="0.3">
      <c r="A814" s="661" t="s">
        <v>569</v>
      </c>
      <c r="B814" s="662" t="s">
        <v>570</v>
      </c>
      <c r="C814" s="663" t="s">
        <v>3328</v>
      </c>
      <c r="D814" s="664" t="s">
        <v>5503</v>
      </c>
      <c r="E814" s="663" t="s">
        <v>5504</v>
      </c>
      <c r="F814" s="664" t="s">
        <v>5505</v>
      </c>
      <c r="G814" s="663" t="s">
        <v>4697</v>
      </c>
      <c r="H814" s="663" t="s">
        <v>4698</v>
      </c>
      <c r="I814" s="665">
        <v>4208.2</v>
      </c>
      <c r="J814" s="665">
        <v>1</v>
      </c>
      <c r="K814" s="666">
        <v>4208.2</v>
      </c>
    </row>
    <row r="815" spans="1:11" ht="14.4" customHeight="1" x14ac:dyDescent="0.3">
      <c r="A815" s="661" t="s">
        <v>569</v>
      </c>
      <c r="B815" s="662" t="s">
        <v>570</v>
      </c>
      <c r="C815" s="663" t="s">
        <v>3328</v>
      </c>
      <c r="D815" s="664" t="s">
        <v>5503</v>
      </c>
      <c r="E815" s="663" t="s">
        <v>5504</v>
      </c>
      <c r="F815" s="664" t="s">
        <v>5505</v>
      </c>
      <c r="G815" s="663" t="s">
        <v>4699</v>
      </c>
      <c r="H815" s="663" t="s">
        <v>4700</v>
      </c>
      <c r="I815" s="665">
        <v>3859.18</v>
      </c>
      <c r="J815" s="665">
        <v>1</v>
      </c>
      <c r="K815" s="666">
        <v>3859.18</v>
      </c>
    </row>
    <row r="816" spans="1:11" ht="14.4" customHeight="1" x14ac:dyDescent="0.3">
      <c r="A816" s="661" t="s">
        <v>569</v>
      </c>
      <c r="B816" s="662" t="s">
        <v>570</v>
      </c>
      <c r="C816" s="663" t="s">
        <v>3328</v>
      </c>
      <c r="D816" s="664" t="s">
        <v>5503</v>
      </c>
      <c r="E816" s="663" t="s">
        <v>5504</v>
      </c>
      <c r="F816" s="664" t="s">
        <v>5505</v>
      </c>
      <c r="G816" s="663" t="s">
        <v>4701</v>
      </c>
      <c r="H816" s="663" t="s">
        <v>4702</v>
      </c>
      <c r="I816" s="665">
        <v>517.55999999999995</v>
      </c>
      <c r="J816" s="665">
        <v>1</v>
      </c>
      <c r="K816" s="666">
        <v>517.55999999999995</v>
      </c>
    </row>
    <row r="817" spans="1:11" ht="14.4" customHeight="1" x14ac:dyDescent="0.3">
      <c r="A817" s="661" t="s">
        <v>569</v>
      </c>
      <c r="B817" s="662" t="s">
        <v>570</v>
      </c>
      <c r="C817" s="663" t="s">
        <v>3328</v>
      </c>
      <c r="D817" s="664" t="s">
        <v>5503</v>
      </c>
      <c r="E817" s="663" t="s">
        <v>5504</v>
      </c>
      <c r="F817" s="664" t="s">
        <v>5505</v>
      </c>
      <c r="G817" s="663" t="s">
        <v>4703</v>
      </c>
      <c r="H817" s="663" t="s">
        <v>4704</v>
      </c>
      <c r="I817" s="665">
        <v>6487.03</v>
      </c>
      <c r="J817" s="665">
        <v>1</v>
      </c>
      <c r="K817" s="666">
        <v>6487.03</v>
      </c>
    </row>
    <row r="818" spans="1:11" ht="14.4" customHeight="1" x14ac:dyDescent="0.3">
      <c r="A818" s="661" t="s">
        <v>569</v>
      </c>
      <c r="B818" s="662" t="s">
        <v>570</v>
      </c>
      <c r="C818" s="663" t="s">
        <v>3328</v>
      </c>
      <c r="D818" s="664" t="s">
        <v>5503</v>
      </c>
      <c r="E818" s="663" t="s">
        <v>5504</v>
      </c>
      <c r="F818" s="664" t="s">
        <v>5505</v>
      </c>
      <c r="G818" s="663" t="s">
        <v>4705</v>
      </c>
      <c r="H818" s="663" t="s">
        <v>4706</v>
      </c>
      <c r="I818" s="665">
        <v>2129.5300000000002</v>
      </c>
      <c r="J818" s="665">
        <v>2</v>
      </c>
      <c r="K818" s="666">
        <v>4259.0600000000004</v>
      </c>
    </row>
    <row r="819" spans="1:11" ht="14.4" customHeight="1" x14ac:dyDescent="0.3">
      <c r="A819" s="661" t="s">
        <v>569</v>
      </c>
      <c r="B819" s="662" t="s">
        <v>570</v>
      </c>
      <c r="C819" s="663" t="s">
        <v>3328</v>
      </c>
      <c r="D819" s="664" t="s">
        <v>5503</v>
      </c>
      <c r="E819" s="663" t="s">
        <v>5504</v>
      </c>
      <c r="F819" s="664" t="s">
        <v>5505</v>
      </c>
      <c r="G819" s="663" t="s">
        <v>4707</v>
      </c>
      <c r="H819" s="663" t="s">
        <v>4708</v>
      </c>
      <c r="I819" s="665">
        <v>747.5</v>
      </c>
      <c r="J819" s="665">
        <v>1</v>
      </c>
      <c r="K819" s="666">
        <v>747.5</v>
      </c>
    </row>
    <row r="820" spans="1:11" ht="14.4" customHeight="1" x14ac:dyDescent="0.3">
      <c r="A820" s="661" t="s">
        <v>569</v>
      </c>
      <c r="B820" s="662" t="s">
        <v>570</v>
      </c>
      <c r="C820" s="663" t="s">
        <v>3328</v>
      </c>
      <c r="D820" s="664" t="s">
        <v>5503</v>
      </c>
      <c r="E820" s="663" t="s">
        <v>5504</v>
      </c>
      <c r="F820" s="664" t="s">
        <v>5505</v>
      </c>
      <c r="G820" s="663" t="s">
        <v>4709</v>
      </c>
      <c r="H820" s="663" t="s">
        <v>4710</v>
      </c>
      <c r="I820" s="665">
        <v>473.1</v>
      </c>
      <c r="J820" s="665">
        <v>1</v>
      </c>
      <c r="K820" s="666">
        <v>473.1</v>
      </c>
    </row>
    <row r="821" spans="1:11" ht="14.4" customHeight="1" x14ac:dyDescent="0.3">
      <c r="A821" s="661" t="s">
        <v>569</v>
      </c>
      <c r="B821" s="662" t="s">
        <v>570</v>
      </c>
      <c r="C821" s="663" t="s">
        <v>3328</v>
      </c>
      <c r="D821" s="664" t="s">
        <v>5503</v>
      </c>
      <c r="E821" s="663" t="s">
        <v>5504</v>
      </c>
      <c r="F821" s="664" t="s">
        <v>5505</v>
      </c>
      <c r="G821" s="663" t="s">
        <v>4711</v>
      </c>
      <c r="H821" s="663" t="s">
        <v>4712</v>
      </c>
      <c r="I821" s="665">
        <v>593.45000000000005</v>
      </c>
      <c r="J821" s="665">
        <v>2</v>
      </c>
      <c r="K821" s="666">
        <v>1186.8900000000001</v>
      </c>
    </row>
    <row r="822" spans="1:11" ht="14.4" customHeight="1" x14ac:dyDescent="0.3">
      <c r="A822" s="661" t="s">
        <v>569</v>
      </c>
      <c r="B822" s="662" t="s">
        <v>570</v>
      </c>
      <c r="C822" s="663" t="s">
        <v>3328</v>
      </c>
      <c r="D822" s="664" t="s">
        <v>5503</v>
      </c>
      <c r="E822" s="663" t="s">
        <v>5504</v>
      </c>
      <c r="F822" s="664" t="s">
        <v>5505</v>
      </c>
      <c r="G822" s="663" t="s">
        <v>4713</v>
      </c>
      <c r="H822" s="663" t="s">
        <v>4714</v>
      </c>
      <c r="I822" s="665">
        <v>1247.1600000000001</v>
      </c>
      <c r="J822" s="665">
        <v>1</v>
      </c>
      <c r="K822" s="666">
        <v>1247.1600000000001</v>
      </c>
    </row>
    <row r="823" spans="1:11" ht="14.4" customHeight="1" x14ac:dyDescent="0.3">
      <c r="A823" s="661" t="s">
        <v>569</v>
      </c>
      <c r="B823" s="662" t="s">
        <v>570</v>
      </c>
      <c r="C823" s="663" t="s">
        <v>3328</v>
      </c>
      <c r="D823" s="664" t="s">
        <v>5503</v>
      </c>
      <c r="E823" s="663" t="s">
        <v>5504</v>
      </c>
      <c r="F823" s="664" t="s">
        <v>5505</v>
      </c>
      <c r="G823" s="663" t="s">
        <v>4715</v>
      </c>
      <c r="H823" s="663" t="s">
        <v>4716</v>
      </c>
      <c r="I823" s="665">
        <v>10706.88</v>
      </c>
      <c r="J823" s="665">
        <v>2</v>
      </c>
      <c r="K823" s="666">
        <v>21413.759999999998</v>
      </c>
    </row>
    <row r="824" spans="1:11" ht="14.4" customHeight="1" x14ac:dyDescent="0.3">
      <c r="A824" s="661" t="s">
        <v>569</v>
      </c>
      <c r="B824" s="662" t="s">
        <v>570</v>
      </c>
      <c r="C824" s="663" t="s">
        <v>3328</v>
      </c>
      <c r="D824" s="664" t="s">
        <v>5503</v>
      </c>
      <c r="E824" s="663" t="s">
        <v>5504</v>
      </c>
      <c r="F824" s="664" t="s">
        <v>5505</v>
      </c>
      <c r="G824" s="663" t="s">
        <v>4717</v>
      </c>
      <c r="H824" s="663" t="s">
        <v>4718</v>
      </c>
      <c r="I824" s="665">
        <v>466.25</v>
      </c>
      <c r="J824" s="665">
        <v>1</v>
      </c>
      <c r="K824" s="666">
        <v>466.25</v>
      </c>
    </row>
    <row r="825" spans="1:11" ht="14.4" customHeight="1" x14ac:dyDescent="0.3">
      <c r="A825" s="661" t="s">
        <v>569</v>
      </c>
      <c r="B825" s="662" t="s">
        <v>570</v>
      </c>
      <c r="C825" s="663" t="s">
        <v>3328</v>
      </c>
      <c r="D825" s="664" t="s">
        <v>5503</v>
      </c>
      <c r="E825" s="663" t="s">
        <v>5504</v>
      </c>
      <c r="F825" s="664" t="s">
        <v>5505</v>
      </c>
      <c r="G825" s="663" t="s">
        <v>4719</v>
      </c>
      <c r="H825" s="663" t="s">
        <v>4720</v>
      </c>
      <c r="I825" s="665">
        <v>1376.01</v>
      </c>
      <c r="J825" s="665">
        <v>4</v>
      </c>
      <c r="K825" s="666">
        <v>5504.03</v>
      </c>
    </row>
    <row r="826" spans="1:11" ht="14.4" customHeight="1" x14ac:dyDescent="0.3">
      <c r="A826" s="661" t="s">
        <v>569</v>
      </c>
      <c r="B826" s="662" t="s">
        <v>570</v>
      </c>
      <c r="C826" s="663" t="s">
        <v>3328</v>
      </c>
      <c r="D826" s="664" t="s">
        <v>5503</v>
      </c>
      <c r="E826" s="663" t="s">
        <v>5504</v>
      </c>
      <c r="F826" s="664" t="s">
        <v>5505</v>
      </c>
      <c r="G826" s="663" t="s">
        <v>4721</v>
      </c>
      <c r="H826" s="663" t="s">
        <v>4722</v>
      </c>
      <c r="I826" s="665">
        <v>4311.49</v>
      </c>
      <c r="J826" s="665">
        <v>5</v>
      </c>
      <c r="K826" s="666">
        <v>21557.45</v>
      </c>
    </row>
    <row r="827" spans="1:11" ht="14.4" customHeight="1" x14ac:dyDescent="0.3">
      <c r="A827" s="661" t="s">
        <v>569</v>
      </c>
      <c r="B827" s="662" t="s">
        <v>570</v>
      </c>
      <c r="C827" s="663" t="s">
        <v>3328</v>
      </c>
      <c r="D827" s="664" t="s">
        <v>5503</v>
      </c>
      <c r="E827" s="663" t="s">
        <v>5504</v>
      </c>
      <c r="F827" s="664" t="s">
        <v>5505</v>
      </c>
      <c r="G827" s="663" t="s">
        <v>4723</v>
      </c>
      <c r="H827" s="663" t="s">
        <v>4724</v>
      </c>
      <c r="I827" s="665">
        <v>7157.91</v>
      </c>
      <c r="J827" s="665">
        <v>4</v>
      </c>
      <c r="K827" s="666">
        <v>28056.560000000001</v>
      </c>
    </row>
    <row r="828" spans="1:11" ht="14.4" customHeight="1" x14ac:dyDescent="0.3">
      <c r="A828" s="661" t="s">
        <v>569</v>
      </c>
      <c r="B828" s="662" t="s">
        <v>570</v>
      </c>
      <c r="C828" s="663" t="s">
        <v>3328</v>
      </c>
      <c r="D828" s="664" t="s">
        <v>5503</v>
      </c>
      <c r="E828" s="663" t="s">
        <v>5504</v>
      </c>
      <c r="F828" s="664" t="s">
        <v>5505</v>
      </c>
      <c r="G828" s="663" t="s">
        <v>4725</v>
      </c>
      <c r="H828" s="663" t="s">
        <v>4726</v>
      </c>
      <c r="I828" s="665">
        <v>473.1</v>
      </c>
      <c r="J828" s="665">
        <v>1</v>
      </c>
      <c r="K828" s="666">
        <v>473.1</v>
      </c>
    </row>
    <row r="829" spans="1:11" ht="14.4" customHeight="1" x14ac:dyDescent="0.3">
      <c r="A829" s="661" t="s">
        <v>569</v>
      </c>
      <c r="B829" s="662" t="s">
        <v>570</v>
      </c>
      <c r="C829" s="663" t="s">
        <v>3328</v>
      </c>
      <c r="D829" s="664" t="s">
        <v>5503</v>
      </c>
      <c r="E829" s="663" t="s">
        <v>5504</v>
      </c>
      <c r="F829" s="664" t="s">
        <v>5505</v>
      </c>
      <c r="G829" s="663" t="s">
        <v>4727</v>
      </c>
      <c r="H829" s="663" t="s">
        <v>4728</v>
      </c>
      <c r="I829" s="665">
        <v>592.77749999999992</v>
      </c>
      <c r="J829" s="665">
        <v>4</v>
      </c>
      <c r="K829" s="666">
        <v>2371.1099999999997</v>
      </c>
    </row>
    <row r="830" spans="1:11" ht="14.4" customHeight="1" x14ac:dyDescent="0.3">
      <c r="A830" s="661" t="s">
        <v>569</v>
      </c>
      <c r="B830" s="662" t="s">
        <v>570</v>
      </c>
      <c r="C830" s="663" t="s">
        <v>3328</v>
      </c>
      <c r="D830" s="664" t="s">
        <v>5503</v>
      </c>
      <c r="E830" s="663" t="s">
        <v>5504</v>
      </c>
      <c r="F830" s="664" t="s">
        <v>5505</v>
      </c>
      <c r="G830" s="663" t="s">
        <v>4729</v>
      </c>
      <c r="H830" s="663" t="s">
        <v>4730</v>
      </c>
      <c r="I830" s="665">
        <v>615.58000000000004</v>
      </c>
      <c r="J830" s="665">
        <v>1</v>
      </c>
      <c r="K830" s="666">
        <v>615.58000000000004</v>
      </c>
    </row>
    <row r="831" spans="1:11" ht="14.4" customHeight="1" x14ac:dyDescent="0.3">
      <c r="A831" s="661" t="s">
        <v>569</v>
      </c>
      <c r="B831" s="662" t="s">
        <v>570</v>
      </c>
      <c r="C831" s="663" t="s">
        <v>3328</v>
      </c>
      <c r="D831" s="664" t="s">
        <v>5503</v>
      </c>
      <c r="E831" s="663" t="s">
        <v>5504</v>
      </c>
      <c r="F831" s="664" t="s">
        <v>5505</v>
      </c>
      <c r="G831" s="663" t="s">
        <v>4731</v>
      </c>
      <c r="H831" s="663" t="s">
        <v>4732</v>
      </c>
      <c r="I831" s="665">
        <v>15673.8</v>
      </c>
      <c r="J831" s="665">
        <v>1</v>
      </c>
      <c r="K831" s="666">
        <v>15673.8</v>
      </c>
    </row>
    <row r="832" spans="1:11" ht="14.4" customHeight="1" x14ac:dyDescent="0.3">
      <c r="A832" s="661" t="s">
        <v>569</v>
      </c>
      <c r="B832" s="662" t="s">
        <v>570</v>
      </c>
      <c r="C832" s="663" t="s">
        <v>3328</v>
      </c>
      <c r="D832" s="664" t="s">
        <v>5503</v>
      </c>
      <c r="E832" s="663" t="s">
        <v>5504</v>
      </c>
      <c r="F832" s="664" t="s">
        <v>5505</v>
      </c>
      <c r="G832" s="663" t="s">
        <v>4733</v>
      </c>
      <c r="H832" s="663" t="s">
        <v>4734</v>
      </c>
      <c r="I832" s="665">
        <v>1546.95</v>
      </c>
      <c r="J832" s="665">
        <v>2</v>
      </c>
      <c r="K832" s="666">
        <v>3093.91</v>
      </c>
    </row>
    <row r="833" spans="1:11" ht="14.4" customHeight="1" x14ac:dyDescent="0.3">
      <c r="A833" s="661" t="s">
        <v>569</v>
      </c>
      <c r="B833" s="662" t="s">
        <v>570</v>
      </c>
      <c r="C833" s="663" t="s">
        <v>3328</v>
      </c>
      <c r="D833" s="664" t="s">
        <v>5503</v>
      </c>
      <c r="E833" s="663" t="s">
        <v>5504</v>
      </c>
      <c r="F833" s="664" t="s">
        <v>5505</v>
      </c>
      <c r="G833" s="663" t="s">
        <v>4735</v>
      </c>
      <c r="H833" s="663" t="s">
        <v>4736</v>
      </c>
      <c r="I833" s="665">
        <v>592.79</v>
      </c>
      <c r="J833" s="665">
        <v>3</v>
      </c>
      <c r="K833" s="666">
        <v>1778.37</v>
      </c>
    </row>
    <row r="834" spans="1:11" ht="14.4" customHeight="1" x14ac:dyDescent="0.3">
      <c r="A834" s="661" t="s">
        <v>569</v>
      </c>
      <c r="B834" s="662" t="s">
        <v>570</v>
      </c>
      <c r="C834" s="663" t="s">
        <v>3328</v>
      </c>
      <c r="D834" s="664" t="s">
        <v>5503</v>
      </c>
      <c r="E834" s="663" t="s">
        <v>5504</v>
      </c>
      <c r="F834" s="664" t="s">
        <v>5505</v>
      </c>
      <c r="G834" s="663" t="s">
        <v>4737</v>
      </c>
      <c r="H834" s="663" t="s">
        <v>4738</v>
      </c>
      <c r="I834" s="665">
        <v>7014.08</v>
      </c>
      <c r="J834" s="665">
        <v>3</v>
      </c>
      <c r="K834" s="666">
        <v>20610.989999999998</v>
      </c>
    </row>
    <row r="835" spans="1:11" ht="14.4" customHeight="1" x14ac:dyDescent="0.3">
      <c r="A835" s="661" t="s">
        <v>569</v>
      </c>
      <c r="B835" s="662" t="s">
        <v>570</v>
      </c>
      <c r="C835" s="663" t="s">
        <v>3328</v>
      </c>
      <c r="D835" s="664" t="s">
        <v>5503</v>
      </c>
      <c r="E835" s="663" t="s">
        <v>5504</v>
      </c>
      <c r="F835" s="664" t="s">
        <v>5505</v>
      </c>
      <c r="G835" s="663" t="s">
        <v>4739</v>
      </c>
      <c r="H835" s="663" t="s">
        <v>4740</v>
      </c>
      <c r="I835" s="665">
        <v>9223.73</v>
      </c>
      <c r="J835" s="665">
        <v>1</v>
      </c>
      <c r="K835" s="666">
        <v>9223.73</v>
      </c>
    </row>
    <row r="836" spans="1:11" ht="14.4" customHeight="1" x14ac:dyDescent="0.3">
      <c r="A836" s="661" t="s">
        <v>569</v>
      </c>
      <c r="B836" s="662" t="s">
        <v>570</v>
      </c>
      <c r="C836" s="663" t="s">
        <v>3328</v>
      </c>
      <c r="D836" s="664" t="s">
        <v>5503</v>
      </c>
      <c r="E836" s="663" t="s">
        <v>5504</v>
      </c>
      <c r="F836" s="664" t="s">
        <v>5505</v>
      </c>
      <c r="G836" s="663" t="s">
        <v>4741</v>
      </c>
      <c r="H836" s="663" t="s">
        <v>4742</v>
      </c>
      <c r="I836" s="665">
        <v>9656.9599999999991</v>
      </c>
      <c r="J836" s="665">
        <v>2</v>
      </c>
      <c r="K836" s="666">
        <v>19313.919999999998</v>
      </c>
    </row>
    <row r="837" spans="1:11" ht="14.4" customHeight="1" x14ac:dyDescent="0.3">
      <c r="A837" s="661" t="s">
        <v>569</v>
      </c>
      <c r="B837" s="662" t="s">
        <v>570</v>
      </c>
      <c r="C837" s="663" t="s">
        <v>3328</v>
      </c>
      <c r="D837" s="664" t="s">
        <v>5503</v>
      </c>
      <c r="E837" s="663" t="s">
        <v>5504</v>
      </c>
      <c r="F837" s="664" t="s">
        <v>5505</v>
      </c>
      <c r="G837" s="663" t="s">
        <v>4743</v>
      </c>
      <c r="H837" s="663" t="s">
        <v>4744</v>
      </c>
      <c r="I837" s="665">
        <v>527.85</v>
      </c>
      <c r="J837" s="665">
        <v>1</v>
      </c>
      <c r="K837" s="666">
        <v>527.85</v>
      </c>
    </row>
    <row r="838" spans="1:11" ht="14.4" customHeight="1" x14ac:dyDescent="0.3">
      <c r="A838" s="661" t="s">
        <v>569</v>
      </c>
      <c r="B838" s="662" t="s">
        <v>570</v>
      </c>
      <c r="C838" s="663" t="s">
        <v>3328</v>
      </c>
      <c r="D838" s="664" t="s">
        <v>5503</v>
      </c>
      <c r="E838" s="663" t="s">
        <v>5504</v>
      </c>
      <c r="F838" s="664" t="s">
        <v>5505</v>
      </c>
      <c r="G838" s="663" t="s">
        <v>4745</v>
      </c>
      <c r="H838" s="663" t="s">
        <v>4746</v>
      </c>
      <c r="I838" s="665">
        <v>2051.9949999999999</v>
      </c>
      <c r="J838" s="665">
        <v>2</v>
      </c>
      <c r="K838" s="666">
        <v>4103.99</v>
      </c>
    </row>
    <row r="839" spans="1:11" ht="14.4" customHeight="1" x14ac:dyDescent="0.3">
      <c r="A839" s="661" t="s">
        <v>569</v>
      </c>
      <c r="B839" s="662" t="s">
        <v>570</v>
      </c>
      <c r="C839" s="663" t="s">
        <v>3328</v>
      </c>
      <c r="D839" s="664" t="s">
        <v>5503</v>
      </c>
      <c r="E839" s="663" t="s">
        <v>5504</v>
      </c>
      <c r="F839" s="664" t="s">
        <v>5505</v>
      </c>
      <c r="G839" s="663" t="s">
        <v>4747</v>
      </c>
      <c r="H839" s="663" t="s">
        <v>4748</v>
      </c>
      <c r="I839" s="665">
        <v>615.59</v>
      </c>
      <c r="J839" s="665">
        <v>2</v>
      </c>
      <c r="K839" s="666">
        <v>1231.17</v>
      </c>
    </row>
    <row r="840" spans="1:11" ht="14.4" customHeight="1" x14ac:dyDescent="0.3">
      <c r="A840" s="661" t="s">
        <v>569</v>
      </c>
      <c r="B840" s="662" t="s">
        <v>570</v>
      </c>
      <c r="C840" s="663" t="s">
        <v>3328</v>
      </c>
      <c r="D840" s="664" t="s">
        <v>5503</v>
      </c>
      <c r="E840" s="663" t="s">
        <v>5504</v>
      </c>
      <c r="F840" s="664" t="s">
        <v>5505</v>
      </c>
      <c r="G840" s="663" t="s">
        <v>4749</v>
      </c>
      <c r="H840" s="663" t="s">
        <v>4750</v>
      </c>
      <c r="I840" s="665">
        <v>1029.43</v>
      </c>
      <c r="J840" s="665">
        <v>1</v>
      </c>
      <c r="K840" s="666">
        <v>1029.43</v>
      </c>
    </row>
    <row r="841" spans="1:11" ht="14.4" customHeight="1" x14ac:dyDescent="0.3">
      <c r="A841" s="661" t="s">
        <v>569</v>
      </c>
      <c r="B841" s="662" t="s">
        <v>570</v>
      </c>
      <c r="C841" s="663" t="s">
        <v>3328</v>
      </c>
      <c r="D841" s="664" t="s">
        <v>5503</v>
      </c>
      <c r="E841" s="663" t="s">
        <v>5504</v>
      </c>
      <c r="F841" s="664" t="s">
        <v>5505</v>
      </c>
      <c r="G841" s="663" t="s">
        <v>4751</v>
      </c>
      <c r="H841" s="663" t="s">
        <v>4752</v>
      </c>
      <c r="I841" s="665">
        <v>3031.4</v>
      </c>
      <c r="J841" s="665">
        <v>1</v>
      </c>
      <c r="K841" s="666">
        <v>3031.4</v>
      </c>
    </row>
    <row r="842" spans="1:11" ht="14.4" customHeight="1" x14ac:dyDescent="0.3">
      <c r="A842" s="661" t="s">
        <v>569</v>
      </c>
      <c r="B842" s="662" t="s">
        <v>570</v>
      </c>
      <c r="C842" s="663" t="s">
        <v>3328</v>
      </c>
      <c r="D842" s="664" t="s">
        <v>5503</v>
      </c>
      <c r="E842" s="663" t="s">
        <v>5504</v>
      </c>
      <c r="F842" s="664" t="s">
        <v>5505</v>
      </c>
      <c r="G842" s="663" t="s">
        <v>4753</v>
      </c>
      <c r="H842" s="663" t="s">
        <v>4754</v>
      </c>
      <c r="I842" s="665">
        <v>1697.4549999999999</v>
      </c>
      <c r="J842" s="665">
        <v>2</v>
      </c>
      <c r="K842" s="666">
        <v>3394.91</v>
      </c>
    </row>
    <row r="843" spans="1:11" ht="14.4" customHeight="1" x14ac:dyDescent="0.3">
      <c r="A843" s="661" t="s">
        <v>569</v>
      </c>
      <c r="B843" s="662" t="s">
        <v>570</v>
      </c>
      <c r="C843" s="663" t="s">
        <v>3328</v>
      </c>
      <c r="D843" s="664" t="s">
        <v>5503</v>
      </c>
      <c r="E843" s="663" t="s">
        <v>5504</v>
      </c>
      <c r="F843" s="664" t="s">
        <v>5505</v>
      </c>
      <c r="G843" s="663" t="s">
        <v>4755</v>
      </c>
      <c r="H843" s="663" t="s">
        <v>4756</v>
      </c>
      <c r="I843" s="665">
        <v>1232.4000000000001</v>
      </c>
      <c r="J843" s="665">
        <v>1</v>
      </c>
      <c r="K843" s="666">
        <v>1232.4000000000001</v>
      </c>
    </row>
    <row r="844" spans="1:11" ht="14.4" customHeight="1" x14ac:dyDescent="0.3">
      <c r="A844" s="661" t="s">
        <v>569</v>
      </c>
      <c r="B844" s="662" t="s">
        <v>570</v>
      </c>
      <c r="C844" s="663" t="s">
        <v>3328</v>
      </c>
      <c r="D844" s="664" t="s">
        <v>5503</v>
      </c>
      <c r="E844" s="663" t="s">
        <v>5504</v>
      </c>
      <c r="F844" s="664" t="s">
        <v>5505</v>
      </c>
      <c r="G844" s="663" t="s">
        <v>4757</v>
      </c>
      <c r="H844" s="663" t="s">
        <v>4758</v>
      </c>
      <c r="I844" s="665">
        <v>2051.9949999999999</v>
      </c>
      <c r="J844" s="665">
        <v>2</v>
      </c>
      <c r="K844" s="666">
        <v>4103.99</v>
      </c>
    </row>
    <row r="845" spans="1:11" ht="14.4" customHeight="1" x14ac:dyDescent="0.3">
      <c r="A845" s="661" t="s">
        <v>569</v>
      </c>
      <c r="B845" s="662" t="s">
        <v>570</v>
      </c>
      <c r="C845" s="663" t="s">
        <v>3328</v>
      </c>
      <c r="D845" s="664" t="s">
        <v>5503</v>
      </c>
      <c r="E845" s="663" t="s">
        <v>5504</v>
      </c>
      <c r="F845" s="664" t="s">
        <v>5505</v>
      </c>
      <c r="G845" s="663" t="s">
        <v>4759</v>
      </c>
      <c r="H845" s="663" t="s">
        <v>4760</v>
      </c>
      <c r="I845" s="665">
        <v>615.58333333333337</v>
      </c>
      <c r="J845" s="665">
        <v>5</v>
      </c>
      <c r="K845" s="666">
        <v>3077.91</v>
      </c>
    </row>
    <row r="846" spans="1:11" ht="14.4" customHeight="1" x14ac:dyDescent="0.3">
      <c r="A846" s="661" t="s">
        <v>569</v>
      </c>
      <c r="B846" s="662" t="s">
        <v>570</v>
      </c>
      <c r="C846" s="663" t="s">
        <v>3328</v>
      </c>
      <c r="D846" s="664" t="s">
        <v>5503</v>
      </c>
      <c r="E846" s="663" t="s">
        <v>5504</v>
      </c>
      <c r="F846" s="664" t="s">
        <v>5505</v>
      </c>
      <c r="G846" s="663" t="s">
        <v>4761</v>
      </c>
      <c r="H846" s="663" t="s">
        <v>4762</v>
      </c>
      <c r="I846" s="665">
        <v>1029.43</v>
      </c>
      <c r="J846" s="665">
        <v>2</v>
      </c>
      <c r="K846" s="666">
        <v>2058.86</v>
      </c>
    </row>
    <row r="847" spans="1:11" ht="14.4" customHeight="1" x14ac:dyDescent="0.3">
      <c r="A847" s="661" t="s">
        <v>569</v>
      </c>
      <c r="B847" s="662" t="s">
        <v>570</v>
      </c>
      <c r="C847" s="663" t="s">
        <v>3328</v>
      </c>
      <c r="D847" s="664" t="s">
        <v>5503</v>
      </c>
      <c r="E847" s="663" t="s">
        <v>5504</v>
      </c>
      <c r="F847" s="664" t="s">
        <v>5505</v>
      </c>
      <c r="G847" s="663" t="s">
        <v>4763</v>
      </c>
      <c r="H847" s="663" t="s">
        <v>4764</v>
      </c>
      <c r="I847" s="665">
        <v>9139.4</v>
      </c>
      <c r="J847" s="665">
        <v>1</v>
      </c>
      <c r="K847" s="666">
        <v>9139.4</v>
      </c>
    </row>
    <row r="848" spans="1:11" ht="14.4" customHeight="1" x14ac:dyDescent="0.3">
      <c r="A848" s="661" t="s">
        <v>569</v>
      </c>
      <c r="B848" s="662" t="s">
        <v>570</v>
      </c>
      <c r="C848" s="663" t="s">
        <v>3328</v>
      </c>
      <c r="D848" s="664" t="s">
        <v>5503</v>
      </c>
      <c r="E848" s="663" t="s">
        <v>5504</v>
      </c>
      <c r="F848" s="664" t="s">
        <v>5505</v>
      </c>
      <c r="G848" s="663" t="s">
        <v>4765</v>
      </c>
      <c r="H848" s="663" t="s">
        <v>4766</v>
      </c>
      <c r="I848" s="665">
        <v>9139.39</v>
      </c>
      <c r="J848" s="665">
        <v>1</v>
      </c>
      <c r="K848" s="666">
        <v>9139.39</v>
      </c>
    </row>
    <row r="849" spans="1:11" ht="14.4" customHeight="1" x14ac:dyDescent="0.3">
      <c r="A849" s="661" t="s">
        <v>569</v>
      </c>
      <c r="B849" s="662" t="s">
        <v>570</v>
      </c>
      <c r="C849" s="663" t="s">
        <v>3328</v>
      </c>
      <c r="D849" s="664" t="s">
        <v>5503</v>
      </c>
      <c r="E849" s="663" t="s">
        <v>5504</v>
      </c>
      <c r="F849" s="664" t="s">
        <v>5505</v>
      </c>
      <c r="G849" s="663" t="s">
        <v>4767</v>
      </c>
      <c r="H849" s="663" t="s">
        <v>4768</v>
      </c>
      <c r="I849" s="665">
        <v>229.13</v>
      </c>
      <c r="J849" s="665">
        <v>2</v>
      </c>
      <c r="K849" s="666">
        <v>458.26</v>
      </c>
    </row>
    <row r="850" spans="1:11" ht="14.4" customHeight="1" x14ac:dyDescent="0.3">
      <c r="A850" s="661" t="s">
        <v>569</v>
      </c>
      <c r="B850" s="662" t="s">
        <v>570</v>
      </c>
      <c r="C850" s="663" t="s">
        <v>3328</v>
      </c>
      <c r="D850" s="664" t="s">
        <v>5503</v>
      </c>
      <c r="E850" s="663" t="s">
        <v>5504</v>
      </c>
      <c r="F850" s="664" t="s">
        <v>5505</v>
      </c>
      <c r="G850" s="663" t="s">
        <v>4769</v>
      </c>
      <c r="H850" s="663" t="s">
        <v>4770</v>
      </c>
      <c r="I850" s="665">
        <v>1094.42</v>
      </c>
      <c r="J850" s="665">
        <v>1</v>
      </c>
      <c r="K850" s="666">
        <v>1094.42</v>
      </c>
    </row>
    <row r="851" spans="1:11" ht="14.4" customHeight="1" x14ac:dyDescent="0.3">
      <c r="A851" s="661" t="s">
        <v>569</v>
      </c>
      <c r="B851" s="662" t="s">
        <v>570</v>
      </c>
      <c r="C851" s="663" t="s">
        <v>3328</v>
      </c>
      <c r="D851" s="664" t="s">
        <v>5503</v>
      </c>
      <c r="E851" s="663" t="s">
        <v>5504</v>
      </c>
      <c r="F851" s="664" t="s">
        <v>5505</v>
      </c>
      <c r="G851" s="663" t="s">
        <v>4771</v>
      </c>
      <c r="H851" s="663" t="s">
        <v>4772</v>
      </c>
      <c r="I851" s="665">
        <v>12261.84</v>
      </c>
      <c r="J851" s="665">
        <v>1</v>
      </c>
      <c r="K851" s="666">
        <v>12261.84</v>
      </c>
    </row>
    <row r="852" spans="1:11" ht="14.4" customHeight="1" x14ac:dyDescent="0.3">
      <c r="A852" s="661" t="s">
        <v>569</v>
      </c>
      <c r="B852" s="662" t="s">
        <v>570</v>
      </c>
      <c r="C852" s="663" t="s">
        <v>3328</v>
      </c>
      <c r="D852" s="664" t="s">
        <v>5503</v>
      </c>
      <c r="E852" s="663" t="s">
        <v>5504</v>
      </c>
      <c r="F852" s="664" t="s">
        <v>5505</v>
      </c>
      <c r="G852" s="663" t="s">
        <v>4773</v>
      </c>
      <c r="H852" s="663" t="s">
        <v>4774</v>
      </c>
      <c r="I852" s="665">
        <v>10549.56</v>
      </c>
      <c r="J852" s="665">
        <v>1</v>
      </c>
      <c r="K852" s="666">
        <v>10549.56</v>
      </c>
    </row>
    <row r="853" spans="1:11" ht="14.4" customHeight="1" x14ac:dyDescent="0.3">
      <c r="A853" s="661" t="s">
        <v>569</v>
      </c>
      <c r="B853" s="662" t="s">
        <v>570</v>
      </c>
      <c r="C853" s="663" t="s">
        <v>3328</v>
      </c>
      <c r="D853" s="664" t="s">
        <v>5503</v>
      </c>
      <c r="E853" s="663" t="s">
        <v>5504</v>
      </c>
      <c r="F853" s="664" t="s">
        <v>5505</v>
      </c>
      <c r="G853" s="663" t="s">
        <v>4775</v>
      </c>
      <c r="H853" s="663" t="s">
        <v>4776</v>
      </c>
      <c r="I853" s="665">
        <v>8703.91</v>
      </c>
      <c r="J853" s="665">
        <v>1</v>
      </c>
      <c r="K853" s="666">
        <v>8703.91</v>
      </c>
    </row>
    <row r="854" spans="1:11" ht="14.4" customHeight="1" x14ac:dyDescent="0.3">
      <c r="A854" s="661" t="s">
        <v>569</v>
      </c>
      <c r="B854" s="662" t="s">
        <v>570</v>
      </c>
      <c r="C854" s="663" t="s">
        <v>3328</v>
      </c>
      <c r="D854" s="664" t="s">
        <v>5503</v>
      </c>
      <c r="E854" s="663" t="s">
        <v>5504</v>
      </c>
      <c r="F854" s="664" t="s">
        <v>5505</v>
      </c>
      <c r="G854" s="663" t="s">
        <v>4777</v>
      </c>
      <c r="H854" s="663" t="s">
        <v>4778</v>
      </c>
      <c r="I854" s="665">
        <v>1029.432</v>
      </c>
      <c r="J854" s="665">
        <v>5</v>
      </c>
      <c r="K854" s="666">
        <v>5147.16</v>
      </c>
    </row>
    <row r="855" spans="1:11" ht="14.4" customHeight="1" x14ac:dyDescent="0.3">
      <c r="A855" s="661" t="s">
        <v>569</v>
      </c>
      <c r="B855" s="662" t="s">
        <v>570</v>
      </c>
      <c r="C855" s="663" t="s">
        <v>3328</v>
      </c>
      <c r="D855" s="664" t="s">
        <v>5503</v>
      </c>
      <c r="E855" s="663" t="s">
        <v>5504</v>
      </c>
      <c r="F855" s="664" t="s">
        <v>5505</v>
      </c>
      <c r="G855" s="663" t="s">
        <v>4779</v>
      </c>
      <c r="H855" s="663" t="s">
        <v>4780</v>
      </c>
      <c r="I855" s="665">
        <v>3031.4</v>
      </c>
      <c r="J855" s="665">
        <v>1</v>
      </c>
      <c r="K855" s="666">
        <v>3031.4</v>
      </c>
    </row>
    <row r="856" spans="1:11" ht="14.4" customHeight="1" x14ac:dyDescent="0.3">
      <c r="A856" s="661" t="s">
        <v>569</v>
      </c>
      <c r="B856" s="662" t="s">
        <v>570</v>
      </c>
      <c r="C856" s="663" t="s">
        <v>3328</v>
      </c>
      <c r="D856" s="664" t="s">
        <v>5503</v>
      </c>
      <c r="E856" s="663" t="s">
        <v>5504</v>
      </c>
      <c r="F856" s="664" t="s">
        <v>5505</v>
      </c>
      <c r="G856" s="663" t="s">
        <v>4781</v>
      </c>
      <c r="H856" s="663" t="s">
        <v>4782</v>
      </c>
      <c r="I856" s="665">
        <v>657.33</v>
      </c>
      <c r="J856" s="665">
        <v>1</v>
      </c>
      <c r="K856" s="666">
        <v>657.33</v>
      </c>
    </row>
    <row r="857" spans="1:11" ht="14.4" customHeight="1" x14ac:dyDescent="0.3">
      <c r="A857" s="661" t="s">
        <v>569</v>
      </c>
      <c r="B857" s="662" t="s">
        <v>570</v>
      </c>
      <c r="C857" s="663" t="s">
        <v>3328</v>
      </c>
      <c r="D857" s="664" t="s">
        <v>5503</v>
      </c>
      <c r="E857" s="663" t="s">
        <v>5504</v>
      </c>
      <c r="F857" s="664" t="s">
        <v>5505</v>
      </c>
      <c r="G857" s="663" t="s">
        <v>4783</v>
      </c>
      <c r="H857" s="663" t="s">
        <v>4784</v>
      </c>
      <c r="I857" s="665">
        <v>8766.5</v>
      </c>
      <c r="J857" s="665">
        <v>1</v>
      </c>
      <c r="K857" s="666">
        <v>8766.5</v>
      </c>
    </row>
    <row r="858" spans="1:11" ht="14.4" customHeight="1" x14ac:dyDescent="0.3">
      <c r="A858" s="661" t="s">
        <v>569</v>
      </c>
      <c r="B858" s="662" t="s">
        <v>570</v>
      </c>
      <c r="C858" s="663" t="s">
        <v>3328</v>
      </c>
      <c r="D858" s="664" t="s">
        <v>5503</v>
      </c>
      <c r="E858" s="663" t="s">
        <v>5504</v>
      </c>
      <c r="F858" s="664" t="s">
        <v>5505</v>
      </c>
      <c r="G858" s="663" t="s">
        <v>4785</v>
      </c>
      <c r="H858" s="663" t="s">
        <v>4786</v>
      </c>
      <c r="I858" s="665">
        <v>527.85</v>
      </c>
      <c r="J858" s="665">
        <v>9</v>
      </c>
      <c r="K858" s="666">
        <v>4750.6500000000005</v>
      </c>
    </row>
    <row r="859" spans="1:11" ht="14.4" customHeight="1" x14ac:dyDescent="0.3">
      <c r="A859" s="661" t="s">
        <v>569</v>
      </c>
      <c r="B859" s="662" t="s">
        <v>570</v>
      </c>
      <c r="C859" s="663" t="s">
        <v>3328</v>
      </c>
      <c r="D859" s="664" t="s">
        <v>5503</v>
      </c>
      <c r="E859" s="663" t="s">
        <v>5504</v>
      </c>
      <c r="F859" s="664" t="s">
        <v>5505</v>
      </c>
      <c r="G859" s="663" t="s">
        <v>4787</v>
      </c>
      <c r="H859" s="663" t="s">
        <v>4788</v>
      </c>
      <c r="I859" s="665">
        <v>506</v>
      </c>
      <c r="J859" s="665">
        <v>2</v>
      </c>
      <c r="K859" s="666">
        <v>1012</v>
      </c>
    </row>
    <row r="860" spans="1:11" ht="14.4" customHeight="1" x14ac:dyDescent="0.3">
      <c r="A860" s="661" t="s">
        <v>569</v>
      </c>
      <c r="B860" s="662" t="s">
        <v>570</v>
      </c>
      <c r="C860" s="663" t="s">
        <v>3328</v>
      </c>
      <c r="D860" s="664" t="s">
        <v>5503</v>
      </c>
      <c r="E860" s="663" t="s">
        <v>5504</v>
      </c>
      <c r="F860" s="664" t="s">
        <v>5505</v>
      </c>
      <c r="G860" s="663" t="s">
        <v>4789</v>
      </c>
      <c r="H860" s="663" t="s">
        <v>4790</v>
      </c>
      <c r="I860" s="665">
        <v>592.79</v>
      </c>
      <c r="J860" s="665">
        <v>2</v>
      </c>
      <c r="K860" s="666">
        <v>1185.58</v>
      </c>
    </row>
    <row r="861" spans="1:11" ht="14.4" customHeight="1" x14ac:dyDescent="0.3">
      <c r="A861" s="661" t="s">
        <v>569</v>
      </c>
      <c r="B861" s="662" t="s">
        <v>570</v>
      </c>
      <c r="C861" s="663" t="s">
        <v>3328</v>
      </c>
      <c r="D861" s="664" t="s">
        <v>5503</v>
      </c>
      <c r="E861" s="663" t="s">
        <v>5504</v>
      </c>
      <c r="F861" s="664" t="s">
        <v>5505</v>
      </c>
      <c r="G861" s="663" t="s">
        <v>4791</v>
      </c>
      <c r="H861" s="663" t="s">
        <v>4792</v>
      </c>
      <c r="I861" s="665">
        <v>592.79</v>
      </c>
      <c r="J861" s="665">
        <v>2</v>
      </c>
      <c r="K861" s="666">
        <v>1185.58</v>
      </c>
    </row>
    <row r="862" spans="1:11" ht="14.4" customHeight="1" x14ac:dyDescent="0.3">
      <c r="A862" s="661" t="s">
        <v>569</v>
      </c>
      <c r="B862" s="662" t="s">
        <v>570</v>
      </c>
      <c r="C862" s="663" t="s">
        <v>3328</v>
      </c>
      <c r="D862" s="664" t="s">
        <v>5503</v>
      </c>
      <c r="E862" s="663" t="s">
        <v>5504</v>
      </c>
      <c r="F862" s="664" t="s">
        <v>5505</v>
      </c>
      <c r="G862" s="663" t="s">
        <v>4793</v>
      </c>
      <c r="H862" s="663" t="s">
        <v>4794</v>
      </c>
      <c r="I862" s="665">
        <v>15673.8</v>
      </c>
      <c r="J862" s="665">
        <v>1</v>
      </c>
      <c r="K862" s="666">
        <v>15673.8</v>
      </c>
    </row>
    <row r="863" spans="1:11" ht="14.4" customHeight="1" x14ac:dyDescent="0.3">
      <c r="A863" s="661" t="s">
        <v>569</v>
      </c>
      <c r="B863" s="662" t="s">
        <v>570</v>
      </c>
      <c r="C863" s="663" t="s">
        <v>3328</v>
      </c>
      <c r="D863" s="664" t="s">
        <v>5503</v>
      </c>
      <c r="E863" s="663" t="s">
        <v>5504</v>
      </c>
      <c r="F863" s="664" t="s">
        <v>5505</v>
      </c>
      <c r="G863" s="663" t="s">
        <v>4795</v>
      </c>
      <c r="H863" s="663" t="s">
        <v>4796</v>
      </c>
      <c r="I863" s="665">
        <v>593.41999999999996</v>
      </c>
      <c r="J863" s="665">
        <v>1</v>
      </c>
      <c r="K863" s="666">
        <v>593.41999999999996</v>
      </c>
    </row>
    <row r="864" spans="1:11" ht="14.4" customHeight="1" x14ac:dyDescent="0.3">
      <c r="A864" s="661" t="s">
        <v>569</v>
      </c>
      <c r="B864" s="662" t="s">
        <v>570</v>
      </c>
      <c r="C864" s="663" t="s">
        <v>3328</v>
      </c>
      <c r="D864" s="664" t="s">
        <v>5503</v>
      </c>
      <c r="E864" s="663" t="s">
        <v>5504</v>
      </c>
      <c r="F864" s="664" t="s">
        <v>5505</v>
      </c>
      <c r="G864" s="663" t="s">
        <v>4797</v>
      </c>
      <c r="H864" s="663" t="s">
        <v>4798</v>
      </c>
      <c r="I864" s="665">
        <v>433.22</v>
      </c>
      <c r="J864" s="665">
        <v>1</v>
      </c>
      <c r="K864" s="666">
        <v>433.22</v>
      </c>
    </row>
    <row r="865" spans="1:11" ht="14.4" customHeight="1" x14ac:dyDescent="0.3">
      <c r="A865" s="661" t="s">
        <v>569</v>
      </c>
      <c r="B865" s="662" t="s">
        <v>570</v>
      </c>
      <c r="C865" s="663" t="s">
        <v>3328</v>
      </c>
      <c r="D865" s="664" t="s">
        <v>5503</v>
      </c>
      <c r="E865" s="663" t="s">
        <v>5504</v>
      </c>
      <c r="F865" s="664" t="s">
        <v>5505</v>
      </c>
      <c r="G865" s="663" t="s">
        <v>4799</v>
      </c>
      <c r="H865" s="663" t="s">
        <v>4800</v>
      </c>
      <c r="I865" s="665">
        <v>9139.4</v>
      </c>
      <c r="J865" s="665">
        <v>1</v>
      </c>
      <c r="K865" s="666">
        <v>9139.4</v>
      </c>
    </row>
    <row r="866" spans="1:11" ht="14.4" customHeight="1" x14ac:dyDescent="0.3">
      <c r="A866" s="661" t="s">
        <v>569</v>
      </c>
      <c r="B866" s="662" t="s">
        <v>570</v>
      </c>
      <c r="C866" s="663" t="s">
        <v>3328</v>
      </c>
      <c r="D866" s="664" t="s">
        <v>5503</v>
      </c>
      <c r="E866" s="663" t="s">
        <v>5504</v>
      </c>
      <c r="F866" s="664" t="s">
        <v>5505</v>
      </c>
      <c r="G866" s="663" t="s">
        <v>4801</v>
      </c>
      <c r="H866" s="663" t="s">
        <v>4802</v>
      </c>
      <c r="I866" s="665">
        <v>426.36</v>
      </c>
      <c r="J866" s="665">
        <v>1</v>
      </c>
      <c r="K866" s="666">
        <v>426.36</v>
      </c>
    </row>
    <row r="867" spans="1:11" ht="14.4" customHeight="1" x14ac:dyDescent="0.3">
      <c r="A867" s="661" t="s">
        <v>569</v>
      </c>
      <c r="B867" s="662" t="s">
        <v>570</v>
      </c>
      <c r="C867" s="663" t="s">
        <v>3328</v>
      </c>
      <c r="D867" s="664" t="s">
        <v>5503</v>
      </c>
      <c r="E867" s="663" t="s">
        <v>5504</v>
      </c>
      <c r="F867" s="664" t="s">
        <v>5505</v>
      </c>
      <c r="G867" s="663" t="s">
        <v>4803</v>
      </c>
      <c r="H867" s="663" t="s">
        <v>4804</v>
      </c>
      <c r="I867" s="665">
        <v>9656.94</v>
      </c>
      <c r="J867" s="665">
        <v>1</v>
      </c>
      <c r="K867" s="666">
        <v>9656.94</v>
      </c>
    </row>
    <row r="868" spans="1:11" ht="14.4" customHeight="1" x14ac:dyDescent="0.3">
      <c r="A868" s="661" t="s">
        <v>569</v>
      </c>
      <c r="B868" s="662" t="s">
        <v>570</v>
      </c>
      <c r="C868" s="663" t="s">
        <v>3328</v>
      </c>
      <c r="D868" s="664" t="s">
        <v>5503</v>
      </c>
      <c r="E868" s="663" t="s">
        <v>5504</v>
      </c>
      <c r="F868" s="664" t="s">
        <v>5505</v>
      </c>
      <c r="G868" s="663" t="s">
        <v>4805</v>
      </c>
      <c r="H868" s="663" t="s">
        <v>4806</v>
      </c>
      <c r="I868" s="665">
        <v>4435.8</v>
      </c>
      <c r="J868" s="665">
        <v>1</v>
      </c>
      <c r="K868" s="666">
        <v>4435.8</v>
      </c>
    </row>
    <row r="869" spans="1:11" ht="14.4" customHeight="1" x14ac:dyDescent="0.3">
      <c r="A869" s="661" t="s">
        <v>569</v>
      </c>
      <c r="B869" s="662" t="s">
        <v>570</v>
      </c>
      <c r="C869" s="663" t="s">
        <v>3328</v>
      </c>
      <c r="D869" s="664" t="s">
        <v>5503</v>
      </c>
      <c r="E869" s="663" t="s">
        <v>5504</v>
      </c>
      <c r="F869" s="664" t="s">
        <v>5505</v>
      </c>
      <c r="G869" s="663" t="s">
        <v>4807</v>
      </c>
      <c r="H869" s="663" t="s">
        <v>4808</v>
      </c>
      <c r="I869" s="665">
        <v>216.61</v>
      </c>
      <c r="J869" s="665">
        <v>1</v>
      </c>
      <c r="K869" s="666">
        <v>216.61</v>
      </c>
    </row>
    <row r="870" spans="1:11" ht="14.4" customHeight="1" x14ac:dyDescent="0.3">
      <c r="A870" s="661" t="s">
        <v>569</v>
      </c>
      <c r="B870" s="662" t="s">
        <v>570</v>
      </c>
      <c r="C870" s="663" t="s">
        <v>3328</v>
      </c>
      <c r="D870" s="664" t="s">
        <v>5503</v>
      </c>
      <c r="E870" s="663" t="s">
        <v>5504</v>
      </c>
      <c r="F870" s="664" t="s">
        <v>5505</v>
      </c>
      <c r="G870" s="663" t="s">
        <v>4809</v>
      </c>
      <c r="H870" s="663" t="s">
        <v>4810</v>
      </c>
      <c r="I870" s="665">
        <v>264.49</v>
      </c>
      <c r="J870" s="665">
        <v>1</v>
      </c>
      <c r="K870" s="666">
        <v>264.49</v>
      </c>
    </row>
    <row r="871" spans="1:11" ht="14.4" customHeight="1" x14ac:dyDescent="0.3">
      <c r="A871" s="661" t="s">
        <v>569</v>
      </c>
      <c r="B871" s="662" t="s">
        <v>570</v>
      </c>
      <c r="C871" s="663" t="s">
        <v>3328</v>
      </c>
      <c r="D871" s="664" t="s">
        <v>5503</v>
      </c>
      <c r="E871" s="663" t="s">
        <v>5504</v>
      </c>
      <c r="F871" s="664" t="s">
        <v>5505</v>
      </c>
      <c r="G871" s="663" t="s">
        <v>4811</v>
      </c>
      <c r="H871" s="663" t="s">
        <v>4812</v>
      </c>
      <c r="I871" s="665">
        <v>1885.57</v>
      </c>
      <c r="J871" s="665">
        <v>1</v>
      </c>
      <c r="K871" s="666">
        <v>1885.57</v>
      </c>
    </row>
    <row r="872" spans="1:11" ht="14.4" customHeight="1" x14ac:dyDescent="0.3">
      <c r="A872" s="661" t="s">
        <v>569</v>
      </c>
      <c r="B872" s="662" t="s">
        <v>570</v>
      </c>
      <c r="C872" s="663" t="s">
        <v>3328</v>
      </c>
      <c r="D872" s="664" t="s">
        <v>5503</v>
      </c>
      <c r="E872" s="663" t="s">
        <v>5504</v>
      </c>
      <c r="F872" s="664" t="s">
        <v>5505</v>
      </c>
      <c r="G872" s="663" t="s">
        <v>4813</v>
      </c>
      <c r="H872" s="663" t="s">
        <v>4814</v>
      </c>
      <c r="I872" s="665">
        <v>1232.3399999999999</v>
      </c>
      <c r="J872" s="665">
        <v>1</v>
      </c>
      <c r="K872" s="666">
        <v>1232.3399999999999</v>
      </c>
    </row>
    <row r="873" spans="1:11" ht="14.4" customHeight="1" x14ac:dyDescent="0.3">
      <c r="A873" s="661" t="s">
        <v>569</v>
      </c>
      <c r="B873" s="662" t="s">
        <v>570</v>
      </c>
      <c r="C873" s="663" t="s">
        <v>3328</v>
      </c>
      <c r="D873" s="664" t="s">
        <v>5503</v>
      </c>
      <c r="E873" s="663" t="s">
        <v>5504</v>
      </c>
      <c r="F873" s="664" t="s">
        <v>5505</v>
      </c>
      <c r="G873" s="663" t="s">
        <v>4815</v>
      </c>
      <c r="H873" s="663" t="s">
        <v>4816</v>
      </c>
      <c r="I873" s="665">
        <v>2478.37</v>
      </c>
      <c r="J873" s="665">
        <v>3</v>
      </c>
      <c r="K873" s="666">
        <v>7435.11</v>
      </c>
    </row>
    <row r="874" spans="1:11" ht="14.4" customHeight="1" x14ac:dyDescent="0.3">
      <c r="A874" s="661" t="s">
        <v>569</v>
      </c>
      <c r="B874" s="662" t="s">
        <v>570</v>
      </c>
      <c r="C874" s="663" t="s">
        <v>3328</v>
      </c>
      <c r="D874" s="664" t="s">
        <v>5503</v>
      </c>
      <c r="E874" s="663" t="s">
        <v>5504</v>
      </c>
      <c r="F874" s="664" t="s">
        <v>5505</v>
      </c>
      <c r="G874" s="663" t="s">
        <v>4817</v>
      </c>
      <c r="H874" s="663" t="s">
        <v>4818</v>
      </c>
      <c r="I874" s="665">
        <v>19678.8</v>
      </c>
      <c r="J874" s="665">
        <v>1</v>
      </c>
      <c r="K874" s="666">
        <v>19678.8</v>
      </c>
    </row>
    <row r="875" spans="1:11" ht="14.4" customHeight="1" x14ac:dyDescent="0.3">
      <c r="A875" s="661" t="s">
        <v>569</v>
      </c>
      <c r="B875" s="662" t="s">
        <v>570</v>
      </c>
      <c r="C875" s="663" t="s">
        <v>3328</v>
      </c>
      <c r="D875" s="664" t="s">
        <v>5503</v>
      </c>
      <c r="E875" s="663" t="s">
        <v>5504</v>
      </c>
      <c r="F875" s="664" t="s">
        <v>5505</v>
      </c>
      <c r="G875" s="663" t="s">
        <v>4819</v>
      </c>
      <c r="H875" s="663" t="s">
        <v>4820</v>
      </c>
      <c r="I875" s="665">
        <v>1885.57</v>
      </c>
      <c r="J875" s="665">
        <v>2</v>
      </c>
      <c r="K875" s="666">
        <v>3771.14</v>
      </c>
    </row>
    <row r="876" spans="1:11" ht="14.4" customHeight="1" x14ac:dyDescent="0.3">
      <c r="A876" s="661" t="s">
        <v>569</v>
      </c>
      <c r="B876" s="662" t="s">
        <v>570</v>
      </c>
      <c r="C876" s="663" t="s">
        <v>3328</v>
      </c>
      <c r="D876" s="664" t="s">
        <v>5503</v>
      </c>
      <c r="E876" s="663" t="s">
        <v>5504</v>
      </c>
      <c r="F876" s="664" t="s">
        <v>5505</v>
      </c>
      <c r="G876" s="663" t="s">
        <v>4821</v>
      </c>
      <c r="H876" s="663" t="s">
        <v>4822</v>
      </c>
      <c r="I876" s="665">
        <v>466.26</v>
      </c>
      <c r="J876" s="665">
        <v>1</v>
      </c>
      <c r="K876" s="666">
        <v>466.26</v>
      </c>
    </row>
    <row r="877" spans="1:11" ht="14.4" customHeight="1" x14ac:dyDescent="0.3">
      <c r="A877" s="661" t="s">
        <v>569</v>
      </c>
      <c r="B877" s="662" t="s">
        <v>570</v>
      </c>
      <c r="C877" s="663" t="s">
        <v>3328</v>
      </c>
      <c r="D877" s="664" t="s">
        <v>5503</v>
      </c>
      <c r="E877" s="663" t="s">
        <v>5504</v>
      </c>
      <c r="F877" s="664" t="s">
        <v>5505</v>
      </c>
      <c r="G877" s="663" t="s">
        <v>4823</v>
      </c>
      <c r="H877" s="663" t="s">
        <v>4824</v>
      </c>
      <c r="I877" s="665">
        <v>9735.6049999999996</v>
      </c>
      <c r="J877" s="665">
        <v>2</v>
      </c>
      <c r="K877" s="666">
        <v>19471.21</v>
      </c>
    </row>
    <row r="878" spans="1:11" ht="14.4" customHeight="1" x14ac:dyDescent="0.3">
      <c r="A878" s="661" t="s">
        <v>569</v>
      </c>
      <c r="B878" s="662" t="s">
        <v>570</v>
      </c>
      <c r="C878" s="663" t="s">
        <v>3328</v>
      </c>
      <c r="D878" s="664" t="s">
        <v>5503</v>
      </c>
      <c r="E878" s="663" t="s">
        <v>5504</v>
      </c>
      <c r="F878" s="664" t="s">
        <v>5505</v>
      </c>
      <c r="G878" s="663" t="s">
        <v>4825</v>
      </c>
      <c r="H878" s="663" t="s">
        <v>4826</v>
      </c>
      <c r="I878" s="665">
        <v>8717</v>
      </c>
      <c r="J878" s="665">
        <v>2</v>
      </c>
      <c r="K878" s="666">
        <v>17434</v>
      </c>
    </row>
    <row r="879" spans="1:11" ht="14.4" customHeight="1" x14ac:dyDescent="0.3">
      <c r="A879" s="661" t="s">
        <v>569</v>
      </c>
      <c r="B879" s="662" t="s">
        <v>570</v>
      </c>
      <c r="C879" s="663" t="s">
        <v>3328</v>
      </c>
      <c r="D879" s="664" t="s">
        <v>5503</v>
      </c>
      <c r="E879" s="663" t="s">
        <v>5504</v>
      </c>
      <c r="F879" s="664" t="s">
        <v>5505</v>
      </c>
      <c r="G879" s="663" t="s">
        <v>4827</v>
      </c>
      <c r="H879" s="663" t="s">
        <v>4828</v>
      </c>
      <c r="I879" s="665">
        <v>471.96</v>
      </c>
      <c r="J879" s="665">
        <v>6</v>
      </c>
      <c r="K879" s="666">
        <v>2831.76</v>
      </c>
    </row>
    <row r="880" spans="1:11" ht="14.4" customHeight="1" x14ac:dyDescent="0.3">
      <c r="A880" s="661" t="s">
        <v>569</v>
      </c>
      <c r="B880" s="662" t="s">
        <v>570</v>
      </c>
      <c r="C880" s="663" t="s">
        <v>3328</v>
      </c>
      <c r="D880" s="664" t="s">
        <v>5503</v>
      </c>
      <c r="E880" s="663" t="s">
        <v>5504</v>
      </c>
      <c r="F880" s="664" t="s">
        <v>5505</v>
      </c>
      <c r="G880" s="663" t="s">
        <v>4829</v>
      </c>
      <c r="H880" s="663" t="s">
        <v>4830</v>
      </c>
      <c r="I880" s="665">
        <v>2033.78</v>
      </c>
      <c r="J880" s="665">
        <v>2</v>
      </c>
      <c r="K880" s="666">
        <v>4067.56</v>
      </c>
    </row>
    <row r="881" spans="1:11" ht="14.4" customHeight="1" x14ac:dyDescent="0.3">
      <c r="A881" s="661" t="s">
        <v>569</v>
      </c>
      <c r="B881" s="662" t="s">
        <v>570</v>
      </c>
      <c r="C881" s="663" t="s">
        <v>3328</v>
      </c>
      <c r="D881" s="664" t="s">
        <v>5503</v>
      </c>
      <c r="E881" s="663" t="s">
        <v>5504</v>
      </c>
      <c r="F881" s="664" t="s">
        <v>5505</v>
      </c>
      <c r="G881" s="663" t="s">
        <v>4831</v>
      </c>
      <c r="H881" s="663" t="s">
        <v>4832</v>
      </c>
      <c r="I881" s="665">
        <v>3510.2919999999999</v>
      </c>
      <c r="J881" s="665">
        <v>5</v>
      </c>
      <c r="K881" s="666">
        <v>17551.46</v>
      </c>
    </row>
    <row r="882" spans="1:11" ht="14.4" customHeight="1" x14ac:dyDescent="0.3">
      <c r="A882" s="661" t="s">
        <v>569</v>
      </c>
      <c r="B882" s="662" t="s">
        <v>570</v>
      </c>
      <c r="C882" s="663" t="s">
        <v>3328</v>
      </c>
      <c r="D882" s="664" t="s">
        <v>5503</v>
      </c>
      <c r="E882" s="663" t="s">
        <v>5504</v>
      </c>
      <c r="F882" s="664" t="s">
        <v>5505</v>
      </c>
      <c r="G882" s="663" t="s">
        <v>4833</v>
      </c>
      <c r="H882" s="663" t="s">
        <v>4834</v>
      </c>
      <c r="I882" s="665">
        <v>2866.0349999999999</v>
      </c>
      <c r="J882" s="665">
        <v>4</v>
      </c>
      <c r="K882" s="666">
        <v>11464.14</v>
      </c>
    </row>
    <row r="883" spans="1:11" ht="14.4" customHeight="1" x14ac:dyDescent="0.3">
      <c r="A883" s="661" t="s">
        <v>569</v>
      </c>
      <c r="B883" s="662" t="s">
        <v>570</v>
      </c>
      <c r="C883" s="663" t="s">
        <v>3328</v>
      </c>
      <c r="D883" s="664" t="s">
        <v>5503</v>
      </c>
      <c r="E883" s="663" t="s">
        <v>5504</v>
      </c>
      <c r="F883" s="664" t="s">
        <v>5505</v>
      </c>
      <c r="G883" s="663" t="s">
        <v>4835</v>
      </c>
      <c r="H883" s="663" t="s">
        <v>4836</v>
      </c>
      <c r="I883" s="665">
        <v>439.69</v>
      </c>
      <c r="J883" s="665">
        <v>2</v>
      </c>
      <c r="K883" s="666">
        <v>879.38</v>
      </c>
    </row>
    <row r="884" spans="1:11" ht="14.4" customHeight="1" x14ac:dyDescent="0.3">
      <c r="A884" s="661" t="s">
        <v>569</v>
      </c>
      <c r="B884" s="662" t="s">
        <v>570</v>
      </c>
      <c r="C884" s="663" t="s">
        <v>3328</v>
      </c>
      <c r="D884" s="664" t="s">
        <v>5503</v>
      </c>
      <c r="E884" s="663" t="s">
        <v>5504</v>
      </c>
      <c r="F884" s="664" t="s">
        <v>5505</v>
      </c>
      <c r="G884" s="663" t="s">
        <v>4837</v>
      </c>
      <c r="H884" s="663" t="s">
        <v>4838</v>
      </c>
      <c r="I884" s="665">
        <v>2478.37</v>
      </c>
      <c r="J884" s="665">
        <v>3</v>
      </c>
      <c r="K884" s="666">
        <v>7435.11</v>
      </c>
    </row>
    <row r="885" spans="1:11" ht="14.4" customHeight="1" x14ac:dyDescent="0.3">
      <c r="A885" s="661" t="s">
        <v>569</v>
      </c>
      <c r="B885" s="662" t="s">
        <v>570</v>
      </c>
      <c r="C885" s="663" t="s">
        <v>3328</v>
      </c>
      <c r="D885" s="664" t="s">
        <v>5503</v>
      </c>
      <c r="E885" s="663" t="s">
        <v>5504</v>
      </c>
      <c r="F885" s="664" t="s">
        <v>5505</v>
      </c>
      <c r="G885" s="663" t="s">
        <v>4839</v>
      </c>
      <c r="H885" s="663" t="s">
        <v>4840</v>
      </c>
      <c r="I885" s="665">
        <v>9397.0133333333342</v>
      </c>
      <c r="J885" s="665">
        <v>3</v>
      </c>
      <c r="K885" s="666">
        <v>28191.040000000001</v>
      </c>
    </row>
    <row r="886" spans="1:11" ht="14.4" customHeight="1" x14ac:dyDescent="0.3">
      <c r="A886" s="661" t="s">
        <v>569</v>
      </c>
      <c r="B886" s="662" t="s">
        <v>570</v>
      </c>
      <c r="C886" s="663" t="s">
        <v>3328</v>
      </c>
      <c r="D886" s="664" t="s">
        <v>5503</v>
      </c>
      <c r="E886" s="663" t="s">
        <v>5504</v>
      </c>
      <c r="F886" s="664" t="s">
        <v>5505</v>
      </c>
      <c r="G886" s="663" t="s">
        <v>4841</v>
      </c>
      <c r="H886" s="663" t="s">
        <v>4842</v>
      </c>
      <c r="I886" s="665">
        <v>439.69</v>
      </c>
      <c r="J886" s="665">
        <v>1</v>
      </c>
      <c r="K886" s="666">
        <v>439.69</v>
      </c>
    </row>
    <row r="887" spans="1:11" ht="14.4" customHeight="1" x14ac:dyDescent="0.3">
      <c r="A887" s="661" t="s">
        <v>569</v>
      </c>
      <c r="B887" s="662" t="s">
        <v>570</v>
      </c>
      <c r="C887" s="663" t="s">
        <v>3328</v>
      </c>
      <c r="D887" s="664" t="s">
        <v>5503</v>
      </c>
      <c r="E887" s="663" t="s">
        <v>5504</v>
      </c>
      <c r="F887" s="664" t="s">
        <v>5505</v>
      </c>
      <c r="G887" s="663" t="s">
        <v>4843</v>
      </c>
      <c r="H887" s="663" t="s">
        <v>4844</v>
      </c>
      <c r="I887" s="665">
        <v>1029.43</v>
      </c>
      <c r="J887" s="665">
        <v>4</v>
      </c>
      <c r="K887" s="666">
        <v>4117.72</v>
      </c>
    </row>
    <row r="888" spans="1:11" ht="14.4" customHeight="1" x14ac:dyDescent="0.3">
      <c r="A888" s="661" t="s">
        <v>569</v>
      </c>
      <c r="B888" s="662" t="s">
        <v>570</v>
      </c>
      <c r="C888" s="663" t="s">
        <v>3328</v>
      </c>
      <c r="D888" s="664" t="s">
        <v>5503</v>
      </c>
      <c r="E888" s="663" t="s">
        <v>5504</v>
      </c>
      <c r="F888" s="664" t="s">
        <v>5505</v>
      </c>
      <c r="G888" s="663" t="s">
        <v>4845</v>
      </c>
      <c r="H888" s="663" t="s">
        <v>4846</v>
      </c>
      <c r="I888" s="665">
        <v>439.79</v>
      </c>
      <c r="J888" s="665">
        <v>1</v>
      </c>
      <c r="K888" s="666">
        <v>439.79</v>
      </c>
    </row>
    <row r="889" spans="1:11" ht="14.4" customHeight="1" x14ac:dyDescent="0.3">
      <c r="A889" s="661" t="s">
        <v>569</v>
      </c>
      <c r="B889" s="662" t="s">
        <v>570</v>
      </c>
      <c r="C889" s="663" t="s">
        <v>3328</v>
      </c>
      <c r="D889" s="664" t="s">
        <v>5503</v>
      </c>
      <c r="E889" s="663" t="s">
        <v>5504</v>
      </c>
      <c r="F889" s="664" t="s">
        <v>5505</v>
      </c>
      <c r="G889" s="663" t="s">
        <v>4847</v>
      </c>
      <c r="H889" s="663" t="s">
        <v>4848</v>
      </c>
      <c r="I889" s="665">
        <v>1358.8714285714284</v>
      </c>
      <c r="J889" s="665">
        <v>8</v>
      </c>
      <c r="K889" s="666">
        <v>10870.969999999998</v>
      </c>
    </row>
    <row r="890" spans="1:11" ht="14.4" customHeight="1" x14ac:dyDescent="0.3">
      <c r="A890" s="661" t="s">
        <v>569</v>
      </c>
      <c r="B890" s="662" t="s">
        <v>570</v>
      </c>
      <c r="C890" s="663" t="s">
        <v>3328</v>
      </c>
      <c r="D890" s="664" t="s">
        <v>5503</v>
      </c>
      <c r="E890" s="663" t="s">
        <v>5504</v>
      </c>
      <c r="F890" s="664" t="s">
        <v>5505</v>
      </c>
      <c r="G890" s="663" t="s">
        <v>4849</v>
      </c>
      <c r="H890" s="663" t="s">
        <v>4850</v>
      </c>
      <c r="I890" s="665">
        <v>5146.25</v>
      </c>
      <c r="J890" s="665">
        <v>2</v>
      </c>
      <c r="K890" s="666">
        <v>10292.5</v>
      </c>
    </row>
    <row r="891" spans="1:11" ht="14.4" customHeight="1" x14ac:dyDescent="0.3">
      <c r="A891" s="661" t="s">
        <v>569</v>
      </c>
      <c r="B891" s="662" t="s">
        <v>570</v>
      </c>
      <c r="C891" s="663" t="s">
        <v>3328</v>
      </c>
      <c r="D891" s="664" t="s">
        <v>5503</v>
      </c>
      <c r="E891" s="663" t="s">
        <v>5504</v>
      </c>
      <c r="F891" s="664" t="s">
        <v>5505</v>
      </c>
      <c r="G891" s="663" t="s">
        <v>4851</v>
      </c>
      <c r="H891" s="663" t="s">
        <v>4852</v>
      </c>
      <c r="I891" s="665">
        <v>615.58500000000004</v>
      </c>
      <c r="J891" s="665">
        <v>3</v>
      </c>
      <c r="K891" s="666">
        <v>1846.75</v>
      </c>
    </row>
    <row r="892" spans="1:11" ht="14.4" customHeight="1" x14ac:dyDescent="0.3">
      <c r="A892" s="661" t="s">
        <v>569</v>
      </c>
      <c r="B892" s="662" t="s">
        <v>570</v>
      </c>
      <c r="C892" s="663" t="s">
        <v>3328</v>
      </c>
      <c r="D892" s="664" t="s">
        <v>5503</v>
      </c>
      <c r="E892" s="663" t="s">
        <v>5504</v>
      </c>
      <c r="F892" s="664" t="s">
        <v>5505</v>
      </c>
      <c r="G892" s="663" t="s">
        <v>4853</v>
      </c>
      <c r="H892" s="663" t="s">
        <v>4854</v>
      </c>
      <c r="I892" s="665">
        <v>4734.83</v>
      </c>
      <c r="J892" s="665">
        <v>2</v>
      </c>
      <c r="K892" s="666">
        <v>9469.66</v>
      </c>
    </row>
    <row r="893" spans="1:11" ht="14.4" customHeight="1" x14ac:dyDescent="0.3">
      <c r="A893" s="661" t="s">
        <v>569</v>
      </c>
      <c r="B893" s="662" t="s">
        <v>570</v>
      </c>
      <c r="C893" s="663" t="s">
        <v>3328</v>
      </c>
      <c r="D893" s="664" t="s">
        <v>5503</v>
      </c>
      <c r="E893" s="663" t="s">
        <v>5504</v>
      </c>
      <c r="F893" s="664" t="s">
        <v>5505</v>
      </c>
      <c r="G893" s="663" t="s">
        <v>4855</v>
      </c>
      <c r="H893" s="663" t="s">
        <v>4856</v>
      </c>
      <c r="I893" s="665">
        <v>2129.5450000000001</v>
      </c>
      <c r="J893" s="665">
        <v>2</v>
      </c>
      <c r="K893" s="666">
        <v>4259.09</v>
      </c>
    </row>
    <row r="894" spans="1:11" ht="14.4" customHeight="1" x14ac:dyDescent="0.3">
      <c r="A894" s="661" t="s">
        <v>569</v>
      </c>
      <c r="B894" s="662" t="s">
        <v>570</v>
      </c>
      <c r="C894" s="663" t="s">
        <v>3328</v>
      </c>
      <c r="D894" s="664" t="s">
        <v>5503</v>
      </c>
      <c r="E894" s="663" t="s">
        <v>5504</v>
      </c>
      <c r="F894" s="664" t="s">
        <v>5505</v>
      </c>
      <c r="G894" s="663" t="s">
        <v>4857</v>
      </c>
      <c r="H894" s="663" t="s">
        <v>4858</v>
      </c>
      <c r="I894" s="665">
        <v>9660</v>
      </c>
      <c r="J894" s="665">
        <v>1</v>
      </c>
      <c r="K894" s="666">
        <v>9660</v>
      </c>
    </row>
    <row r="895" spans="1:11" ht="14.4" customHeight="1" x14ac:dyDescent="0.3">
      <c r="A895" s="661" t="s">
        <v>569</v>
      </c>
      <c r="B895" s="662" t="s">
        <v>570</v>
      </c>
      <c r="C895" s="663" t="s">
        <v>3328</v>
      </c>
      <c r="D895" s="664" t="s">
        <v>5503</v>
      </c>
      <c r="E895" s="663" t="s">
        <v>5504</v>
      </c>
      <c r="F895" s="664" t="s">
        <v>5505</v>
      </c>
      <c r="G895" s="663" t="s">
        <v>4859</v>
      </c>
      <c r="H895" s="663" t="s">
        <v>4860</v>
      </c>
      <c r="I895" s="665">
        <v>527.85</v>
      </c>
      <c r="J895" s="665">
        <v>2</v>
      </c>
      <c r="K895" s="666">
        <v>1055.7</v>
      </c>
    </row>
    <row r="896" spans="1:11" ht="14.4" customHeight="1" x14ac:dyDescent="0.3">
      <c r="A896" s="661" t="s">
        <v>569</v>
      </c>
      <c r="B896" s="662" t="s">
        <v>570</v>
      </c>
      <c r="C896" s="663" t="s">
        <v>3328</v>
      </c>
      <c r="D896" s="664" t="s">
        <v>5503</v>
      </c>
      <c r="E896" s="663" t="s">
        <v>5504</v>
      </c>
      <c r="F896" s="664" t="s">
        <v>5505</v>
      </c>
      <c r="G896" s="663" t="s">
        <v>4861</v>
      </c>
      <c r="H896" s="663" t="s">
        <v>4862</v>
      </c>
      <c r="I896" s="665">
        <v>3859.2</v>
      </c>
      <c r="J896" s="665">
        <v>1</v>
      </c>
      <c r="K896" s="666">
        <v>3859.2</v>
      </c>
    </row>
    <row r="897" spans="1:11" ht="14.4" customHeight="1" x14ac:dyDescent="0.3">
      <c r="A897" s="661" t="s">
        <v>569</v>
      </c>
      <c r="B897" s="662" t="s">
        <v>570</v>
      </c>
      <c r="C897" s="663" t="s">
        <v>3328</v>
      </c>
      <c r="D897" s="664" t="s">
        <v>5503</v>
      </c>
      <c r="E897" s="663" t="s">
        <v>5504</v>
      </c>
      <c r="F897" s="664" t="s">
        <v>5505</v>
      </c>
      <c r="G897" s="663" t="s">
        <v>4863</v>
      </c>
      <c r="H897" s="663" t="s">
        <v>4864</v>
      </c>
      <c r="I897" s="665">
        <v>5531.34</v>
      </c>
      <c r="J897" s="665">
        <v>1</v>
      </c>
      <c r="K897" s="666">
        <v>5531.34</v>
      </c>
    </row>
    <row r="898" spans="1:11" ht="14.4" customHeight="1" x14ac:dyDescent="0.3">
      <c r="A898" s="661" t="s">
        <v>569</v>
      </c>
      <c r="B898" s="662" t="s">
        <v>570</v>
      </c>
      <c r="C898" s="663" t="s">
        <v>3328</v>
      </c>
      <c r="D898" s="664" t="s">
        <v>5503</v>
      </c>
      <c r="E898" s="663" t="s">
        <v>5504</v>
      </c>
      <c r="F898" s="664" t="s">
        <v>5505</v>
      </c>
      <c r="G898" s="663" t="s">
        <v>4865</v>
      </c>
      <c r="H898" s="663" t="s">
        <v>4866</v>
      </c>
      <c r="I898" s="665">
        <v>722.76</v>
      </c>
      <c r="J898" s="665">
        <v>2</v>
      </c>
      <c r="K898" s="666">
        <v>1445.52</v>
      </c>
    </row>
    <row r="899" spans="1:11" ht="14.4" customHeight="1" x14ac:dyDescent="0.3">
      <c r="A899" s="661" t="s">
        <v>569</v>
      </c>
      <c r="B899" s="662" t="s">
        <v>570</v>
      </c>
      <c r="C899" s="663" t="s">
        <v>3328</v>
      </c>
      <c r="D899" s="664" t="s">
        <v>5503</v>
      </c>
      <c r="E899" s="663" t="s">
        <v>5504</v>
      </c>
      <c r="F899" s="664" t="s">
        <v>5505</v>
      </c>
      <c r="G899" s="663" t="s">
        <v>4867</v>
      </c>
      <c r="H899" s="663" t="s">
        <v>4868</v>
      </c>
      <c r="I899" s="665">
        <v>9154</v>
      </c>
      <c r="J899" s="665">
        <v>3</v>
      </c>
      <c r="K899" s="666">
        <v>27462</v>
      </c>
    </row>
    <row r="900" spans="1:11" ht="14.4" customHeight="1" x14ac:dyDescent="0.3">
      <c r="A900" s="661" t="s">
        <v>569</v>
      </c>
      <c r="B900" s="662" t="s">
        <v>570</v>
      </c>
      <c r="C900" s="663" t="s">
        <v>3328</v>
      </c>
      <c r="D900" s="664" t="s">
        <v>5503</v>
      </c>
      <c r="E900" s="663" t="s">
        <v>5504</v>
      </c>
      <c r="F900" s="664" t="s">
        <v>5505</v>
      </c>
      <c r="G900" s="663" t="s">
        <v>4869</v>
      </c>
      <c r="H900" s="663" t="s">
        <v>4870</v>
      </c>
      <c r="I900" s="665">
        <v>527.85</v>
      </c>
      <c r="J900" s="665">
        <v>17</v>
      </c>
      <c r="K900" s="666">
        <v>8973.4500000000007</v>
      </c>
    </row>
    <row r="901" spans="1:11" ht="14.4" customHeight="1" x14ac:dyDescent="0.3">
      <c r="A901" s="661" t="s">
        <v>569</v>
      </c>
      <c r="B901" s="662" t="s">
        <v>570</v>
      </c>
      <c r="C901" s="663" t="s">
        <v>3328</v>
      </c>
      <c r="D901" s="664" t="s">
        <v>5503</v>
      </c>
      <c r="E901" s="663" t="s">
        <v>5504</v>
      </c>
      <c r="F901" s="664" t="s">
        <v>5505</v>
      </c>
      <c r="G901" s="663" t="s">
        <v>4871</v>
      </c>
      <c r="H901" s="663" t="s">
        <v>4872</v>
      </c>
      <c r="I901" s="665">
        <v>3859.18</v>
      </c>
      <c r="J901" s="665">
        <v>1</v>
      </c>
      <c r="K901" s="666">
        <v>3859.18</v>
      </c>
    </row>
    <row r="902" spans="1:11" ht="14.4" customHeight="1" x14ac:dyDescent="0.3">
      <c r="A902" s="661" t="s">
        <v>569</v>
      </c>
      <c r="B902" s="662" t="s">
        <v>570</v>
      </c>
      <c r="C902" s="663" t="s">
        <v>3328</v>
      </c>
      <c r="D902" s="664" t="s">
        <v>5503</v>
      </c>
      <c r="E902" s="663" t="s">
        <v>5504</v>
      </c>
      <c r="F902" s="664" t="s">
        <v>5505</v>
      </c>
      <c r="G902" s="663" t="s">
        <v>4871</v>
      </c>
      <c r="H902" s="663" t="s">
        <v>4873</v>
      </c>
      <c r="I902" s="665">
        <v>3859.2</v>
      </c>
      <c r="J902" s="665">
        <v>1</v>
      </c>
      <c r="K902" s="666">
        <v>3859.2</v>
      </c>
    </row>
    <row r="903" spans="1:11" ht="14.4" customHeight="1" x14ac:dyDescent="0.3">
      <c r="A903" s="661" t="s">
        <v>569</v>
      </c>
      <c r="B903" s="662" t="s">
        <v>570</v>
      </c>
      <c r="C903" s="663" t="s">
        <v>3328</v>
      </c>
      <c r="D903" s="664" t="s">
        <v>5503</v>
      </c>
      <c r="E903" s="663" t="s">
        <v>5504</v>
      </c>
      <c r="F903" s="664" t="s">
        <v>5505</v>
      </c>
      <c r="G903" s="663" t="s">
        <v>4874</v>
      </c>
      <c r="H903" s="663" t="s">
        <v>4875</v>
      </c>
      <c r="I903" s="665">
        <v>2052</v>
      </c>
      <c r="J903" s="665">
        <v>1</v>
      </c>
      <c r="K903" s="666">
        <v>2052</v>
      </c>
    </row>
    <row r="904" spans="1:11" ht="14.4" customHeight="1" x14ac:dyDescent="0.3">
      <c r="A904" s="661" t="s">
        <v>569</v>
      </c>
      <c r="B904" s="662" t="s">
        <v>570</v>
      </c>
      <c r="C904" s="663" t="s">
        <v>3328</v>
      </c>
      <c r="D904" s="664" t="s">
        <v>5503</v>
      </c>
      <c r="E904" s="663" t="s">
        <v>5504</v>
      </c>
      <c r="F904" s="664" t="s">
        <v>5505</v>
      </c>
      <c r="G904" s="663" t="s">
        <v>4876</v>
      </c>
      <c r="H904" s="663" t="s">
        <v>4877</v>
      </c>
      <c r="I904" s="665">
        <v>1419.3</v>
      </c>
      <c r="J904" s="665">
        <v>12</v>
      </c>
      <c r="K904" s="666">
        <v>17031.57</v>
      </c>
    </row>
    <row r="905" spans="1:11" ht="14.4" customHeight="1" x14ac:dyDescent="0.3">
      <c r="A905" s="661" t="s">
        <v>569</v>
      </c>
      <c r="B905" s="662" t="s">
        <v>570</v>
      </c>
      <c r="C905" s="663" t="s">
        <v>3328</v>
      </c>
      <c r="D905" s="664" t="s">
        <v>5503</v>
      </c>
      <c r="E905" s="663" t="s">
        <v>5504</v>
      </c>
      <c r="F905" s="664" t="s">
        <v>5505</v>
      </c>
      <c r="G905" s="663" t="s">
        <v>4878</v>
      </c>
      <c r="H905" s="663" t="s">
        <v>4879</v>
      </c>
      <c r="I905" s="665">
        <v>2227.5700000000002</v>
      </c>
      <c r="J905" s="665">
        <v>1</v>
      </c>
      <c r="K905" s="666">
        <v>2227.5700000000002</v>
      </c>
    </row>
    <row r="906" spans="1:11" ht="14.4" customHeight="1" x14ac:dyDescent="0.3">
      <c r="A906" s="661" t="s">
        <v>569</v>
      </c>
      <c r="B906" s="662" t="s">
        <v>570</v>
      </c>
      <c r="C906" s="663" t="s">
        <v>3328</v>
      </c>
      <c r="D906" s="664" t="s">
        <v>5503</v>
      </c>
      <c r="E906" s="663" t="s">
        <v>5504</v>
      </c>
      <c r="F906" s="664" t="s">
        <v>5505</v>
      </c>
      <c r="G906" s="663" t="s">
        <v>4880</v>
      </c>
      <c r="H906" s="663" t="s">
        <v>4881</v>
      </c>
      <c r="I906" s="665">
        <v>10188.15</v>
      </c>
      <c r="J906" s="665">
        <v>1</v>
      </c>
      <c r="K906" s="666">
        <v>10188.15</v>
      </c>
    </row>
    <row r="907" spans="1:11" ht="14.4" customHeight="1" x14ac:dyDescent="0.3">
      <c r="A907" s="661" t="s">
        <v>569</v>
      </c>
      <c r="B907" s="662" t="s">
        <v>570</v>
      </c>
      <c r="C907" s="663" t="s">
        <v>3328</v>
      </c>
      <c r="D907" s="664" t="s">
        <v>5503</v>
      </c>
      <c r="E907" s="663" t="s">
        <v>5504</v>
      </c>
      <c r="F907" s="664" t="s">
        <v>5505</v>
      </c>
      <c r="G907" s="663" t="s">
        <v>4882</v>
      </c>
      <c r="H907" s="663" t="s">
        <v>4883</v>
      </c>
      <c r="I907" s="665">
        <v>615.58000000000004</v>
      </c>
      <c r="J907" s="665">
        <v>1</v>
      </c>
      <c r="K907" s="666">
        <v>615.58000000000004</v>
      </c>
    </row>
    <row r="908" spans="1:11" ht="14.4" customHeight="1" x14ac:dyDescent="0.3">
      <c r="A908" s="661" t="s">
        <v>569</v>
      </c>
      <c r="B908" s="662" t="s">
        <v>570</v>
      </c>
      <c r="C908" s="663" t="s">
        <v>3328</v>
      </c>
      <c r="D908" s="664" t="s">
        <v>5503</v>
      </c>
      <c r="E908" s="663" t="s">
        <v>5504</v>
      </c>
      <c r="F908" s="664" t="s">
        <v>5505</v>
      </c>
      <c r="G908" s="663" t="s">
        <v>4884</v>
      </c>
      <c r="H908" s="663" t="s">
        <v>4885</v>
      </c>
      <c r="I908" s="665">
        <v>9154</v>
      </c>
      <c r="J908" s="665">
        <v>5</v>
      </c>
      <c r="K908" s="666">
        <v>45770</v>
      </c>
    </row>
    <row r="909" spans="1:11" ht="14.4" customHeight="1" x14ac:dyDescent="0.3">
      <c r="A909" s="661" t="s">
        <v>569</v>
      </c>
      <c r="B909" s="662" t="s">
        <v>570</v>
      </c>
      <c r="C909" s="663" t="s">
        <v>3328</v>
      </c>
      <c r="D909" s="664" t="s">
        <v>5503</v>
      </c>
      <c r="E909" s="663" t="s">
        <v>5504</v>
      </c>
      <c r="F909" s="664" t="s">
        <v>5505</v>
      </c>
      <c r="G909" s="663" t="s">
        <v>4886</v>
      </c>
      <c r="H909" s="663" t="s">
        <v>4887</v>
      </c>
      <c r="I909" s="665">
        <v>2129.65</v>
      </c>
      <c r="J909" s="665">
        <v>1</v>
      </c>
      <c r="K909" s="666">
        <v>2129.65</v>
      </c>
    </row>
    <row r="910" spans="1:11" ht="14.4" customHeight="1" x14ac:dyDescent="0.3">
      <c r="A910" s="661" t="s">
        <v>569</v>
      </c>
      <c r="B910" s="662" t="s">
        <v>570</v>
      </c>
      <c r="C910" s="663" t="s">
        <v>3328</v>
      </c>
      <c r="D910" s="664" t="s">
        <v>5503</v>
      </c>
      <c r="E910" s="663" t="s">
        <v>5504</v>
      </c>
      <c r="F910" s="664" t="s">
        <v>5505</v>
      </c>
      <c r="G910" s="663" t="s">
        <v>4888</v>
      </c>
      <c r="H910" s="663" t="s">
        <v>4889</v>
      </c>
      <c r="I910" s="665">
        <v>4208.2</v>
      </c>
      <c r="J910" s="665">
        <v>1</v>
      </c>
      <c r="K910" s="666">
        <v>4208.2</v>
      </c>
    </row>
    <row r="911" spans="1:11" ht="14.4" customHeight="1" x14ac:dyDescent="0.3">
      <c r="A911" s="661" t="s">
        <v>569</v>
      </c>
      <c r="B911" s="662" t="s">
        <v>570</v>
      </c>
      <c r="C911" s="663" t="s">
        <v>3328</v>
      </c>
      <c r="D911" s="664" t="s">
        <v>5503</v>
      </c>
      <c r="E911" s="663" t="s">
        <v>5504</v>
      </c>
      <c r="F911" s="664" t="s">
        <v>5505</v>
      </c>
      <c r="G911" s="663" t="s">
        <v>4890</v>
      </c>
      <c r="H911" s="663" t="s">
        <v>4891</v>
      </c>
      <c r="I911" s="665">
        <v>1423.86</v>
      </c>
      <c r="J911" s="665">
        <v>1</v>
      </c>
      <c r="K911" s="666">
        <v>1423.86</v>
      </c>
    </row>
    <row r="912" spans="1:11" ht="14.4" customHeight="1" x14ac:dyDescent="0.3">
      <c r="A912" s="661" t="s">
        <v>569</v>
      </c>
      <c r="B912" s="662" t="s">
        <v>570</v>
      </c>
      <c r="C912" s="663" t="s">
        <v>3328</v>
      </c>
      <c r="D912" s="664" t="s">
        <v>5503</v>
      </c>
      <c r="E912" s="663" t="s">
        <v>5504</v>
      </c>
      <c r="F912" s="664" t="s">
        <v>5505</v>
      </c>
      <c r="G912" s="663" t="s">
        <v>4892</v>
      </c>
      <c r="H912" s="663" t="s">
        <v>4893</v>
      </c>
      <c r="I912" s="665">
        <v>10628.2</v>
      </c>
      <c r="J912" s="665">
        <v>1</v>
      </c>
      <c r="K912" s="666">
        <v>10628.2</v>
      </c>
    </row>
    <row r="913" spans="1:11" ht="14.4" customHeight="1" x14ac:dyDescent="0.3">
      <c r="A913" s="661" t="s">
        <v>569</v>
      </c>
      <c r="B913" s="662" t="s">
        <v>570</v>
      </c>
      <c r="C913" s="663" t="s">
        <v>3328</v>
      </c>
      <c r="D913" s="664" t="s">
        <v>5503</v>
      </c>
      <c r="E913" s="663" t="s">
        <v>5504</v>
      </c>
      <c r="F913" s="664" t="s">
        <v>5505</v>
      </c>
      <c r="G913" s="663" t="s">
        <v>4894</v>
      </c>
      <c r="H913" s="663" t="s">
        <v>4895</v>
      </c>
      <c r="I913" s="665">
        <v>1033.9749999999999</v>
      </c>
      <c r="J913" s="665">
        <v>11</v>
      </c>
      <c r="K913" s="666">
        <v>11373.64</v>
      </c>
    </row>
    <row r="914" spans="1:11" ht="14.4" customHeight="1" x14ac:dyDescent="0.3">
      <c r="A914" s="661" t="s">
        <v>569</v>
      </c>
      <c r="B914" s="662" t="s">
        <v>570</v>
      </c>
      <c r="C914" s="663" t="s">
        <v>3328</v>
      </c>
      <c r="D914" s="664" t="s">
        <v>5503</v>
      </c>
      <c r="E914" s="663" t="s">
        <v>5504</v>
      </c>
      <c r="F914" s="664" t="s">
        <v>5505</v>
      </c>
      <c r="G914" s="663" t="s">
        <v>4896</v>
      </c>
      <c r="H914" s="663" t="s">
        <v>4897</v>
      </c>
      <c r="I914" s="665">
        <v>2478.37</v>
      </c>
      <c r="J914" s="665">
        <v>2</v>
      </c>
      <c r="K914" s="666">
        <v>4956.74</v>
      </c>
    </row>
    <row r="915" spans="1:11" ht="14.4" customHeight="1" x14ac:dyDescent="0.3">
      <c r="A915" s="661" t="s">
        <v>569</v>
      </c>
      <c r="B915" s="662" t="s">
        <v>570</v>
      </c>
      <c r="C915" s="663" t="s">
        <v>3328</v>
      </c>
      <c r="D915" s="664" t="s">
        <v>5503</v>
      </c>
      <c r="E915" s="663" t="s">
        <v>5504</v>
      </c>
      <c r="F915" s="664" t="s">
        <v>5505</v>
      </c>
      <c r="G915" s="663" t="s">
        <v>4898</v>
      </c>
      <c r="H915" s="663" t="s">
        <v>4899</v>
      </c>
      <c r="I915" s="665">
        <v>615.58500000000004</v>
      </c>
      <c r="J915" s="665">
        <v>2</v>
      </c>
      <c r="K915" s="666">
        <v>1231.17</v>
      </c>
    </row>
    <row r="916" spans="1:11" ht="14.4" customHeight="1" x14ac:dyDescent="0.3">
      <c r="A916" s="661" t="s">
        <v>569</v>
      </c>
      <c r="B916" s="662" t="s">
        <v>570</v>
      </c>
      <c r="C916" s="663" t="s">
        <v>3328</v>
      </c>
      <c r="D916" s="664" t="s">
        <v>5503</v>
      </c>
      <c r="E916" s="663" t="s">
        <v>5504</v>
      </c>
      <c r="F916" s="664" t="s">
        <v>5505</v>
      </c>
      <c r="G916" s="663" t="s">
        <v>4900</v>
      </c>
      <c r="H916" s="663" t="s">
        <v>4901</v>
      </c>
      <c r="I916" s="665">
        <v>1830.8</v>
      </c>
      <c r="J916" s="665">
        <v>1</v>
      </c>
      <c r="K916" s="666">
        <v>1830.8</v>
      </c>
    </row>
    <row r="917" spans="1:11" ht="14.4" customHeight="1" x14ac:dyDescent="0.3">
      <c r="A917" s="661" t="s">
        <v>569</v>
      </c>
      <c r="B917" s="662" t="s">
        <v>570</v>
      </c>
      <c r="C917" s="663" t="s">
        <v>3328</v>
      </c>
      <c r="D917" s="664" t="s">
        <v>5503</v>
      </c>
      <c r="E917" s="663" t="s">
        <v>5504</v>
      </c>
      <c r="F917" s="664" t="s">
        <v>5505</v>
      </c>
      <c r="G917" s="663" t="s">
        <v>4902</v>
      </c>
      <c r="H917" s="663" t="s">
        <v>4903</v>
      </c>
      <c r="I917" s="665">
        <v>1358.8719999999998</v>
      </c>
      <c r="J917" s="665">
        <v>8</v>
      </c>
      <c r="K917" s="666">
        <v>10870.98</v>
      </c>
    </row>
    <row r="918" spans="1:11" ht="14.4" customHeight="1" x14ac:dyDescent="0.3">
      <c r="A918" s="661" t="s">
        <v>569</v>
      </c>
      <c r="B918" s="662" t="s">
        <v>570</v>
      </c>
      <c r="C918" s="663" t="s">
        <v>3328</v>
      </c>
      <c r="D918" s="664" t="s">
        <v>5503</v>
      </c>
      <c r="E918" s="663" t="s">
        <v>5504</v>
      </c>
      <c r="F918" s="664" t="s">
        <v>5505</v>
      </c>
      <c r="G918" s="663" t="s">
        <v>4904</v>
      </c>
      <c r="H918" s="663" t="s">
        <v>4905</v>
      </c>
      <c r="I918" s="665">
        <v>8572.7999999999993</v>
      </c>
      <c r="J918" s="665">
        <v>2</v>
      </c>
      <c r="K918" s="666">
        <v>17145.599999999999</v>
      </c>
    </row>
    <row r="919" spans="1:11" ht="14.4" customHeight="1" x14ac:dyDescent="0.3">
      <c r="A919" s="661" t="s">
        <v>569</v>
      </c>
      <c r="B919" s="662" t="s">
        <v>570</v>
      </c>
      <c r="C919" s="663" t="s">
        <v>3328</v>
      </c>
      <c r="D919" s="664" t="s">
        <v>5503</v>
      </c>
      <c r="E919" s="663" t="s">
        <v>5504</v>
      </c>
      <c r="F919" s="664" t="s">
        <v>5505</v>
      </c>
      <c r="G919" s="663" t="s">
        <v>4906</v>
      </c>
      <c r="H919" s="663" t="s">
        <v>4907</v>
      </c>
      <c r="I919" s="665">
        <v>1782.96</v>
      </c>
      <c r="J919" s="665">
        <v>2</v>
      </c>
      <c r="K919" s="666">
        <v>3565.92</v>
      </c>
    </row>
    <row r="920" spans="1:11" ht="14.4" customHeight="1" x14ac:dyDescent="0.3">
      <c r="A920" s="661" t="s">
        <v>569</v>
      </c>
      <c r="B920" s="662" t="s">
        <v>570</v>
      </c>
      <c r="C920" s="663" t="s">
        <v>3328</v>
      </c>
      <c r="D920" s="664" t="s">
        <v>5503</v>
      </c>
      <c r="E920" s="663" t="s">
        <v>5504</v>
      </c>
      <c r="F920" s="664" t="s">
        <v>5505</v>
      </c>
      <c r="G920" s="663" t="s">
        <v>4908</v>
      </c>
      <c r="H920" s="663" t="s">
        <v>4909</v>
      </c>
      <c r="I920" s="665">
        <v>9139.3924999999999</v>
      </c>
      <c r="J920" s="665">
        <v>4</v>
      </c>
      <c r="K920" s="666">
        <v>36557.57</v>
      </c>
    </row>
    <row r="921" spans="1:11" ht="14.4" customHeight="1" x14ac:dyDescent="0.3">
      <c r="A921" s="661" t="s">
        <v>569</v>
      </c>
      <c r="B921" s="662" t="s">
        <v>570</v>
      </c>
      <c r="C921" s="663" t="s">
        <v>3328</v>
      </c>
      <c r="D921" s="664" t="s">
        <v>5503</v>
      </c>
      <c r="E921" s="663" t="s">
        <v>5504</v>
      </c>
      <c r="F921" s="664" t="s">
        <v>5505</v>
      </c>
      <c r="G921" s="663" t="s">
        <v>4910</v>
      </c>
      <c r="H921" s="663" t="s">
        <v>4911</v>
      </c>
      <c r="I921" s="665">
        <v>11541.37</v>
      </c>
      <c r="J921" s="665">
        <v>1</v>
      </c>
      <c r="K921" s="666">
        <v>11541.37</v>
      </c>
    </row>
    <row r="922" spans="1:11" ht="14.4" customHeight="1" x14ac:dyDescent="0.3">
      <c r="A922" s="661" t="s">
        <v>569</v>
      </c>
      <c r="B922" s="662" t="s">
        <v>570</v>
      </c>
      <c r="C922" s="663" t="s">
        <v>3328</v>
      </c>
      <c r="D922" s="664" t="s">
        <v>5503</v>
      </c>
      <c r="E922" s="663" t="s">
        <v>5504</v>
      </c>
      <c r="F922" s="664" t="s">
        <v>5505</v>
      </c>
      <c r="G922" s="663" t="s">
        <v>4912</v>
      </c>
      <c r="H922" s="663" t="s">
        <v>4913</v>
      </c>
      <c r="I922" s="665">
        <v>1885.57</v>
      </c>
      <c r="J922" s="665">
        <v>1</v>
      </c>
      <c r="K922" s="666">
        <v>1885.57</v>
      </c>
    </row>
    <row r="923" spans="1:11" ht="14.4" customHeight="1" x14ac:dyDescent="0.3">
      <c r="A923" s="661" t="s">
        <v>569</v>
      </c>
      <c r="B923" s="662" t="s">
        <v>570</v>
      </c>
      <c r="C923" s="663" t="s">
        <v>3328</v>
      </c>
      <c r="D923" s="664" t="s">
        <v>5503</v>
      </c>
      <c r="E923" s="663" t="s">
        <v>5504</v>
      </c>
      <c r="F923" s="664" t="s">
        <v>5505</v>
      </c>
      <c r="G923" s="663" t="s">
        <v>4914</v>
      </c>
      <c r="H923" s="663" t="s">
        <v>4915</v>
      </c>
      <c r="I923" s="665">
        <v>466.26</v>
      </c>
      <c r="J923" s="665">
        <v>1</v>
      </c>
      <c r="K923" s="666">
        <v>466.26</v>
      </c>
    </row>
    <row r="924" spans="1:11" ht="14.4" customHeight="1" x14ac:dyDescent="0.3">
      <c r="A924" s="661" t="s">
        <v>569</v>
      </c>
      <c r="B924" s="662" t="s">
        <v>570</v>
      </c>
      <c r="C924" s="663" t="s">
        <v>3328</v>
      </c>
      <c r="D924" s="664" t="s">
        <v>5503</v>
      </c>
      <c r="E924" s="663" t="s">
        <v>5504</v>
      </c>
      <c r="F924" s="664" t="s">
        <v>5505</v>
      </c>
      <c r="G924" s="663" t="s">
        <v>4916</v>
      </c>
      <c r="H924" s="663" t="s">
        <v>4917</v>
      </c>
      <c r="I924" s="665">
        <v>851.6</v>
      </c>
      <c r="J924" s="665">
        <v>1</v>
      </c>
      <c r="K924" s="666">
        <v>851.6</v>
      </c>
    </row>
    <row r="925" spans="1:11" ht="14.4" customHeight="1" x14ac:dyDescent="0.3">
      <c r="A925" s="661" t="s">
        <v>569</v>
      </c>
      <c r="B925" s="662" t="s">
        <v>570</v>
      </c>
      <c r="C925" s="663" t="s">
        <v>3328</v>
      </c>
      <c r="D925" s="664" t="s">
        <v>5503</v>
      </c>
      <c r="E925" s="663" t="s">
        <v>5504</v>
      </c>
      <c r="F925" s="664" t="s">
        <v>5505</v>
      </c>
      <c r="G925" s="663" t="s">
        <v>4918</v>
      </c>
      <c r="H925" s="663" t="s">
        <v>4919</v>
      </c>
      <c r="I925" s="665">
        <v>549.32000000000005</v>
      </c>
      <c r="J925" s="665">
        <v>1</v>
      </c>
      <c r="K925" s="666">
        <v>549.32000000000005</v>
      </c>
    </row>
    <row r="926" spans="1:11" ht="14.4" customHeight="1" x14ac:dyDescent="0.3">
      <c r="A926" s="661" t="s">
        <v>569</v>
      </c>
      <c r="B926" s="662" t="s">
        <v>570</v>
      </c>
      <c r="C926" s="663" t="s">
        <v>3328</v>
      </c>
      <c r="D926" s="664" t="s">
        <v>5503</v>
      </c>
      <c r="E926" s="663" t="s">
        <v>5504</v>
      </c>
      <c r="F926" s="664" t="s">
        <v>5505</v>
      </c>
      <c r="G926" s="663" t="s">
        <v>4920</v>
      </c>
      <c r="H926" s="663" t="s">
        <v>4921</v>
      </c>
      <c r="I926" s="665">
        <v>2227.5700000000002</v>
      </c>
      <c r="J926" s="665">
        <v>1</v>
      </c>
      <c r="K926" s="666">
        <v>2227.5700000000002</v>
      </c>
    </row>
    <row r="927" spans="1:11" ht="14.4" customHeight="1" x14ac:dyDescent="0.3">
      <c r="A927" s="661" t="s">
        <v>569</v>
      </c>
      <c r="B927" s="662" t="s">
        <v>570</v>
      </c>
      <c r="C927" s="663" t="s">
        <v>3328</v>
      </c>
      <c r="D927" s="664" t="s">
        <v>5503</v>
      </c>
      <c r="E927" s="663" t="s">
        <v>5504</v>
      </c>
      <c r="F927" s="664" t="s">
        <v>5505</v>
      </c>
      <c r="G927" s="663" t="s">
        <v>4922</v>
      </c>
      <c r="H927" s="663" t="s">
        <v>4923</v>
      </c>
      <c r="I927" s="665">
        <v>1098.96</v>
      </c>
      <c r="J927" s="665">
        <v>6</v>
      </c>
      <c r="K927" s="666">
        <v>6593.76</v>
      </c>
    </row>
    <row r="928" spans="1:11" ht="14.4" customHeight="1" x14ac:dyDescent="0.3">
      <c r="A928" s="661" t="s">
        <v>569</v>
      </c>
      <c r="B928" s="662" t="s">
        <v>570</v>
      </c>
      <c r="C928" s="663" t="s">
        <v>3328</v>
      </c>
      <c r="D928" s="664" t="s">
        <v>5503</v>
      </c>
      <c r="E928" s="663" t="s">
        <v>5504</v>
      </c>
      <c r="F928" s="664" t="s">
        <v>5505</v>
      </c>
      <c r="G928" s="663" t="s">
        <v>4924</v>
      </c>
      <c r="H928" s="663" t="s">
        <v>4925</v>
      </c>
      <c r="I928" s="665">
        <v>1885.57</v>
      </c>
      <c r="J928" s="665">
        <v>3</v>
      </c>
      <c r="K928" s="666">
        <v>5656.71</v>
      </c>
    </row>
    <row r="929" spans="1:11" ht="14.4" customHeight="1" x14ac:dyDescent="0.3">
      <c r="A929" s="661" t="s">
        <v>569</v>
      </c>
      <c r="B929" s="662" t="s">
        <v>570</v>
      </c>
      <c r="C929" s="663" t="s">
        <v>3328</v>
      </c>
      <c r="D929" s="664" t="s">
        <v>5503</v>
      </c>
      <c r="E929" s="663" t="s">
        <v>5504</v>
      </c>
      <c r="F929" s="664" t="s">
        <v>5505</v>
      </c>
      <c r="G929" s="663" t="s">
        <v>4926</v>
      </c>
      <c r="H929" s="663" t="s">
        <v>4927</v>
      </c>
      <c r="I929" s="665">
        <v>217.74250000000001</v>
      </c>
      <c r="J929" s="665">
        <v>7</v>
      </c>
      <c r="K929" s="666">
        <v>1524.2</v>
      </c>
    </row>
    <row r="930" spans="1:11" ht="14.4" customHeight="1" x14ac:dyDescent="0.3">
      <c r="A930" s="661" t="s">
        <v>569</v>
      </c>
      <c r="B930" s="662" t="s">
        <v>570</v>
      </c>
      <c r="C930" s="663" t="s">
        <v>3328</v>
      </c>
      <c r="D930" s="664" t="s">
        <v>5503</v>
      </c>
      <c r="E930" s="663" t="s">
        <v>5504</v>
      </c>
      <c r="F930" s="664" t="s">
        <v>5505</v>
      </c>
      <c r="G930" s="663" t="s">
        <v>4928</v>
      </c>
      <c r="H930" s="663" t="s">
        <v>4929</v>
      </c>
      <c r="I930" s="665">
        <v>615.59</v>
      </c>
      <c r="J930" s="665">
        <v>1</v>
      </c>
      <c r="K930" s="666">
        <v>615.59</v>
      </c>
    </row>
    <row r="931" spans="1:11" ht="14.4" customHeight="1" x14ac:dyDescent="0.3">
      <c r="A931" s="661" t="s">
        <v>569</v>
      </c>
      <c r="B931" s="662" t="s">
        <v>570</v>
      </c>
      <c r="C931" s="663" t="s">
        <v>3328</v>
      </c>
      <c r="D931" s="664" t="s">
        <v>5503</v>
      </c>
      <c r="E931" s="663" t="s">
        <v>5504</v>
      </c>
      <c r="F931" s="664" t="s">
        <v>5505</v>
      </c>
      <c r="G931" s="663" t="s">
        <v>4930</v>
      </c>
      <c r="H931" s="663" t="s">
        <v>4931</v>
      </c>
      <c r="I931" s="665">
        <v>8393.65</v>
      </c>
      <c r="J931" s="665">
        <v>1</v>
      </c>
      <c r="K931" s="666">
        <v>8393.65</v>
      </c>
    </row>
    <row r="932" spans="1:11" ht="14.4" customHeight="1" x14ac:dyDescent="0.3">
      <c r="A932" s="661" t="s">
        <v>569</v>
      </c>
      <c r="B932" s="662" t="s">
        <v>570</v>
      </c>
      <c r="C932" s="663" t="s">
        <v>3328</v>
      </c>
      <c r="D932" s="664" t="s">
        <v>5503</v>
      </c>
      <c r="E932" s="663" t="s">
        <v>5504</v>
      </c>
      <c r="F932" s="664" t="s">
        <v>5505</v>
      </c>
      <c r="G932" s="663" t="s">
        <v>4932</v>
      </c>
      <c r="H932" s="663" t="s">
        <v>4933</v>
      </c>
      <c r="I932" s="665">
        <v>592.79</v>
      </c>
      <c r="J932" s="665">
        <v>4</v>
      </c>
      <c r="K932" s="666">
        <v>2371.17</v>
      </c>
    </row>
    <row r="933" spans="1:11" ht="14.4" customHeight="1" x14ac:dyDescent="0.3">
      <c r="A933" s="661" t="s">
        <v>569</v>
      </c>
      <c r="B933" s="662" t="s">
        <v>570</v>
      </c>
      <c r="C933" s="663" t="s">
        <v>3328</v>
      </c>
      <c r="D933" s="664" t="s">
        <v>5503</v>
      </c>
      <c r="E933" s="663" t="s">
        <v>5504</v>
      </c>
      <c r="F933" s="664" t="s">
        <v>5505</v>
      </c>
      <c r="G933" s="663" t="s">
        <v>4934</v>
      </c>
      <c r="H933" s="663" t="s">
        <v>4935</v>
      </c>
      <c r="I933" s="665">
        <v>9017.8250000000007</v>
      </c>
      <c r="J933" s="665">
        <v>2</v>
      </c>
      <c r="K933" s="666">
        <v>18035.650000000001</v>
      </c>
    </row>
    <row r="934" spans="1:11" ht="14.4" customHeight="1" x14ac:dyDescent="0.3">
      <c r="A934" s="661" t="s">
        <v>569</v>
      </c>
      <c r="B934" s="662" t="s">
        <v>570</v>
      </c>
      <c r="C934" s="663" t="s">
        <v>3328</v>
      </c>
      <c r="D934" s="664" t="s">
        <v>5503</v>
      </c>
      <c r="E934" s="663" t="s">
        <v>5504</v>
      </c>
      <c r="F934" s="664" t="s">
        <v>5505</v>
      </c>
      <c r="G934" s="663" t="s">
        <v>4936</v>
      </c>
      <c r="H934" s="663" t="s">
        <v>4937</v>
      </c>
      <c r="I934" s="665">
        <v>344.28</v>
      </c>
      <c r="J934" s="665">
        <v>1</v>
      </c>
      <c r="K934" s="666">
        <v>344.28</v>
      </c>
    </row>
    <row r="935" spans="1:11" ht="14.4" customHeight="1" x14ac:dyDescent="0.3">
      <c r="A935" s="661" t="s">
        <v>569</v>
      </c>
      <c r="B935" s="662" t="s">
        <v>570</v>
      </c>
      <c r="C935" s="663" t="s">
        <v>3328</v>
      </c>
      <c r="D935" s="664" t="s">
        <v>5503</v>
      </c>
      <c r="E935" s="663" t="s">
        <v>5504</v>
      </c>
      <c r="F935" s="664" t="s">
        <v>5505</v>
      </c>
      <c r="G935" s="663" t="s">
        <v>4938</v>
      </c>
      <c r="H935" s="663" t="s">
        <v>4939</v>
      </c>
      <c r="I935" s="665">
        <v>8393.65</v>
      </c>
      <c r="J935" s="665">
        <v>1</v>
      </c>
      <c r="K935" s="666">
        <v>8393.65</v>
      </c>
    </row>
    <row r="936" spans="1:11" ht="14.4" customHeight="1" x14ac:dyDescent="0.3">
      <c r="A936" s="661" t="s">
        <v>569</v>
      </c>
      <c r="B936" s="662" t="s">
        <v>570</v>
      </c>
      <c r="C936" s="663" t="s">
        <v>3328</v>
      </c>
      <c r="D936" s="664" t="s">
        <v>5503</v>
      </c>
      <c r="E936" s="663" t="s">
        <v>5504</v>
      </c>
      <c r="F936" s="664" t="s">
        <v>5505</v>
      </c>
      <c r="G936" s="663" t="s">
        <v>4940</v>
      </c>
      <c r="H936" s="663" t="s">
        <v>4941</v>
      </c>
      <c r="I936" s="665">
        <v>615.58000000000004</v>
      </c>
      <c r="J936" s="665">
        <v>3</v>
      </c>
      <c r="K936" s="666">
        <v>1846.75</v>
      </c>
    </row>
    <row r="937" spans="1:11" ht="14.4" customHeight="1" x14ac:dyDescent="0.3">
      <c r="A937" s="661" t="s">
        <v>569</v>
      </c>
      <c r="B937" s="662" t="s">
        <v>570</v>
      </c>
      <c r="C937" s="663" t="s">
        <v>3328</v>
      </c>
      <c r="D937" s="664" t="s">
        <v>5503</v>
      </c>
      <c r="E937" s="663" t="s">
        <v>5504</v>
      </c>
      <c r="F937" s="664" t="s">
        <v>5505</v>
      </c>
      <c r="G937" s="663" t="s">
        <v>4942</v>
      </c>
      <c r="H937" s="663" t="s">
        <v>4943</v>
      </c>
      <c r="I937" s="665">
        <v>7215.47</v>
      </c>
      <c r="J937" s="665">
        <v>1</v>
      </c>
      <c r="K937" s="666">
        <v>7215.47</v>
      </c>
    </row>
    <row r="938" spans="1:11" ht="14.4" customHeight="1" x14ac:dyDescent="0.3">
      <c r="A938" s="661" t="s">
        <v>569</v>
      </c>
      <c r="B938" s="662" t="s">
        <v>570</v>
      </c>
      <c r="C938" s="663" t="s">
        <v>3328</v>
      </c>
      <c r="D938" s="664" t="s">
        <v>5503</v>
      </c>
      <c r="E938" s="663" t="s">
        <v>5504</v>
      </c>
      <c r="F938" s="664" t="s">
        <v>5505</v>
      </c>
      <c r="G938" s="663" t="s">
        <v>4944</v>
      </c>
      <c r="H938" s="663" t="s">
        <v>4945</v>
      </c>
      <c r="I938" s="665">
        <v>5774.11</v>
      </c>
      <c r="J938" s="665">
        <v>1</v>
      </c>
      <c r="K938" s="666">
        <v>5774.11</v>
      </c>
    </row>
    <row r="939" spans="1:11" ht="14.4" customHeight="1" x14ac:dyDescent="0.3">
      <c r="A939" s="661" t="s">
        <v>569</v>
      </c>
      <c r="B939" s="662" t="s">
        <v>570</v>
      </c>
      <c r="C939" s="663" t="s">
        <v>3328</v>
      </c>
      <c r="D939" s="664" t="s">
        <v>5503</v>
      </c>
      <c r="E939" s="663" t="s">
        <v>5504</v>
      </c>
      <c r="F939" s="664" t="s">
        <v>5505</v>
      </c>
      <c r="G939" s="663" t="s">
        <v>4946</v>
      </c>
      <c r="H939" s="663" t="s">
        <v>4947</v>
      </c>
      <c r="I939" s="665">
        <v>248.4</v>
      </c>
      <c r="J939" s="665">
        <v>1</v>
      </c>
      <c r="K939" s="666">
        <v>248.4</v>
      </c>
    </row>
    <row r="940" spans="1:11" ht="14.4" customHeight="1" x14ac:dyDescent="0.3">
      <c r="A940" s="661" t="s">
        <v>569</v>
      </c>
      <c r="B940" s="662" t="s">
        <v>570</v>
      </c>
      <c r="C940" s="663" t="s">
        <v>3328</v>
      </c>
      <c r="D940" s="664" t="s">
        <v>5503</v>
      </c>
      <c r="E940" s="663" t="s">
        <v>5504</v>
      </c>
      <c r="F940" s="664" t="s">
        <v>5505</v>
      </c>
      <c r="G940" s="663" t="s">
        <v>4948</v>
      </c>
      <c r="H940" s="663" t="s">
        <v>4949</v>
      </c>
      <c r="I940" s="665">
        <v>225.75</v>
      </c>
      <c r="J940" s="665">
        <v>2</v>
      </c>
      <c r="K940" s="666">
        <v>451.5</v>
      </c>
    </row>
    <row r="941" spans="1:11" ht="14.4" customHeight="1" x14ac:dyDescent="0.3">
      <c r="A941" s="661" t="s">
        <v>569</v>
      </c>
      <c r="B941" s="662" t="s">
        <v>570</v>
      </c>
      <c r="C941" s="663" t="s">
        <v>3328</v>
      </c>
      <c r="D941" s="664" t="s">
        <v>5503</v>
      </c>
      <c r="E941" s="663" t="s">
        <v>5504</v>
      </c>
      <c r="F941" s="664" t="s">
        <v>5505</v>
      </c>
      <c r="G941" s="663" t="s">
        <v>4950</v>
      </c>
      <c r="H941" s="663" t="s">
        <v>4951</v>
      </c>
      <c r="I941" s="665">
        <v>1034</v>
      </c>
      <c r="J941" s="665">
        <v>3</v>
      </c>
      <c r="K941" s="666">
        <v>3102</v>
      </c>
    </row>
    <row r="942" spans="1:11" ht="14.4" customHeight="1" x14ac:dyDescent="0.3">
      <c r="A942" s="661" t="s">
        <v>569</v>
      </c>
      <c r="B942" s="662" t="s">
        <v>570</v>
      </c>
      <c r="C942" s="663" t="s">
        <v>3328</v>
      </c>
      <c r="D942" s="664" t="s">
        <v>5503</v>
      </c>
      <c r="E942" s="663" t="s">
        <v>5504</v>
      </c>
      <c r="F942" s="664" t="s">
        <v>5505</v>
      </c>
      <c r="G942" s="663" t="s">
        <v>4952</v>
      </c>
      <c r="H942" s="663" t="s">
        <v>4953</v>
      </c>
      <c r="I942" s="665">
        <v>12451.08</v>
      </c>
      <c r="J942" s="665">
        <v>1</v>
      </c>
      <c r="K942" s="666">
        <v>12451.08</v>
      </c>
    </row>
    <row r="943" spans="1:11" ht="14.4" customHeight="1" x14ac:dyDescent="0.3">
      <c r="A943" s="661" t="s">
        <v>569</v>
      </c>
      <c r="B943" s="662" t="s">
        <v>570</v>
      </c>
      <c r="C943" s="663" t="s">
        <v>3328</v>
      </c>
      <c r="D943" s="664" t="s">
        <v>5503</v>
      </c>
      <c r="E943" s="663" t="s">
        <v>5504</v>
      </c>
      <c r="F943" s="664" t="s">
        <v>5505</v>
      </c>
      <c r="G943" s="663" t="s">
        <v>4954</v>
      </c>
      <c r="H943" s="663" t="s">
        <v>4955</v>
      </c>
      <c r="I943" s="665">
        <v>1033.98</v>
      </c>
      <c r="J943" s="665">
        <v>1</v>
      </c>
      <c r="K943" s="666">
        <v>1033.98</v>
      </c>
    </row>
    <row r="944" spans="1:11" ht="14.4" customHeight="1" x14ac:dyDescent="0.3">
      <c r="A944" s="661" t="s">
        <v>569</v>
      </c>
      <c r="B944" s="662" t="s">
        <v>570</v>
      </c>
      <c r="C944" s="663" t="s">
        <v>3328</v>
      </c>
      <c r="D944" s="664" t="s">
        <v>5503</v>
      </c>
      <c r="E944" s="663" t="s">
        <v>5504</v>
      </c>
      <c r="F944" s="664" t="s">
        <v>5505</v>
      </c>
      <c r="G944" s="663" t="s">
        <v>4956</v>
      </c>
      <c r="H944" s="663" t="s">
        <v>4957</v>
      </c>
      <c r="I944" s="665">
        <v>1421.58</v>
      </c>
      <c r="J944" s="665">
        <v>9</v>
      </c>
      <c r="K944" s="666">
        <v>12794.24</v>
      </c>
    </row>
    <row r="945" spans="1:11" ht="14.4" customHeight="1" x14ac:dyDescent="0.3">
      <c r="A945" s="661" t="s">
        <v>569</v>
      </c>
      <c r="B945" s="662" t="s">
        <v>570</v>
      </c>
      <c r="C945" s="663" t="s">
        <v>3328</v>
      </c>
      <c r="D945" s="664" t="s">
        <v>5503</v>
      </c>
      <c r="E945" s="663" t="s">
        <v>5504</v>
      </c>
      <c r="F945" s="664" t="s">
        <v>5505</v>
      </c>
      <c r="G945" s="663" t="s">
        <v>4958</v>
      </c>
      <c r="H945" s="663" t="s">
        <v>4959</v>
      </c>
      <c r="I945" s="665">
        <v>951.9</v>
      </c>
      <c r="J945" s="665">
        <v>8</v>
      </c>
      <c r="K945" s="666">
        <v>7615.2</v>
      </c>
    </row>
    <row r="946" spans="1:11" ht="14.4" customHeight="1" x14ac:dyDescent="0.3">
      <c r="A946" s="661" t="s">
        <v>569</v>
      </c>
      <c r="B946" s="662" t="s">
        <v>570</v>
      </c>
      <c r="C946" s="663" t="s">
        <v>3328</v>
      </c>
      <c r="D946" s="664" t="s">
        <v>5503</v>
      </c>
      <c r="E946" s="663" t="s">
        <v>5504</v>
      </c>
      <c r="F946" s="664" t="s">
        <v>5505</v>
      </c>
      <c r="G946" s="663" t="s">
        <v>4960</v>
      </c>
      <c r="H946" s="663" t="s">
        <v>4961</v>
      </c>
      <c r="I946" s="665">
        <v>473.1</v>
      </c>
      <c r="J946" s="665">
        <v>1</v>
      </c>
      <c r="K946" s="666">
        <v>473.1</v>
      </c>
    </row>
    <row r="947" spans="1:11" ht="14.4" customHeight="1" x14ac:dyDescent="0.3">
      <c r="A947" s="661" t="s">
        <v>569</v>
      </c>
      <c r="B947" s="662" t="s">
        <v>570</v>
      </c>
      <c r="C947" s="663" t="s">
        <v>3328</v>
      </c>
      <c r="D947" s="664" t="s">
        <v>5503</v>
      </c>
      <c r="E947" s="663" t="s">
        <v>5504</v>
      </c>
      <c r="F947" s="664" t="s">
        <v>5505</v>
      </c>
      <c r="G947" s="663" t="s">
        <v>4962</v>
      </c>
      <c r="H947" s="663" t="s">
        <v>4963</v>
      </c>
      <c r="I947" s="665">
        <v>10549.64</v>
      </c>
      <c r="J947" s="665">
        <v>1</v>
      </c>
      <c r="K947" s="666">
        <v>10549.64</v>
      </c>
    </row>
    <row r="948" spans="1:11" ht="14.4" customHeight="1" x14ac:dyDescent="0.3">
      <c r="A948" s="661" t="s">
        <v>569</v>
      </c>
      <c r="B948" s="662" t="s">
        <v>570</v>
      </c>
      <c r="C948" s="663" t="s">
        <v>3328</v>
      </c>
      <c r="D948" s="664" t="s">
        <v>5503</v>
      </c>
      <c r="E948" s="663" t="s">
        <v>5504</v>
      </c>
      <c r="F948" s="664" t="s">
        <v>5505</v>
      </c>
      <c r="G948" s="663" t="s">
        <v>4964</v>
      </c>
      <c r="H948" s="663" t="s">
        <v>4965</v>
      </c>
      <c r="I948" s="665">
        <v>8757.48</v>
      </c>
      <c r="J948" s="665">
        <v>1</v>
      </c>
      <c r="K948" s="666">
        <v>8757.48</v>
      </c>
    </row>
    <row r="949" spans="1:11" ht="14.4" customHeight="1" x14ac:dyDescent="0.3">
      <c r="A949" s="661" t="s">
        <v>569</v>
      </c>
      <c r="B949" s="662" t="s">
        <v>570</v>
      </c>
      <c r="C949" s="663" t="s">
        <v>3328</v>
      </c>
      <c r="D949" s="664" t="s">
        <v>5503</v>
      </c>
      <c r="E949" s="663" t="s">
        <v>5504</v>
      </c>
      <c r="F949" s="664" t="s">
        <v>5505</v>
      </c>
      <c r="G949" s="663" t="s">
        <v>4966</v>
      </c>
      <c r="H949" s="663" t="s">
        <v>4967</v>
      </c>
      <c r="I949" s="665">
        <v>264.47000000000003</v>
      </c>
      <c r="J949" s="665">
        <v>3</v>
      </c>
      <c r="K949" s="666">
        <v>793.41000000000008</v>
      </c>
    </row>
    <row r="950" spans="1:11" ht="14.4" customHeight="1" x14ac:dyDescent="0.3">
      <c r="A950" s="661" t="s">
        <v>569</v>
      </c>
      <c r="B950" s="662" t="s">
        <v>570</v>
      </c>
      <c r="C950" s="663" t="s">
        <v>3328</v>
      </c>
      <c r="D950" s="664" t="s">
        <v>5503</v>
      </c>
      <c r="E950" s="663" t="s">
        <v>5504</v>
      </c>
      <c r="F950" s="664" t="s">
        <v>5505</v>
      </c>
      <c r="G950" s="663" t="s">
        <v>4968</v>
      </c>
      <c r="H950" s="663" t="s">
        <v>4969</v>
      </c>
      <c r="I950" s="665">
        <v>7908</v>
      </c>
      <c r="J950" s="665">
        <v>1</v>
      </c>
      <c r="K950" s="666">
        <v>7908</v>
      </c>
    </row>
    <row r="951" spans="1:11" ht="14.4" customHeight="1" x14ac:dyDescent="0.3">
      <c r="A951" s="661" t="s">
        <v>569</v>
      </c>
      <c r="B951" s="662" t="s">
        <v>570</v>
      </c>
      <c r="C951" s="663" t="s">
        <v>3328</v>
      </c>
      <c r="D951" s="664" t="s">
        <v>5503</v>
      </c>
      <c r="E951" s="663" t="s">
        <v>5504</v>
      </c>
      <c r="F951" s="664" t="s">
        <v>5505</v>
      </c>
      <c r="G951" s="663" t="s">
        <v>4970</v>
      </c>
      <c r="H951" s="663" t="s">
        <v>4971</v>
      </c>
      <c r="I951" s="665">
        <v>680.69</v>
      </c>
      <c r="J951" s="665">
        <v>1</v>
      </c>
      <c r="K951" s="666">
        <v>680.69</v>
      </c>
    </row>
    <row r="952" spans="1:11" ht="14.4" customHeight="1" x14ac:dyDescent="0.3">
      <c r="A952" s="661" t="s">
        <v>569</v>
      </c>
      <c r="B952" s="662" t="s">
        <v>570</v>
      </c>
      <c r="C952" s="663" t="s">
        <v>3328</v>
      </c>
      <c r="D952" s="664" t="s">
        <v>5503</v>
      </c>
      <c r="E952" s="663" t="s">
        <v>5504</v>
      </c>
      <c r="F952" s="664" t="s">
        <v>5505</v>
      </c>
      <c r="G952" s="663" t="s">
        <v>4972</v>
      </c>
      <c r="H952" s="663" t="s">
        <v>4973</v>
      </c>
      <c r="I952" s="665">
        <v>9139.3799999999992</v>
      </c>
      <c r="J952" s="665">
        <v>2</v>
      </c>
      <c r="K952" s="666">
        <v>18278.759999999998</v>
      </c>
    </row>
    <row r="953" spans="1:11" ht="14.4" customHeight="1" x14ac:dyDescent="0.3">
      <c r="A953" s="661" t="s">
        <v>569</v>
      </c>
      <c r="B953" s="662" t="s">
        <v>570</v>
      </c>
      <c r="C953" s="663" t="s">
        <v>3328</v>
      </c>
      <c r="D953" s="664" t="s">
        <v>5503</v>
      </c>
      <c r="E953" s="663" t="s">
        <v>5504</v>
      </c>
      <c r="F953" s="664" t="s">
        <v>5505</v>
      </c>
      <c r="G953" s="663" t="s">
        <v>4974</v>
      </c>
      <c r="H953" s="663" t="s">
        <v>4975</v>
      </c>
      <c r="I953" s="665">
        <v>8920.0400000000009</v>
      </c>
      <c r="J953" s="665">
        <v>2</v>
      </c>
      <c r="K953" s="666">
        <v>17840.080000000002</v>
      </c>
    </row>
    <row r="954" spans="1:11" ht="14.4" customHeight="1" x14ac:dyDescent="0.3">
      <c r="A954" s="661" t="s">
        <v>569</v>
      </c>
      <c r="B954" s="662" t="s">
        <v>570</v>
      </c>
      <c r="C954" s="663" t="s">
        <v>3328</v>
      </c>
      <c r="D954" s="664" t="s">
        <v>5503</v>
      </c>
      <c r="E954" s="663" t="s">
        <v>5504</v>
      </c>
      <c r="F954" s="664" t="s">
        <v>5505</v>
      </c>
      <c r="G954" s="663" t="s">
        <v>4976</v>
      </c>
      <c r="H954" s="663" t="s">
        <v>4977</v>
      </c>
      <c r="I954" s="665">
        <v>580.49</v>
      </c>
      <c r="J954" s="665">
        <v>11</v>
      </c>
      <c r="K954" s="666">
        <v>6385.38</v>
      </c>
    </row>
    <row r="955" spans="1:11" ht="14.4" customHeight="1" x14ac:dyDescent="0.3">
      <c r="A955" s="661" t="s">
        <v>569</v>
      </c>
      <c r="B955" s="662" t="s">
        <v>570</v>
      </c>
      <c r="C955" s="663" t="s">
        <v>3328</v>
      </c>
      <c r="D955" s="664" t="s">
        <v>5503</v>
      </c>
      <c r="E955" s="663" t="s">
        <v>5504</v>
      </c>
      <c r="F955" s="664" t="s">
        <v>5505</v>
      </c>
      <c r="G955" s="663" t="s">
        <v>4978</v>
      </c>
      <c r="H955" s="663" t="s">
        <v>4979</v>
      </c>
      <c r="I955" s="665">
        <v>527.85</v>
      </c>
      <c r="J955" s="665">
        <v>2</v>
      </c>
      <c r="K955" s="666">
        <v>1055.7</v>
      </c>
    </row>
    <row r="956" spans="1:11" ht="14.4" customHeight="1" x14ac:dyDescent="0.3">
      <c r="A956" s="661" t="s">
        <v>569</v>
      </c>
      <c r="B956" s="662" t="s">
        <v>570</v>
      </c>
      <c r="C956" s="663" t="s">
        <v>3328</v>
      </c>
      <c r="D956" s="664" t="s">
        <v>5503</v>
      </c>
      <c r="E956" s="663" t="s">
        <v>5504</v>
      </c>
      <c r="F956" s="664" t="s">
        <v>5505</v>
      </c>
      <c r="G956" s="663" t="s">
        <v>4980</v>
      </c>
      <c r="H956" s="663" t="s">
        <v>4981</v>
      </c>
      <c r="I956" s="665">
        <v>527.85</v>
      </c>
      <c r="J956" s="665">
        <v>1</v>
      </c>
      <c r="K956" s="666">
        <v>527.85</v>
      </c>
    </row>
    <row r="957" spans="1:11" ht="14.4" customHeight="1" x14ac:dyDescent="0.3">
      <c r="A957" s="661" t="s">
        <v>569</v>
      </c>
      <c r="B957" s="662" t="s">
        <v>570</v>
      </c>
      <c r="C957" s="663" t="s">
        <v>3328</v>
      </c>
      <c r="D957" s="664" t="s">
        <v>5503</v>
      </c>
      <c r="E957" s="663" t="s">
        <v>5504</v>
      </c>
      <c r="F957" s="664" t="s">
        <v>5505</v>
      </c>
      <c r="G957" s="663" t="s">
        <v>4982</v>
      </c>
      <c r="H957" s="663" t="s">
        <v>4983</v>
      </c>
      <c r="I957" s="665">
        <v>1247.1600000000001</v>
      </c>
      <c r="J957" s="665">
        <v>4</v>
      </c>
      <c r="K957" s="666">
        <v>4988.6499999999996</v>
      </c>
    </row>
    <row r="958" spans="1:11" ht="14.4" customHeight="1" x14ac:dyDescent="0.3">
      <c r="A958" s="661" t="s">
        <v>569</v>
      </c>
      <c r="B958" s="662" t="s">
        <v>570</v>
      </c>
      <c r="C958" s="663" t="s">
        <v>3328</v>
      </c>
      <c r="D958" s="664" t="s">
        <v>5503</v>
      </c>
      <c r="E958" s="663" t="s">
        <v>5504</v>
      </c>
      <c r="F958" s="664" t="s">
        <v>5505</v>
      </c>
      <c r="G958" s="663" t="s">
        <v>4984</v>
      </c>
      <c r="H958" s="663" t="s">
        <v>4985</v>
      </c>
      <c r="I958" s="665">
        <v>725.56</v>
      </c>
      <c r="J958" s="665">
        <v>2</v>
      </c>
      <c r="K958" s="666">
        <v>1451.12</v>
      </c>
    </row>
    <row r="959" spans="1:11" ht="14.4" customHeight="1" x14ac:dyDescent="0.3">
      <c r="A959" s="661" t="s">
        <v>569</v>
      </c>
      <c r="B959" s="662" t="s">
        <v>570</v>
      </c>
      <c r="C959" s="663" t="s">
        <v>3328</v>
      </c>
      <c r="D959" s="664" t="s">
        <v>5503</v>
      </c>
      <c r="E959" s="663" t="s">
        <v>5504</v>
      </c>
      <c r="F959" s="664" t="s">
        <v>5505</v>
      </c>
      <c r="G959" s="663" t="s">
        <v>4986</v>
      </c>
      <c r="H959" s="663" t="s">
        <v>4987</v>
      </c>
      <c r="I959" s="665">
        <v>527.85</v>
      </c>
      <c r="J959" s="665">
        <v>1</v>
      </c>
      <c r="K959" s="666">
        <v>527.85</v>
      </c>
    </row>
    <row r="960" spans="1:11" ht="14.4" customHeight="1" x14ac:dyDescent="0.3">
      <c r="A960" s="661" t="s">
        <v>569</v>
      </c>
      <c r="B960" s="662" t="s">
        <v>570</v>
      </c>
      <c r="C960" s="663" t="s">
        <v>3328</v>
      </c>
      <c r="D960" s="664" t="s">
        <v>5503</v>
      </c>
      <c r="E960" s="663" t="s">
        <v>5504</v>
      </c>
      <c r="F960" s="664" t="s">
        <v>5505</v>
      </c>
      <c r="G960" s="663" t="s">
        <v>4988</v>
      </c>
      <c r="H960" s="663" t="s">
        <v>4989</v>
      </c>
      <c r="I960" s="665">
        <v>722.76</v>
      </c>
      <c r="J960" s="665">
        <v>1</v>
      </c>
      <c r="K960" s="666">
        <v>722.76</v>
      </c>
    </row>
    <row r="961" spans="1:11" ht="14.4" customHeight="1" x14ac:dyDescent="0.3">
      <c r="A961" s="661" t="s">
        <v>569</v>
      </c>
      <c r="B961" s="662" t="s">
        <v>570</v>
      </c>
      <c r="C961" s="663" t="s">
        <v>3328</v>
      </c>
      <c r="D961" s="664" t="s">
        <v>5503</v>
      </c>
      <c r="E961" s="663" t="s">
        <v>5504</v>
      </c>
      <c r="F961" s="664" t="s">
        <v>5505</v>
      </c>
      <c r="G961" s="663" t="s">
        <v>4990</v>
      </c>
      <c r="H961" s="663" t="s">
        <v>4991</v>
      </c>
      <c r="I961" s="665">
        <v>657.78</v>
      </c>
      <c r="J961" s="665">
        <v>5</v>
      </c>
      <c r="K961" s="666">
        <v>3288.8999999999996</v>
      </c>
    </row>
    <row r="962" spans="1:11" ht="14.4" customHeight="1" x14ac:dyDescent="0.3">
      <c r="A962" s="661" t="s">
        <v>569</v>
      </c>
      <c r="B962" s="662" t="s">
        <v>570</v>
      </c>
      <c r="C962" s="663" t="s">
        <v>3328</v>
      </c>
      <c r="D962" s="664" t="s">
        <v>5503</v>
      </c>
      <c r="E962" s="663" t="s">
        <v>5504</v>
      </c>
      <c r="F962" s="664" t="s">
        <v>5505</v>
      </c>
      <c r="G962" s="663" t="s">
        <v>4992</v>
      </c>
      <c r="H962" s="663" t="s">
        <v>4993</v>
      </c>
      <c r="I962" s="665">
        <v>3510.26</v>
      </c>
      <c r="J962" s="665">
        <v>2</v>
      </c>
      <c r="K962" s="666">
        <v>7020.52</v>
      </c>
    </row>
    <row r="963" spans="1:11" ht="14.4" customHeight="1" x14ac:dyDescent="0.3">
      <c r="A963" s="661" t="s">
        <v>569</v>
      </c>
      <c r="B963" s="662" t="s">
        <v>570</v>
      </c>
      <c r="C963" s="663" t="s">
        <v>3328</v>
      </c>
      <c r="D963" s="664" t="s">
        <v>5503</v>
      </c>
      <c r="E963" s="663" t="s">
        <v>5504</v>
      </c>
      <c r="F963" s="664" t="s">
        <v>5505</v>
      </c>
      <c r="G963" s="663" t="s">
        <v>4994</v>
      </c>
      <c r="H963" s="663" t="s">
        <v>4995</v>
      </c>
      <c r="I963" s="665">
        <v>1856.0999999999997</v>
      </c>
      <c r="J963" s="665">
        <v>3</v>
      </c>
      <c r="K963" s="666">
        <v>5568.2999999999993</v>
      </c>
    </row>
    <row r="964" spans="1:11" ht="14.4" customHeight="1" x14ac:dyDescent="0.3">
      <c r="A964" s="661" t="s">
        <v>569</v>
      </c>
      <c r="B964" s="662" t="s">
        <v>570</v>
      </c>
      <c r="C964" s="663" t="s">
        <v>3328</v>
      </c>
      <c r="D964" s="664" t="s">
        <v>5503</v>
      </c>
      <c r="E964" s="663" t="s">
        <v>5504</v>
      </c>
      <c r="F964" s="664" t="s">
        <v>5505</v>
      </c>
      <c r="G964" s="663" t="s">
        <v>4996</v>
      </c>
      <c r="H964" s="663" t="s">
        <v>4997</v>
      </c>
      <c r="I964" s="665">
        <v>12640.32</v>
      </c>
      <c r="J964" s="665">
        <v>1</v>
      </c>
      <c r="K964" s="666">
        <v>12640.32</v>
      </c>
    </row>
    <row r="965" spans="1:11" ht="14.4" customHeight="1" x14ac:dyDescent="0.3">
      <c r="A965" s="661" t="s">
        <v>569</v>
      </c>
      <c r="B965" s="662" t="s">
        <v>570</v>
      </c>
      <c r="C965" s="663" t="s">
        <v>3328</v>
      </c>
      <c r="D965" s="664" t="s">
        <v>5503</v>
      </c>
      <c r="E965" s="663" t="s">
        <v>5504</v>
      </c>
      <c r="F965" s="664" t="s">
        <v>5505</v>
      </c>
      <c r="G965" s="663" t="s">
        <v>4998</v>
      </c>
      <c r="H965" s="663" t="s">
        <v>4999</v>
      </c>
      <c r="I965" s="665">
        <v>8572.7999999999993</v>
      </c>
      <c r="J965" s="665">
        <v>1</v>
      </c>
      <c r="K965" s="666">
        <v>8572.7999999999993</v>
      </c>
    </row>
    <row r="966" spans="1:11" ht="14.4" customHeight="1" x14ac:dyDescent="0.3">
      <c r="A966" s="661" t="s">
        <v>569</v>
      </c>
      <c r="B966" s="662" t="s">
        <v>570</v>
      </c>
      <c r="C966" s="663" t="s">
        <v>3328</v>
      </c>
      <c r="D966" s="664" t="s">
        <v>5503</v>
      </c>
      <c r="E966" s="663" t="s">
        <v>5504</v>
      </c>
      <c r="F966" s="664" t="s">
        <v>5505</v>
      </c>
      <c r="G966" s="663" t="s">
        <v>5000</v>
      </c>
      <c r="H966" s="663" t="s">
        <v>5001</v>
      </c>
      <c r="I966" s="665">
        <v>1358.88</v>
      </c>
      <c r="J966" s="665">
        <v>2</v>
      </c>
      <c r="K966" s="666">
        <v>2717.75</v>
      </c>
    </row>
    <row r="967" spans="1:11" ht="14.4" customHeight="1" x14ac:dyDescent="0.3">
      <c r="A967" s="661" t="s">
        <v>569</v>
      </c>
      <c r="B967" s="662" t="s">
        <v>570</v>
      </c>
      <c r="C967" s="663" t="s">
        <v>3328</v>
      </c>
      <c r="D967" s="664" t="s">
        <v>5503</v>
      </c>
      <c r="E967" s="663" t="s">
        <v>5504</v>
      </c>
      <c r="F967" s="664" t="s">
        <v>5505</v>
      </c>
      <c r="G967" s="663" t="s">
        <v>5002</v>
      </c>
      <c r="H967" s="663" t="s">
        <v>5003</v>
      </c>
      <c r="I967" s="665">
        <v>1094.4000000000001</v>
      </c>
      <c r="J967" s="665">
        <v>1</v>
      </c>
      <c r="K967" s="666">
        <v>1094.4000000000001</v>
      </c>
    </row>
    <row r="968" spans="1:11" ht="14.4" customHeight="1" x14ac:dyDescent="0.3">
      <c r="A968" s="661" t="s">
        <v>569</v>
      </c>
      <c r="B968" s="662" t="s">
        <v>570</v>
      </c>
      <c r="C968" s="663" t="s">
        <v>3328</v>
      </c>
      <c r="D968" s="664" t="s">
        <v>5503</v>
      </c>
      <c r="E968" s="663" t="s">
        <v>5504</v>
      </c>
      <c r="F968" s="664" t="s">
        <v>5505</v>
      </c>
      <c r="G968" s="663" t="s">
        <v>5004</v>
      </c>
      <c r="H968" s="663" t="s">
        <v>5005</v>
      </c>
      <c r="I968" s="665">
        <v>1033.99</v>
      </c>
      <c r="J968" s="665">
        <v>2</v>
      </c>
      <c r="K968" s="666">
        <v>2067.98</v>
      </c>
    </row>
    <row r="969" spans="1:11" ht="14.4" customHeight="1" x14ac:dyDescent="0.3">
      <c r="A969" s="661" t="s">
        <v>569</v>
      </c>
      <c r="B969" s="662" t="s">
        <v>570</v>
      </c>
      <c r="C969" s="663" t="s">
        <v>3328</v>
      </c>
      <c r="D969" s="664" t="s">
        <v>5503</v>
      </c>
      <c r="E969" s="663" t="s">
        <v>5504</v>
      </c>
      <c r="F969" s="664" t="s">
        <v>5505</v>
      </c>
      <c r="G969" s="663" t="s">
        <v>5006</v>
      </c>
      <c r="H969" s="663" t="s">
        <v>5007</v>
      </c>
      <c r="I969" s="665">
        <v>344.28</v>
      </c>
      <c r="J969" s="665">
        <v>5</v>
      </c>
      <c r="K969" s="666">
        <v>1721.3999999999999</v>
      </c>
    </row>
    <row r="970" spans="1:11" ht="14.4" customHeight="1" x14ac:dyDescent="0.3">
      <c r="A970" s="661" t="s">
        <v>569</v>
      </c>
      <c r="B970" s="662" t="s">
        <v>570</v>
      </c>
      <c r="C970" s="663" t="s">
        <v>3328</v>
      </c>
      <c r="D970" s="664" t="s">
        <v>5503</v>
      </c>
      <c r="E970" s="663" t="s">
        <v>5504</v>
      </c>
      <c r="F970" s="664" t="s">
        <v>5505</v>
      </c>
      <c r="G970" s="663" t="s">
        <v>5008</v>
      </c>
      <c r="H970" s="663" t="s">
        <v>5009</v>
      </c>
      <c r="I970" s="665">
        <v>725.54666666666662</v>
      </c>
      <c r="J970" s="665">
        <v>3</v>
      </c>
      <c r="K970" s="666">
        <v>2176.64</v>
      </c>
    </row>
    <row r="971" spans="1:11" ht="14.4" customHeight="1" x14ac:dyDescent="0.3">
      <c r="A971" s="661" t="s">
        <v>569</v>
      </c>
      <c r="B971" s="662" t="s">
        <v>570</v>
      </c>
      <c r="C971" s="663" t="s">
        <v>3328</v>
      </c>
      <c r="D971" s="664" t="s">
        <v>5503</v>
      </c>
      <c r="E971" s="663" t="s">
        <v>5504</v>
      </c>
      <c r="F971" s="664" t="s">
        <v>5505</v>
      </c>
      <c r="G971" s="663" t="s">
        <v>5010</v>
      </c>
      <c r="H971" s="663" t="s">
        <v>5011</v>
      </c>
      <c r="I971" s="665">
        <v>11571</v>
      </c>
      <c r="J971" s="665">
        <v>1</v>
      </c>
      <c r="K971" s="666">
        <v>11571</v>
      </c>
    </row>
    <row r="972" spans="1:11" ht="14.4" customHeight="1" x14ac:dyDescent="0.3">
      <c r="A972" s="661" t="s">
        <v>569</v>
      </c>
      <c r="B972" s="662" t="s">
        <v>570</v>
      </c>
      <c r="C972" s="663" t="s">
        <v>3328</v>
      </c>
      <c r="D972" s="664" t="s">
        <v>5503</v>
      </c>
      <c r="E972" s="663" t="s">
        <v>5504</v>
      </c>
      <c r="F972" s="664" t="s">
        <v>5505</v>
      </c>
      <c r="G972" s="663" t="s">
        <v>5012</v>
      </c>
      <c r="H972" s="663" t="s">
        <v>5013</v>
      </c>
      <c r="I972" s="665">
        <v>7908</v>
      </c>
      <c r="J972" s="665">
        <v>1</v>
      </c>
      <c r="K972" s="666">
        <v>7908</v>
      </c>
    </row>
    <row r="973" spans="1:11" ht="14.4" customHeight="1" x14ac:dyDescent="0.3">
      <c r="A973" s="661" t="s">
        <v>569</v>
      </c>
      <c r="B973" s="662" t="s">
        <v>570</v>
      </c>
      <c r="C973" s="663" t="s">
        <v>3328</v>
      </c>
      <c r="D973" s="664" t="s">
        <v>5503</v>
      </c>
      <c r="E973" s="663" t="s">
        <v>5504</v>
      </c>
      <c r="F973" s="664" t="s">
        <v>5505</v>
      </c>
      <c r="G973" s="663" t="s">
        <v>5014</v>
      </c>
      <c r="H973" s="663" t="s">
        <v>5015</v>
      </c>
      <c r="I973" s="665">
        <v>725.56</v>
      </c>
      <c r="J973" s="665">
        <v>5</v>
      </c>
      <c r="K973" s="666">
        <v>3627.79</v>
      </c>
    </row>
    <row r="974" spans="1:11" ht="14.4" customHeight="1" x14ac:dyDescent="0.3">
      <c r="A974" s="661" t="s">
        <v>569</v>
      </c>
      <c r="B974" s="662" t="s">
        <v>570</v>
      </c>
      <c r="C974" s="663" t="s">
        <v>3328</v>
      </c>
      <c r="D974" s="664" t="s">
        <v>5503</v>
      </c>
      <c r="E974" s="663" t="s">
        <v>5504</v>
      </c>
      <c r="F974" s="664" t="s">
        <v>5505</v>
      </c>
      <c r="G974" s="663" t="s">
        <v>5016</v>
      </c>
      <c r="H974" s="663" t="s">
        <v>5017</v>
      </c>
      <c r="I974" s="665">
        <v>2129.5200000000004</v>
      </c>
      <c r="J974" s="665">
        <v>4</v>
      </c>
      <c r="K974" s="666">
        <v>8518.08</v>
      </c>
    </row>
    <row r="975" spans="1:11" ht="14.4" customHeight="1" x14ac:dyDescent="0.3">
      <c r="A975" s="661" t="s">
        <v>569</v>
      </c>
      <c r="B975" s="662" t="s">
        <v>570</v>
      </c>
      <c r="C975" s="663" t="s">
        <v>3328</v>
      </c>
      <c r="D975" s="664" t="s">
        <v>5503</v>
      </c>
      <c r="E975" s="663" t="s">
        <v>5504</v>
      </c>
      <c r="F975" s="664" t="s">
        <v>5505</v>
      </c>
      <c r="G975" s="663" t="s">
        <v>5018</v>
      </c>
      <c r="H975" s="663" t="s">
        <v>5019</v>
      </c>
      <c r="I975" s="665">
        <v>9139.34</v>
      </c>
      <c r="J975" s="665">
        <v>1</v>
      </c>
      <c r="K975" s="666">
        <v>9139.34</v>
      </c>
    </row>
    <row r="976" spans="1:11" ht="14.4" customHeight="1" x14ac:dyDescent="0.3">
      <c r="A976" s="661" t="s">
        <v>569</v>
      </c>
      <c r="B976" s="662" t="s">
        <v>570</v>
      </c>
      <c r="C976" s="663" t="s">
        <v>3328</v>
      </c>
      <c r="D976" s="664" t="s">
        <v>5503</v>
      </c>
      <c r="E976" s="663" t="s">
        <v>5504</v>
      </c>
      <c r="F976" s="664" t="s">
        <v>5505</v>
      </c>
      <c r="G976" s="663" t="s">
        <v>5020</v>
      </c>
      <c r="H976" s="663" t="s">
        <v>5021</v>
      </c>
      <c r="I976" s="665">
        <v>1421.5859999999998</v>
      </c>
      <c r="J976" s="665">
        <v>5</v>
      </c>
      <c r="K976" s="666">
        <v>7107.9299999999994</v>
      </c>
    </row>
    <row r="977" spans="1:11" ht="14.4" customHeight="1" x14ac:dyDescent="0.3">
      <c r="A977" s="661" t="s">
        <v>569</v>
      </c>
      <c r="B977" s="662" t="s">
        <v>570</v>
      </c>
      <c r="C977" s="663" t="s">
        <v>3328</v>
      </c>
      <c r="D977" s="664" t="s">
        <v>5503</v>
      </c>
      <c r="E977" s="663" t="s">
        <v>5504</v>
      </c>
      <c r="F977" s="664" t="s">
        <v>5505</v>
      </c>
      <c r="G977" s="663" t="s">
        <v>5022</v>
      </c>
      <c r="H977" s="663" t="s">
        <v>5023</v>
      </c>
      <c r="I977" s="665">
        <v>11132.1</v>
      </c>
      <c r="J977" s="665">
        <v>1</v>
      </c>
      <c r="K977" s="666">
        <v>11132.1</v>
      </c>
    </row>
    <row r="978" spans="1:11" ht="14.4" customHeight="1" x14ac:dyDescent="0.3">
      <c r="A978" s="661" t="s">
        <v>569</v>
      </c>
      <c r="B978" s="662" t="s">
        <v>570</v>
      </c>
      <c r="C978" s="663" t="s">
        <v>3328</v>
      </c>
      <c r="D978" s="664" t="s">
        <v>5503</v>
      </c>
      <c r="E978" s="663" t="s">
        <v>5504</v>
      </c>
      <c r="F978" s="664" t="s">
        <v>5505</v>
      </c>
      <c r="G978" s="663" t="s">
        <v>5024</v>
      </c>
      <c r="H978" s="663" t="s">
        <v>5025</v>
      </c>
      <c r="I978" s="665">
        <v>2834.04</v>
      </c>
      <c r="J978" s="665">
        <v>1</v>
      </c>
      <c r="K978" s="666">
        <v>2834.04</v>
      </c>
    </row>
    <row r="979" spans="1:11" ht="14.4" customHeight="1" x14ac:dyDescent="0.3">
      <c r="A979" s="661" t="s">
        <v>569</v>
      </c>
      <c r="B979" s="662" t="s">
        <v>570</v>
      </c>
      <c r="C979" s="663" t="s">
        <v>3328</v>
      </c>
      <c r="D979" s="664" t="s">
        <v>5503</v>
      </c>
      <c r="E979" s="663" t="s">
        <v>5504</v>
      </c>
      <c r="F979" s="664" t="s">
        <v>5505</v>
      </c>
      <c r="G979" s="663" t="s">
        <v>5026</v>
      </c>
      <c r="H979" s="663" t="s">
        <v>5027</v>
      </c>
      <c r="I979" s="665">
        <v>951.9</v>
      </c>
      <c r="J979" s="665">
        <v>2</v>
      </c>
      <c r="K979" s="666">
        <v>1903.8</v>
      </c>
    </row>
    <row r="980" spans="1:11" ht="14.4" customHeight="1" x14ac:dyDescent="0.3">
      <c r="A980" s="661" t="s">
        <v>569</v>
      </c>
      <c r="B980" s="662" t="s">
        <v>570</v>
      </c>
      <c r="C980" s="663" t="s">
        <v>3328</v>
      </c>
      <c r="D980" s="664" t="s">
        <v>5503</v>
      </c>
      <c r="E980" s="663" t="s">
        <v>5504</v>
      </c>
      <c r="F980" s="664" t="s">
        <v>5505</v>
      </c>
      <c r="G980" s="663" t="s">
        <v>5028</v>
      </c>
      <c r="H980" s="663" t="s">
        <v>5029</v>
      </c>
      <c r="I980" s="665">
        <v>1199.2750000000001</v>
      </c>
      <c r="J980" s="665">
        <v>3</v>
      </c>
      <c r="K980" s="666">
        <v>3597.83</v>
      </c>
    </row>
    <row r="981" spans="1:11" ht="14.4" customHeight="1" x14ac:dyDescent="0.3">
      <c r="A981" s="661" t="s">
        <v>569</v>
      </c>
      <c r="B981" s="662" t="s">
        <v>570</v>
      </c>
      <c r="C981" s="663" t="s">
        <v>3328</v>
      </c>
      <c r="D981" s="664" t="s">
        <v>5503</v>
      </c>
      <c r="E981" s="663" t="s">
        <v>5504</v>
      </c>
      <c r="F981" s="664" t="s">
        <v>5505</v>
      </c>
      <c r="G981" s="663" t="s">
        <v>5030</v>
      </c>
      <c r="H981" s="663" t="s">
        <v>5031</v>
      </c>
      <c r="I981" s="665">
        <v>9504.14</v>
      </c>
      <c r="J981" s="665">
        <v>1</v>
      </c>
      <c r="K981" s="666">
        <v>9504.14</v>
      </c>
    </row>
    <row r="982" spans="1:11" ht="14.4" customHeight="1" x14ac:dyDescent="0.3">
      <c r="A982" s="661" t="s">
        <v>569</v>
      </c>
      <c r="B982" s="662" t="s">
        <v>570</v>
      </c>
      <c r="C982" s="663" t="s">
        <v>3328</v>
      </c>
      <c r="D982" s="664" t="s">
        <v>5503</v>
      </c>
      <c r="E982" s="663" t="s">
        <v>5504</v>
      </c>
      <c r="F982" s="664" t="s">
        <v>5505</v>
      </c>
      <c r="G982" s="663" t="s">
        <v>5032</v>
      </c>
      <c r="H982" s="663" t="s">
        <v>5033</v>
      </c>
      <c r="I982" s="665">
        <v>621.29999999999995</v>
      </c>
      <c r="J982" s="665">
        <v>5</v>
      </c>
      <c r="K982" s="666">
        <v>3106.5</v>
      </c>
    </row>
    <row r="983" spans="1:11" ht="14.4" customHeight="1" x14ac:dyDescent="0.3">
      <c r="A983" s="661" t="s">
        <v>569</v>
      </c>
      <c r="B983" s="662" t="s">
        <v>570</v>
      </c>
      <c r="C983" s="663" t="s">
        <v>3328</v>
      </c>
      <c r="D983" s="664" t="s">
        <v>5503</v>
      </c>
      <c r="E983" s="663" t="s">
        <v>5504</v>
      </c>
      <c r="F983" s="664" t="s">
        <v>5505</v>
      </c>
      <c r="G983" s="663" t="s">
        <v>5034</v>
      </c>
      <c r="H983" s="663" t="s">
        <v>5035</v>
      </c>
      <c r="I983" s="665">
        <v>5531.28</v>
      </c>
      <c r="J983" s="665">
        <v>1</v>
      </c>
      <c r="K983" s="666">
        <v>5531.28</v>
      </c>
    </row>
    <row r="984" spans="1:11" ht="14.4" customHeight="1" x14ac:dyDescent="0.3">
      <c r="A984" s="661" t="s">
        <v>569</v>
      </c>
      <c r="B984" s="662" t="s">
        <v>570</v>
      </c>
      <c r="C984" s="663" t="s">
        <v>3328</v>
      </c>
      <c r="D984" s="664" t="s">
        <v>5503</v>
      </c>
      <c r="E984" s="663" t="s">
        <v>5504</v>
      </c>
      <c r="F984" s="664" t="s">
        <v>5505</v>
      </c>
      <c r="G984" s="663" t="s">
        <v>5036</v>
      </c>
      <c r="H984" s="663" t="s">
        <v>5037</v>
      </c>
      <c r="I984" s="665">
        <v>10084.450000000001</v>
      </c>
      <c r="J984" s="665">
        <v>1</v>
      </c>
      <c r="K984" s="666">
        <v>10084.450000000001</v>
      </c>
    </row>
    <row r="985" spans="1:11" ht="14.4" customHeight="1" x14ac:dyDescent="0.3">
      <c r="A985" s="661" t="s">
        <v>569</v>
      </c>
      <c r="B985" s="662" t="s">
        <v>570</v>
      </c>
      <c r="C985" s="663" t="s">
        <v>3328</v>
      </c>
      <c r="D985" s="664" t="s">
        <v>5503</v>
      </c>
      <c r="E985" s="663" t="s">
        <v>5504</v>
      </c>
      <c r="F985" s="664" t="s">
        <v>5505</v>
      </c>
      <c r="G985" s="663" t="s">
        <v>5038</v>
      </c>
      <c r="H985" s="663" t="s">
        <v>5039</v>
      </c>
      <c r="I985" s="665">
        <v>9139.3799999999992</v>
      </c>
      <c r="J985" s="665">
        <v>1</v>
      </c>
      <c r="K985" s="666">
        <v>9139.3799999999992</v>
      </c>
    </row>
    <row r="986" spans="1:11" ht="14.4" customHeight="1" x14ac:dyDescent="0.3">
      <c r="A986" s="661" t="s">
        <v>569</v>
      </c>
      <c r="B986" s="662" t="s">
        <v>570</v>
      </c>
      <c r="C986" s="663" t="s">
        <v>3328</v>
      </c>
      <c r="D986" s="664" t="s">
        <v>5503</v>
      </c>
      <c r="E986" s="663" t="s">
        <v>5504</v>
      </c>
      <c r="F986" s="664" t="s">
        <v>5505</v>
      </c>
      <c r="G986" s="663" t="s">
        <v>5040</v>
      </c>
      <c r="H986" s="663" t="s">
        <v>5041</v>
      </c>
      <c r="I986" s="665">
        <v>1029.42</v>
      </c>
      <c r="J986" s="665">
        <v>1</v>
      </c>
      <c r="K986" s="666">
        <v>1029.42</v>
      </c>
    </row>
    <row r="987" spans="1:11" ht="14.4" customHeight="1" x14ac:dyDescent="0.3">
      <c r="A987" s="661" t="s">
        <v>569</v>
      </c>
      <c r="B987" s="662" t="s">
        <v>570</v>
      </c>
      <c r="C987" s="663" t="s">
        <v>3328</v>
      </c>
      <c r="D987" s="664" t="s">
        <v>5503</v>
      </c>
      <c r="E987" s="663" t="s">
        <v>5504</v>
      </c>
      <c r="F987" s="664" t="s">
        <v>5505</v>
      </c>
      <c r="G987" s="663" t="s">
        <v>5042</v>
      </c>
      <c r="H987" s="663" t="s">
        <v>5043</v>
      </c>
      <c r="I987" s="665">
        <v>10188.200000000001</v>
      </c>
      <c r="J987" s="665">
        <v>1</v>
      </c>
      <c r="K987" s="666">
        <v>10188.200000000001</v>
      </c>
    </row>
    <row r="988" spans="1:11" ht="14.4" customHeight="1" x14ac:dyDescent="0.3">
      <c r="A988" s="661" t="s">
        <v>569</v>
      </c>
      <c r="B988" s="662" t="s">
        <v>570</v>
      </c>
      <c r="C988" s="663" t="s">
        <v>3328</v>
      </c>
      <c r="D988" s="664" t="s">
        <v>5503</v>
      </c>
      <c r="E988" s="663" t="s">
        <v>5504</v>
      </c>
      <c r="F988" s="664" t="s">
        <v>5505</v>
      </c>
      <c r="G988" s="663" t="s">
        <v>5044</v>
      </c>
      <c r="H988" s="663" t="s">
        <v>5045</v>
      </c>
      <c r="I988" s="665">
        <v>680.68</v>
      </c>
      <c r="J988" s="665">
        <v>2</v>
      </c>
      <c r="K988" s="666">
        <v>1361.37</v>
      </c>
    </row>
    <row r="989" spans="1:11" ht="14.4" customHeight="1" x14ac:dyDescent="0.3">
      <c r="A989" s="661" t="s">
        <v>569</v>
      </c>
      <c r="B989" s="662" t="s">
        <v>570</v>
      </c>
      <c r="C989" s="663" t="s">
        <v>3328</v>
      </c>
      <c r="D989" s="664" t="s">
        <v>5503</v>
      </c>
      <c r="E989" s="663" t="s">
        <v>5504</v>
      </c>
      <c r="F989" s="664" t="s">
        <v>5505</v>
      </c>
      <c r="G989" s="663" t="s">
        <v>5046</v>
      </c>
      <c r="H989" s="663" t="s">
        <v>5047</v>
      </c>
      <c r="I989" s="665">
        <v>3510.2974999999997</v>
      </c>
      <c r="J989" s="665">
        <v>4</v>
      </c>
      <c r="K989" s="666">
        <v>14041.189999999999</v>
      </c>
    </row>
    <row r="990" spans="1:11" ht="14.4" customHeight="1" x14ac:dyDescent="0.3">
      <c r="A990" s="661" t="s">
        <v>569</v>
      </c>
      <c r="B990" s="662" t="s">
        <v>570</v>
      </c>
      <c r="C990" s="663" t="s">
        <v>3328</v>
      </c>
      <c r="D990" s="664" t="s">
        <v>5503</v>
      </c>
      <c r="E990" s="663" t="s">
        <v>5504</v>
      </c>
      <c r="F990" s="664" t="s">
        <v>5505</v>
      </c>
      <c r="G990" s="663" t="s">
        <v>5048</v>
      </c>
      <c r="H990" s="663" t="s">
        <v>5049</v>
      </c>
      <c r="I990" s="665">
        <v>12640.32</v>
      </c>
      <c r="J990" s="665">
        <v>1</v>
      </c>
      <c r="K990" s="666">
        <v>12640.32</v>
      </c>
    </row>
    <row r="991" spans="1:11" ht="14.4" customHeight="1" x14ac:dyDescent="0.3">
      <c r="A991" s="661" t="s">
        <v>569</v>
      </c>
      <c r="B991" s="662" t="s">
        <v>570</v>
      </c>
      <c r="C991" s="663" t="s">
        <v>3328</v>
      </c>
      <c r="D991" s="664" t="s">
        <v>5503</v>
      </c>
      <c r="E991" s="663" t="s">
        <v>5504</v>
      </c>
      <c r="F991" s="664" t="s">
        <v>5505</v>
      </c>
      <c r="G991" s="663" t="s">
        <v>5050</v>
      </c>
      <c r="H991" s="663" t="s">
        <v>5051</v>
      </c>
      <c r="I991" s="665">
        <v>1274.52</v>
      </c>
      <c r="J991" s="665">
        <v>1</v>
      </c>
      <c r="K991" s="666">
        <v>1274.52</v>
      </c>
    </row>
    <row r="992" spans="1:11" ht="14.4" customHeight="1" x14ac:dyDescent="0.3">
      <c r="A992" s="661" t="s">
        <v>569</v>
      </c>
      <c r="B992" s="662" t="s">
        <v>570</v>
      </c>
      <c r="C992" s="663" t="s">
        <v>3328</v>
      </c>
      <c r="D992" s="664" t="s">
        <v>5503</v>
      </c>
      <c r="E992" s="663" t="s">
        <v>5504</v>
      </c>
      <c r="F992" s="664" t="s">
        <v>5505</v>
      </c>
      <c r="G992" s="663" t="s">
        <v>5052</v>
      </c>
      <c r="H992" s="663" t="s">
        <v>5053</v>
      </c>
      <c r="I992" s="665">
        <v>9504.2000000000007</v>
      </c>
      <c r="J992" s="665">
        <v>1</v>
      </c>
      <c r="K992" s="666">
        <v>9504.2000000000007</v>
      </c>
    </row>
    <row r="993" spans="1:11" ht="14.4" customHeight="1" x14ac:dyDescent="0.3">
      <c r="A993" s="661" t="s">
        <v>569</v>
      </c>
      <c r="B993" s="662" t="s">
        <v>570</v>
      </c>
      <c r="C993" s="663" t="s">
        <v>3328</v>
      </c>
      <c r="D993" s="664" t="s">
        <v>5503</v>
      </c>
      <c r="E993" s="663" t="s">
        <v>5504</v>
      </c>
      <c r="F993" s="664" t="s">
        <v>5505</v>
      </c>
      <c r="G993" s="663" t="s">
        <v>5054</v>
      </c>
      <c r="H993" s="663" t="s">
        <v>5055</v>
      </c>
      <c r="I993" s="665">
        <v>4435.8</v>
      </c>
      <c r="J993" s="665">
        <v>1</v>
      </c>
      <c r="K993" s="666">
        <v>4435.8</v>
      </c>
    </row>
    <row r="994" spans="1:11" ht="14.4" customHeight="1" x14ac:dyDescent="0.3">
      <c r="A994" s="661" t="s">
        <v>569</v>
      </c>
      <c r="B994" s="662" t="s">
        <v>570</v>
      </c>
      <c r="C994" s="663" t="s">
        <v>3328</v>
      </c>
      <c r="D994" s="664" t="s">
        <v>5503</v>
      </c>
      <c r="E994" s="663" t="s">
        <v>5504</v>
      </c>
      <c r="F994" s="664" t="s">
        <v>5505</v>
      </c>
      <c r="G994" s="663" t="s">
        <v>5056</v>
      </c>
      <c r="H994" s="663" t="s">
        <v>5057</v>
      </c>
      <c r="I994" s="665">
        <v>439.69</v>
      </c>
      <c r="J994" s="665">
        <v>3</v>
      </c>
      <c r="K994" s="666">
        <v>1319.07</v>
      </c>
    </row>
    <row r="995" spans="1:11" ht="14.4" customHeight="1" x14ac:dyDescent="0.3">
      <c r="A995" s="661" t="s">
        <v>569</v>
      </c>
      <c r="B995" s="662" t="s">
        <v>570</v>
      </c>
      <c r="C995" s="663" t="s">
        <v>3328</v>
      </c>
      <c r="D995" s="664" t="s">
        <v>5503</v>
      </c>
      <c r="E995" s="663" t="s">
        <v>5504</v>
      </c>
      <c r="F995" s="664" t="s">
        <v>5505</v>
      </c>
      <c r="G995" s="663" t="s">
        <v>5058</v>
      </c>
      <c r="H995" s="663" t="s">
        <v>5059</v>
      </c>
      <c r="I995" s="665">
        <v>12451.08</v>
      </c>
      <c r="J995" s="665">
        <v>2</v>
      </c>
      <c r="K995" s="666">
        <v>24902.16</v>
      </c>
    </row>
    <row r="996" spans="1:11" ht="14.4" customHeight="1" x14ac:dyDescent="0.3">
      <c r="A996" s="661" t="s">
        <v>569</v>
      </c>
      <c r="B996" s="662" t="s">
        <v>570</v>
      </c>
      <c r="C996" s="663" t="s">
        <v>3328</v>
      </c>
      <c r="D996" s="664" t="s">
        <v>5503</v>
      </c>
      <c r="E996" s="663" t="s">
        <v>5504</v>
      </c>
      <c r="F996" s="664" t="s">
        <v>5505</v>
      </c>
      <c r="G996" s="663" t="s">
        <v>5060</v>
      </c>
      <c r="H996" s="663" t="s">
        <v>5061</v>
      </c>
      <c r="I996" s="665">
        <v>10549.56</v>
      </c>
      <c r="J996" s="665">
        <v>1</v>
      </c>
      <c r="K996" s="666">
        <v>10549.56</v>
      </c>
    </row>
    <row r="997" spans="1:11" ht="14.4" customHeight="1" x14ac:dyDescent="0.3">
      <c r="A997" s="661" t="s">
        <v>569</v>
      </c>
      <c r="B997" s="662" t="s">
        <v>570</v>
      </c>
      <c r="C997" s="663" t="s">
        <v>3328</v>
      </c>
      <c r="D997" s="664" t="s">
        <v>5503</v>
      </c>
      <c r="E997" s="663" t="s">
        <v>5504</v>
      </c>
      <c r="F997" s="664" t="s">
        <v>5505</v>
      </c>
      <c r="G997" s="663" t="s">
        <v>5062</v>
      </c>
      <c r="H997" s="663" t="s">
        <v>5063</v>
      </c>
      <c r="I997" s="665">
        <v>1591.44</v>
      </c>
      <c r="J997" s="665">
        <v>2</v>
      </c>
      <c r="K997" s="666">
        <v>3182.88</v>
      </c>
    </row>
    <row r="998" spans="1:11" ht="14.4" customHeight="1" x14ac:dyDescent="0.3">
      <c r="A998" s="661" t="s">
        <v>569</v>
      </c>
      <c r="B998" s="662" t="s">
        <v>570</v>
      </c>
      <c r="C998" s="663" t="s">
        <v>3328</v>
      </c>
      <c r="D998" s="664" t="s">
        <v>5503</v>
      </c>
      <c r="E998" s="663" t="s">
        <v>5504</v>
      </c>
      <c r="F998" s="664" t="s">
        <v>5505</v>
      </c>
      <c r="G998" s="663" t="s">
        <v>5064</v>
      </c>
      <c r="H998" s="663" t="s">
        <v>5065</v>
      </c>
      <c r="I998" s="665">
        <v>12681.39</v>
      </c>
      <c r="J998" s="665">
        <v>1</v>
      </c>
      <c r="K998" s="666">
        <v>12681.39</v>
      </c>
    </row>
    <row r="999" spans="1:11" ht="14.4" customHeight="1" x14ac:dyDescent="0.3">
      <c r="A999" s="661" t="s">
        <v>569</v>
      </c>
      <c r="B999" s="662" t="s">
        <v>570</v>
      </c>
      <c r="C999" s="663" t="s">
        <v>3328</v>
      </c>
      <c r="D999" s="664" t="s">
        <v>5503</v>
      </c>
      <c r="E999" s="663" t="s">
        <v>5504</v>
      </c>
      <c r="F999" s="664" t="s">
        <v>5505</v>
      </c>
      <c r="G999" s="663" t="s">
        <v>5066</v>
      </c>
      <c r="H999" s="663" t="s">
        <v>5067</v>
      </c>
      <c r="I999" s="665">
        <v>2453.2933333333335</v>
      </c>
      <c r="J999" s="665">
        <v>6</v>
      </c>
      <c r="K999" s="666">
        <v>14719.76</v>
      </c>
    </row>
    <row r="1000" spans="1:11" ht="14.4" customHeight="1" x14ac:dyDescent="0.3">
      <c r="A1000" s="661" t="s">
        <v>569</v>
      </c>
      <c r="B1000" s="662" t="s">
        <v>570</v>
      </c>
      <c r="C1000" s="663" t="s">
        <v>3328</v>
      </c>
      <c r="D1000" s="664" t="s">
        <v>5503</v>
      </c>
      <c r="E1000" s="663" t="s">
        <v>5504</v>
      </c>
      <c r="F1000" s="664" t="s">
        <v>5505</v>
      </c>
      <c r="G1000" s="663" t="s">
        <v>5068</v>
      </c>
      <c r="H1000" s="663" t="s">
        <v>5069</v>
      </c>
      <c r="I1000" s="665">
        <v>1552.5</v>
      </c>
      <c r="J1000" s="665">
        <v>1</v>
      </c>
      <c r="K1000" s="666">
        <v>1552.5</v>
      </c>
    </row>
    <row r="1001" spans="1:11" ht="14.4" customHeight="1" x14ac:dyDescent="0.3">
      <c r="A1001" s="661" t="s">
        <v>569</v>
      </c>
      <c r="B1001" s="662" t="s">
        <v>570</v>
      </c>
      <c r="C1001" s="663" t="s">
        <v>3328</v>
      </c>
      <c r="D1001" s="664" t="s">
        <v>5503</v>
      </c>
      <c r="E1001" s="663" t="s">
        <v>5504</v>
      </c>
      <c r="F1001" s="664" t="s">
        <v>5505</v>
      </c>
      <c r="G1001" s="663" t="s">
        <v>5070</v>
      </c>
      <c r="H1001" s="663" t="s">
        <v>5071</v>
      </c>
      <c r="I1001" s="665">
        <v>1000.5</v>
      </c>
      <c r="J1001" s="665">
        <v>1</v>
      </c>
      <c r="K1001" s="666">
        <v>1000.5</v>
      </c>
    </row>
    <row r="1002" spans="1:11" ht="14.4" customHeight="1" x14ac:dyDescent="0.3">
      <c r="A1002" s="661" t="s">
        <v>569</v>
      </c>
      <c r="B1002" s="662" t="s">
        <v>570</v>
      </c>
      <c r="C1002" s="663" t="s">
        <v>3328</v>
      </c>
      <c r="D1002" s="664" t="s">
        <v>5503</v>
      </c>
      <c r="E1002" s="663" t="s">
        <v>5504</v>
      </c>
      <c r="F1002" s="664" t="s">
        <v>5505</v>
      </c>
      <c r="G1002" s="663" t="s">
        <v>5072</v>
      </c>
      <c r="H1002" s="663" t="s">
        <v>5073</v>
      </c>
      <c r="I1002" s="665">
        <v>3859.17</v>
      </c>
      <c r="J1002" s="665">
        <v>1</v>
      </c>
      <c r="K1002" s="666">
        <v>3859.17</v>
      </c>
    </row>
    <row r="1003" spans="1:11" ht="14.4" customHeight="1" x14ac:dyDescent="0.3">
      <c r="A1003" s="661" t="s">
        <v>569</v>
      </c>
      <c r="B1003" s="662" t="s">
        <v>570</v>
      </c>
      <c r="C1003" s="663" t="s">
        <v>3328</v>
      </c>
      <c r="D1003" s="664" t="s">
        <v>5503</v>
      </c>
      <c r="E1003" s="663" t="s">
        <v>5504</v>
      </c>
      <c r="F1003" s="664" t="s">
        <v>5505</v>
      </c>
      <c r="G1003" s="663" t="s">
        <v>5074</v>
      </c>
      <c r="H1003" s="663" t="s">
        <v>5075</v>
      </c>
      <c r="I1003" s="665">
        <v>9656.9500000000007</v>
      </c>
      <c r="J1003" s="665">
        <v>1</v>
      </c>
      <c r="K1003" s="666">
        <v>9656.9500000000007</v>
      </c>
    </row>
    <row r="1004" spans="1:11" ht="14.4" customHeight="1" x14ac:dyDescent="0.3">
      <c r="A1004" s="661" t="s">
        <v>569</v>
      </c>
      <c r="B1004" s="662" t="s">
        <v>570</v>
      </c>
      <c r="C1004" s="663" t="s">
        <v>3328</v>
      </c>
      <c r="D1004" s="664" t="s">
        <v>5503</v>
      </c>
      <c r="E1004" s="663" t="s">
        <v>5504</v>
      </c>
      <c r="F1004" s="664" t="s">
        <v>5505</v>
      </c>
      <c r="G1004" s="663" t="s">
        <v>5076</v>
      </c>
      <c r="H1004" s="663" t="s">
        <v>5077</v>
      </c>
      <c r="I1004" s="665">
        <v>639.45000000000005</v>
      </c>
      <c r="J1004" s="665">
        <v>1</v>
      </c>
      <c r="K1004" s="666">
        <v>639.45000000000005</v>
      </c>
    </row>
    <row r="1005" spans="1:11" ht="14.4" customHeight="1" x14ac:dyDescent="0.3">
      <c r="A1005" s="661" t="s">
        <v>569</v>
      </c>
      <c r="B1005" s="662" t="s">
        <v>570</v>
      </c>
      <c r="C1005" s="663" t="s">
        <v>3328</v>
      </c>
      <c r="D1005" s="664" t="s">
        <v>5503</v>
      </c>
      <c r="E1005" s="663" t="s">
        <v>5504</v>
      </c>
      <c r="F1005" s="664" t="s">
        <v>5505</v>
      </c>
      <c r="G1005" s="663" t="s">
        <v>5078</v>
      </c>
      <c r="H1005" s="663" t="s">
        <v>5079</v>
      </c>
      <c r="I1005" s="665">
        <v>851.58</v>
      </c>
      <c r="J1005" s="665">
        <v>1</v>
      </c>
      <c r="K1005" s="666">
        <v>851.58</v>
      </c>
    </row>
    <row r="1006" spans="1:11" ht="14.4" customHeight="1" x14ac:dyDescent="0.3">
      <c r="A1006" s="661" t="s">
        <v>569</v>
      </c>
      <c r="B1006" s="662" t="s">
        <v>570</v>
      </c>
      <c r="C1006" s="663" t="s">
        <v>3328</v>
      </c>
      <c r="D1006" s="664" t="s">
        <v>5503</v>
      </c>
      <c r="E1006" s="663" t="s">
        <v>5504</v>
      </c>
      <c r="F1006" s="664" t="s">
        <v>5505</v>
      </c>
      <c r="G1006" s="663" t="s">
        <v>5080</v>
      </c>
      <c r="H1006" s="663" t="s">
        <v>5081</v>
      </c>
      <c r="I1006" s="665">
        <v>851.57500000000005</v>
      </c>
      <c r="J1006" s="665">
        <v>3</v>
      </c>
      <c r="K1006" s="666">
        <v>2554.7200000000003</v>
      </c>
    </row>
    <row r="1007" spans="1:11" ht="14.4" customHeight="1" x14ac:dyDescent="0.3">
      <c r="A1007" s="661" t="s">
        <v>569</v>
      </c>
      <c r="B1007" s="662" t="s">
        <v>570</v>
      </c>
      <c r="C1007" s="663" t="s">
        <v>3328</v>
      </c>
      <c r="D1007" s="664" t="s">
        <v>5503</v>
      </c>
      <c r="E1007" s="663" t="s">
        <v>5504</v>
      </c>
      <c r="F1007" s="664" t="s">
        <v>5505</v>
      </c>
      <c r="G1007" s="663" t="s">
        <v>5082</v>
      </c>
      <c r="H1007" s="663" t="s">
        <v>5083</v>
      </c>
      <c r="I1007" s="665">
        <v>691.22</v>
      </c>
      <c r="J1007" s="665">
        <v>1</v>
      </c>
      <c r="K1007" s="666">
        <v>691.22</v>
      </c>
    </row>
    <row r="1008" spans="1:11" ht="14.4" customHeight="1" x14ac:dyDescent="0.3">
      <c r="A1008" s="661" t="s">
        <v>569</v>
      </c>
      <c r="B1008" s="662" t="s">
        <v>570</v>
      </c>
      <c r="C1008" s="663" t="s">
        <v>3328</v>
      </c>
      <c r="D1008" s="664" t="s">
        <v>5503</v>
      </c>
      <c r="E1008" s="663" t="s">
        <v>5504</v>
      </c>
      <c r="F1008" s="664" t="s">
        <v>5505</v>
      </c>
      <c r="G1008" s="663" t="s">
        <v>5084</v>
      </c>
      <c r="H1008" s="663" t="s">
        <v>5085</v>
      </c>
      <c r="I1008" s="665">
        <v>851.57500000000005</v>
      </c>
      <c r="J1008" s="665">
        <v>2</v>
      </c>
      <c r="K1008" s="666">
        <v>1703.15</v>
      </c>
    </row>
    <row r="1009" spans="1:11" ht="14.4" customHeight="1" x14ac:dyDescent="0.3">
      <c r="A1009" s="661" t="s">
        <v>569</v>
      </c>
      <c r="B1009" s="662" t="s">
        <v>570</v>
      </c>
      <c r="C1009" s="663" t="s">
        <v>3328</v>
      </c>
      <c r="D1009" s="664" t="s">
        <v>5503</v>
      </c>
      <c r="E1009" s="663" t="s">
        <v>5504</v>
      </c>
      <c r="F1009" s="664" t="s">
        <v>5505</v>
      </c>
      <c r="G1009" s="663" t="s">
        <v>5086</v>
      </c>
      <c r="H1009" s="663" t="s">
        <v>5087</v>
      </c>
      <c r="I1009" s="665">
        <v>3510.28</v>
      </c>
      <c r="J1009" s="665">
        <v>2</v>
      </c>
      <c r="K1009" s="666">
        <v>7020.56</v>
      </c>
    </row>
    <row r="1010" spans="1:11" ht="14.4" customHeight="1" x14ac:dyDescent="0.3">
      <c r="A1010" s="661" t="s">
        <v>569</v>
      </c>
      <c r="B1010" s="662" t="s">
        <v>570</v>
      </c>
      <c r="C1010" s="663" t="s">
        <v>3328</v>
      </c>
      <c r="D1010" s="664" t="s">
        <v>5503</v>
      </c>
      <c r="E1010" s="663" t="s">
        <v>5504</v>
      </c>
      <c r="F1010" s="664" t="s">
        <v>5505</v>
      </c>
      <c r="G1010" s="663" t="s">
        <v>5088</v>
      </c>
      <c r="H1010" s="663" t="s">
        <v>5089</v>
      </c>
      <c r="I1010" s="665">
        <v>3510.3</v>
      </c>
      <c r="J1010" s="665">
        <v>1</v>
      </c>
      <c r="K1010" s="666">
        <v>3510.3</v>
      </c>
    </row>
    <row r="1011" spans="1:11" ht="14.4" customHeight="1" x14ac:dyDescent="0.3">
      <c r="A1011" s="661" t="s">
        <v>569</v>
      </c>
      <c r="B1011" s="662" t="s">
        <v>570</v>
      </c>
      <c r="C1011" s="663" t="s">
        <v>3328</v>
      </c>
      <c r="D1011" s="664" t="s">
        <v>5503</v>
      </c>
      <c r="E1011" s="663" t="s">
        <v>5504</v>
      </c>
      <c r="F1011" s="664" t="s">
        <v>5505</v>
      </c>
      <c r="G1011" s="663" t="s">
        <v>5090</v>
      </c>
      <c r="H1011" s="663" t="s">
        <v>5091</v>
      </c>
      <c r="I1011" s="665">
        <v>4600</v>
      </c>
      <c r="J1011" s="665">
        <v>2</v>
      </c>
      <c r="K1011" s="666">
        <v>9200</v>
      </c>
    </row>
    <row r="1012" spans="1:11" ht="14.4" customHeight="1" x14ac:dyDescent="0.3">
      <c r="A1012" s="661" t="s">
        <v>569</v>
      </c>
      <c r="B1012" s="662" t="s">
        <v>570</v>
      </c>
      <c r="C1012" s="663" t="s">
        <v>3328</v>
      </c>
      <c r="D1012" s="664" t="s">
        <v>5503</v>
      </c>
      <c r="E1012" s="663" t="s">
        <v>5504</v>
      </c>
      <c r="F1012" s="664" t="s">
        <v>5505</v>
      </c>
      <c r="G1012" s="663" t="s">
        <v>5092</v>
      </c>
      <c r="H1012" s="663" t="s">
        <v>5093</v>
      </c>
      <c r="I1012" s="665">
        <v>876.39</v>
      </c>
      <c r="J1012" s="665">
        <v>2</v>
      </c>
      <c r="K1012" s="666">
        <v>1752.78</v>
      </c>
    </row>
    <row r="1013" spans="1:11" ht="14.4" customHeight="1" x14ac:dyDescent="0.3">
      <c r="A1013" s="661" t="s">
        <v>569</v>
      </c>
      <c r="B1013" s="662" t="s">
        <v>570</v>
      </c>
      <c r="C1013" s="663" t="s">
        <v>3328</v>
      </c>
      <c r="D1013" s="664" t="s">
        <v>5503</v>
      </c>
      <c r="E1013" s="663" t="s">
        <v>5504</v>
      </c>
      <c r="F1013" s="664" t="s">
        <v>5505</v>
      </c>
      <c r="G1013" s="663" t="s">
        <v>5094</v>
      </c>
      <c r="H1013" s="663" t="s">
        <v>5095</v>
      </c>
      <c r="I1013" s="665">
        <v>471.96</v>
      </c>
      <c r="J1013" s="665">
        <v>2</v>
      </c>
      <c r="K1013" s="666">
        <v>943.92</v>
      </c>
    </row>
    <row r="1014" spans="1:11" ht="14.4" customHeight="1" x14ac:dyDescent="0.3">
      <c r="A1014" s="661" t="s">
        <v>569</v>
      </c>
      <c r="B1014" s="662" t="s">
        <v>570</v>
      </c>
      <c r="C1014" s="663" t="s">
        <v>3328</v>
      </c>
      <c r="D1014" s="664" t="s">
        <v>5503</v>
      </c>
      <c r="E1014" s="663" t="s">
        <v>5504</v>
      </c>
      <c r="F1014" s="664" t="s">
        <v>5505</v>
      </c>
      <c r="G1014" s="663" t="s">
        <v>5096</v>
      </c>
      <c r="H1014" s="663" t="s">
        <v>5097</v>
      </c>
      <c r="I1014" s="665">
        <v>8017.43</v>
      </c>
      <c r="J1014" s="665">
        <v>1</v>
      </c>
      <c r="K1014" s="666">
        <v>8017.43</v>
      </c>
    </row>
    <row r="1015" spans="1:11" ht="14.4" customHeight="1" x14ac:dyDescent="0.3">
      <c r="A1015" s="661" t="s">
        <v>569</v>
      </c>
      <c r="B1015" s="662" t="s">
        <v>570</v>
      </c>
      <c r="C1015" s="663" t="s">
        <v>3328</v>
      </c>
      <c r="D1015" s="664" t="s">
        <v>5503</v>
      </c>
      <c r="E1015" s="663" t="s">
        <v>5504</v>
      </c>
      <c r="F1015" s="664" t="s">
        <v>5505</v>
      </c>
      <c r="G1015" s="663" t="s">
        <v>5098</v>
      </c>
      <c r="H1015" s="663" t="s">
        <v>5099</v>
      </c>
      <c r="I1015" s="665">
        <v>876.39</v>
      </c>
      <c r="J1015" s="665">
        <v>1</v>
      </c>
      <c r="K1015" s="666">
        <v>876.39</v>
      </c>
    </row>
    <row r="1016" spans="1:11" ht="14.4" customHeight="1" x14ac:dyDescent="0.3">
      <c r="A1016" s="661" t="s">
        <v>569</v>
      </c>
      <c r="B1016" s="662" t="s">
        <v>570</v>
      </c>
      <c r="C1016" s="663" t="s">
        <v>3328</v>
      </c>
      <c r="D1016" s="664" t="s">
        <v>5503</v>
      </c>
      <c r="E1016" s="663" t="s">
        <v>5504</v>
      </c>
      <c r="F1016" s="664" t="s">
        <v>5505</v>
      </c>
      <c r="G1016" s="663" t="s">
        <v>5100</v>
      </c>
      <c r="H1016" s="663" t="s">
        <v>5101</v>
      </c>
      <c r="I1016" s="665">
        <v>2111.2700000000004</v>
      </c>
      <c r="J1016" s="665">
        <v>2</v>
      </c>
      <c r="K1016" s="666">
        <v>4222.5400000000009</v>
      </c>
    </row>
    <row r="1017" spans="1:11" ht="14.4" customHeight="1" x14ac:dyDescent="0.3">
      <c r="A1017" s="661" t="s">
        <v>569</v>
      </c>
      <c r="B1017" s="662" t="s">
        <v>570</v>
      </c>
      <c r="C1017" s="663" t="s">
        <v>3328</v>
      </c>
      <c r="D1017" s="664" t="s">
        <v>5503</v>
      </c>
      <c r="E1017" s="663" t="s">
        <v>5504</v>
      </c>
      <c r="F1017" s="664" t="s">
        <v>5505</v>
      </c>
      <c r="G1017" s="663" t="s">
        <v>5102</v>
      </c>
      <c r="H1017" s="663" t="s">
        <v>5103</v>
      </c>
      <c r="I1017" s="665">
        <v>3109.6</v>
      </c>
      <c r="J1017" s="665">
        <v>4</v>
      </c>
      <c r="K1017" s="666">
        <v>12438.4</v>
      </c>
    </row>
    <row r="1018" spans="1:11" ht="14.4" customHeight="1" x14ac:dyDescent="0.3">
      <c r="A1018" s="661" t="s">
        <v>569</v>
      </c>
      <c r="B1018" s="662" t="s">
        <v>570</v>
      </c>
      <c r="C1018" s="663" t="s">
        <v>3328</v>
      </c>
      <c r="D1018" s="664" t="s">
        <v>5503</v>
      </c>
      <c r="E1018" s="663" t="s">
        <v>5504</v>
      </c>
      <c r="F1018" s="664" t="s">
        <v>5505</v>
      </c>
      <c r="G1018" s="663" t="s">
        <v>5104</v>
      </c>
      <c r="H1018" s="663" t="s">
        <v>5105</v>
      </c>
      <c r="I1018" s="665">
        <v>4208.2</v>
      </c>
      <c r="J1018" s="665">
        <v>1</v>
      </c>
      <c r="K1018" s="666">
        <v>4208.2</v>
      </c>
    </row>
    <row r="1019" spans="1:11" ht="14.4" customHeight="1" x14ac:dyDescent="0.3">
      <c r="A1019" s="661" t="s">
        <v>569</v>
      </c>
      <c r="B1019" s="662" t="s">
        <v>570</v>
      </c>
      <c r="C1019" s="663" t="s">
        <v>3328</v>
      </c>
      <c r="D1019" s="664" t="s">
        <v>5503</v>
      </c>
      <c r="E1019" s="663" t="s">
        <v>5504</v>
      </c>
      <c r="F1019" s="664" t="s">
        <v>5505</v>
      </c>
      <c r="G1019" s="663" t="s">
        <v>5106</v>
      </c>
      <c r="H1019" s="663" t="s">
        <v>5107</v>
      </c>
      <c r="I1019" s="665">
        <v>779.53</v>
      </c>
      <c r="J1019" s="665">
        <v>2</v>
      </c>
      <c r="K1019" s="666">
        <v>1559.06</v>
      </c>
    </row>
    <row r="1020" spans="1:11" ht="14.4" customHeight="1" x14ac:dyDescent="0.3">
      <c r="A1020" s="661" t="s">
        <v>569</v>
      </c>
      <c r="B1020" s="662" t="s">
        <v>570</v>
      </c>
      <c r="C1020" s="663" t="s">
        <v>3328</v>
      </c>
      <c r="D1020" s="664" t="s">
        <v>5503</v>
      </c>
      <c r="E1020" s="663" t="s">
        <v>5504</v>
      </c>
      <c r="F1020" s="664" t="s">
        <v>5505</v>
      </c>
      <c r="G1020" s="663" t="s">
        <v>5108</v>
      </c>
      <c r="H1020" s="663" t="s">
        <v>5109</v>
      </c>
      <c r="I1020" s="665">
        <v>928.41</v>
      </c>
      <c r="J1020" s="665">
        <v>1</v>
      </c>
      <c r="K1020" s="666">
        <v>928.41</v>
      </c>
    </row>
    <row r="1021" spans="1:11" ht="14.4" customHeight="1" x14ac:dyDescent="0.3">
      <c r="A1021" s="661" t="s">
        <v>569</v>
      </c>
      <c r="B1021" s="662" t="s">
        <v>570</v>
      </c>
      <c r="C1021" s="663" t="s">
        <v>3328</v>
      </c>
      <c r="D1021" s="664" t="s">
        <v>5503</v>
      </c>
      <c r="E1021" s="663" t="s">
        <v>5504</v>
      </c>
      <c r="F1021" s="664" t="s">
        <v>5505</v>
      </c>
      <c r="G1021" s="663" t="s">
        <v>5110</v>
      </c>
      <c r="H1021" s="663" t="s">
        <v>5111</v>
      </c>
      <c r="I1021" s="665">
        <v>4179.3500000000004</v>
      </c>
      <c r="J1021" s="665">
        <v>2</v>
      </c>
      <c r="K1021" s="666">
        <v>8358.7000000000007</v>
      </c>
    </row>
    <row r="1022" spans="1:11" ht="14.4" customHeight="1" x14ac:dyDescent="0.3">
      <c r="A1022" s="661" t="s">
        <v>569</v>
      </c>
      <c r="B1022" s="662" t="s">
        <v>570</v>
      </c>
      <c r="C1022" s="663" t="s">
        <v>3328</v>
      </c>
      <c r="D1022" s="664" t="s">
        <v>5503</v>
      </c>
      <c r="E1022" s="663" t="s">
        <v>5504</v>
      </c>
      <c r="F1022" s="664" t="s">
        <v>5505</v>
      </c>
      <c r="G1022" s="663" t="s">
        <v>5112</v>
      </c>
      <c r="H1022" s="663" t="s">
        <v>5113</v>
      </c>
      <c r="I1022" s="665">
        <v>7152.67</v>
      </c>
      <c r="J1022" s="665">
        <v>1</v>
      </c>
      <c r="K1022" s="666">
        <v>7152.67</v>
      </c>
    </row>
    <row r="1023" spans="1:11" ht="14.4" customHeight="1" x14ac:dyDescent="0.3">
      <c r="A1023" s="661" t="s">
        <v>569</v>
      </c>
      <c r="B1023" s="662" t="s">
        <v>570</v>
      </c>
      <c r="C1023" s="663" t="s">
        <v>3328</v>
      </c>
      <c r="D1023" s="664" t="s">
        <v>5503</v>
      </c>
      <c r="E1023" s="663" t="s">
        <v>5504</v>
      </c>
      <c r="F1023" s="664" t="s">
        <v>5505</v>
      </c>
      <c r="G1023" s="663" t="s">
        <v>5114</v>
      </c>
      <c r="H1023" s="663" t="s">
        <v>5115</v>
      </c>
      <c r="I1023" s="665">
        <v>7152.67</v>
      </c>
      <c r="J1023" s="665">
        <v>1</v>
      </c>
      <c r="K1023" s="666">
        <v>7152.67</v>
      </c>
    </row>
    <row r="1024" spans="1:11" ht="14.4" customHeight="1" x14ac:dyDescent="0.3">
      <c r="A1024" s="661" t="s">
        <v>569</v>
      </c>
      <c r="B1024" s="662" t="s">
        <v>570</v>
      </c>
      <c r="C1024" s="663" t="s">
        <v>3328</v>
      </c>
      <c r="D1024" s="664" t="s">
        <v>5503</v>
      </c>
      <c r="E1024" s="663" t="s">
        <v>5504</v>
      </c>
      <c r="F1024" s="664" t="s">
        <v>5505</v>
      </c>
      <c r="G1024" s="663" t="s">
        <v>5116</v>
      </c>
      <c r="H1024" s="663" t="s">
        <v>5117</v>
      </c>
      <c r="I1024" s="665">
        <v>7152.67</v>
      </c>
      <c r="J1024" s="665">
        <v>1</v>
      </c>
      <c r="K1024" s="666">
        <v>7152.67</v>
      </c>
    </row>
    <row r="1025" spans="1:11" ht="14.4" customHeight="1" x14ac:dyDescent="0.3">
      <c r="A1025" s="661" t="s">
        <v>569</v>
      </c>
      <c r="B1025" s="662" t="s">
        <v>570</v>
      </c>
      <c r="C1025" s="663" t="s">
        <v>3328</v>
      </c>
      <c r="D1025" s="664" t="s">
        <v>5503</v>
      </c>
      <c r="E1025" s="663" t="s">
        <v>5504</v>
      </c>
      <c r="F1025" s="664" t="s">
        <v>5505</v>
      </c>
      <c r="G1025" s="663" t="s">
        <v>5118</v>
      </c>
      <c r="H1025" s="663" t="s">
        <v>5119</v>
      </c>
      <c r="I1025" s="665">
        <v>88.88</v>
      </c>
      <c r="J1025" s="665">
        <v>10</v>
      </c>
      <c r="K1025" s="666">
        <v>888.84</v>
      </c>
    </row>
    <row r="1026" spans="1:11" ht="14.4" customHeight="1" x14ac:dyDescent="0.3">
      <c r="A1026" s="661" t="s">
        <v>569</v>
      </c>
      <c r="B1026" s="662" t="s">
        <v>570</v>
      </c>
      <c r="C1026" s="663" t="s">
        <v>3328</v>
      </c>
      <c r="D1026" s="664" t="s">
        <v>5503</v>
      </c>
      <c r="E1026" s="663" t="s">
        <v>5504</v>
      </c>
      <c r="F1026" s="664" t="s">
        <v>5505</v>
      </c>
      <c r="G1026" s="663" t="s">
        <v>5120</v>
      </c>
      <c r="H1026" s="663" t="s">
        <v>5121</v>
      </c>
      <c r="I1026" s="665">
        <v>88.88</v>
      </c>
      <c r="J1026" s="665">
        <v>10</v>
      </c>
      <c r="K1026" s="666">
        <v>888.84</v>
      </c>
    </row>
    <row r="1027" spans="1:11" ht="14.4" customHeight="1" x14ac:dyDescent="0.3">
      <c r="A1027" s="661" t="s">
        <v>569</v>
      </c>
      <c r="B1027" s="662" t="s">
        <v>570</v>
      </c>
      <c r="C1027" s="663" t="s">
        <v>3328</v>
      </c>
      <c r="D1027" s="664" t="s">
        <v>5503</v>
      </c>
      <c r="E1027" s="663" t="s">
        <v>5504</v>
      </c>
      <c r="F1027" s="664" t="s">
        <v>5505</v>
      </c>
      <c r="G1027" s="663" t="s">
        <v>5122</v>
      </c>
      <c r="H1027" s="663" t="s">
        <v>5123</v>
      </c>
      <c r="I1027" s="665">
        <v>88.88</v>
      </c>
      <c r="J1027" s="665">
        <v>10</v>
      </c>
      <c r="K1027" s="666">
        <v>888.84</v>
      </c>
    </row>
    <row r="1028" spans="1:11" ht="14.4" customHeight="1" x14ac:dyDescent="0.3">
      <c r="A1028" s="661" t="s">
        <v>569</v>
      </c>
      <c r="B1028" s="662" t="s">
        <v>570</v>
      </c>
      <c r="C1028" s="663" t="s">
        <v>3328</v>
      </c>
      <c r="D1028" s="664" t="s">
        <v>5503</v>
      </c>
      <c r="E1028" s="663" t="s">
        <v>5504</v>
      </c>
      <c r="F1028" s="664" t="s">
        <v>5505</v>
      </c>
      <c r="G1028" s="663" t="s">
        <v>5124</v>
      </c>
      <c r="H1028" s="663" t="s">
        <v>5125</v>
      </c>
      <c r="I1028" s="665">
        <v>88.88</v>
      </c>
      <c r="J1028" s="665">
        <v>10</v>
      </c>
      <c r="K1028" s="666">
        <v>888.84</v>
      </c>
    </row>
    <row r="1029" spans="1:11" ht="14.4" customHeight="1" x14ac:dyDescent="0.3">
      <c r="A1029" s="661" t="s">
        <v>569</v>
      </c>
      <c r="B1029" s="662" t="s">
        <v>570</v>
      </c>
      <c r="C1029" s="663" t="s">
        <v>3328</v>
      </c>
      <c r="D1029" s="664" t="s">
        <v>5503</v>
      </c>
      <c r="E1029" s="663" t="s">
        <v>5504</v>
      </c>
      <c r="F1029" s="664" t="s">
        <v>5505</v>
      </c>
      <c r="G1029" s="663" t="s">
        <v>5126</v>
      </c>
      <c r="H1029" s="663" t="s">
        <v>5127</v>
      </c>
      <c r="I1029" s="665">
        <v>88.88</v>
      </c>
      <c r="J1029" s="665">
        <v>10</v>
      </c>
      <c r="K1029" s="666">
        <v>888.84</v>
      </c>
    </row>
    <row r="1030" spans="1:11" ht="14.4" customHeight="1" x14ac:dyDescent="0.3">
      <c r="A1030" s="661" t="s">
        <v>569</v>
      </c>
      <c r="B1030" s="662" t="s">
        <v>570</v>
      </c>
      <c r="C1030" s="663" t="s">
        <v>3328</v>
      </c>
      <c r="D1030" s="664" t="s">
        <v>5503</v>
      </c>
      <c r="E1030" s="663" t="s">
        <v>5504</v>
      </c>
      <c r="F1030" s="664" t="s">
        <v>5505</v>
      </c>
      <c r="G1030" s="663" t="s">
        <v>5128</v>
      </c>
      <c r="H1030" s="663" t="s">
        <v>5129</v>
      </c>
      <c r="I1030" s="665">
        <v>5146.25</v>
      </c>
      <c r="J1030" s="665">
        <v>2</v>
      </c>
      <c r="K1030" s="666">
        <v>10292.5</v>
      </c>
    </row>
    <row r="1031" spans="1:11" ht="14.4" customHeight="1" x14ac:dyDescent="0.3">
      <c r="A1031" s="661" t="s">
        <v>569</v>
      </c>
      <c r="B1031" s="662" t="s">
        <v>570</v>
      </c>
      <c r="C1031" s="663" t="s">
        <v>3328</v>
      </c>
      <c r="D1031" s="664" t="s">
        <v>5503</v>
      </c>
      <c r="E1031" s="663" t="s">
        <v>5504</v>
      </c>
      <c r="F1031" s="664" t="s">
        <v>5505</v>
      </c>
      <c r="G1031" s="663" t="s">
        <v>5130</v>
      </c>
      <c r="H1031" s="663" t="s">
        <v>5131</v>
      </c>
      <c r="I1031" s="665">
        <v>4857.6000000000004</v>
      </c>
      <c r="J1031" s="665">
        <v>1</v>
      </c>
      <c r="K1031" s="666">
        <v>4857.6000000000004</v>
      </c>
    </row>
    <row r="1032" spans="1:11" ht="14.4" customHeight="1" x14ac:dyDescent="0.3">
      <c r="A1032" s="661" t="s">
        <v>569</v>
      </c>
      <c r="B1032" s="662" t="s">
        <v>570</v>
      </c>
      <c r="C1032" s="663" t="s">
        <v>3328</v>
      </c>
      <c r="D1032" s="664" t="s">
        <v>5503</v>
      </c>
      <c r="E1032" s="663" t="s">
        <v>5504</v>
      </c>
      <c r="F1032" s="664" t="s">
        <v>5505</v>
      </c>
      <c r="G1032" s="663" t="s">
        <v>5132</v>
      </c>
      <c r="H1032" s="663" t="s">
        <v>5133</v>
      </c>
      <c r="I1032" s="665">
        <v>4857.6000000000004</v>
      </c>
      <c r="J1032" s="665">
        <v>1</v>
      </c>
      <c r="K1032" s="666">
        <v>4857.6000000000004</v>
      </c>
    </row>
    <row r="1033" spans="1:11" ht="14.4" customHeight="1" x14ac:dyDescent="0.3">
      <c r="A1033" s="661" t="s">
        <v>569</v>
      </c>
      <c r="B1033" s="662" t="s">
        <v>570</v>
      </c>
      <c r="C1033" s="663" t="s">
        <v>3328</v>
      </c>
      <c r="D1033" s="664" t="s">
        <v>5503</v>
      </c>
      <c r="E1033" s="663" t="s">
        <v>5504</v>
      </c>
      <c r="F1033" s="664" t="s">
        <v>5505</v>
      </c>
      <c r="G1033" s="663" t="s">
        <v>5134</v>
      </c>
      <c r="H1033" s="663" t="s">
        <v>5135</v>
      </c>
      <c r="I1033" s="665">
        <v>4857.6000000000004</v>
      </c>
      <c r="J1033" s="665">
        <v>1</v>
      </c>
      <c r="K1033" s="666">
        <v>4857.6000000000004</v>
      </c>
    </row>
    <row r="1034" spans="1:11" ht="14.4" customHeight="1" x14ac:dyDescent="0.3">
      <c r="A1034" s="661" t="s">
        <v>569</v>
      </c>
      <c r="B1034" s="662" t="s">
        <v>570</v>
      </c>
      <c r="C1034" s="663" t="s">
        <v>3328</v>
      </c>
      <c r="D1034" s="664" t="s">
        <v>5503</v>
      </c>
      <c r="E1034" s="663" t="s">
        <v>5504</v>
      </c>
      <c r="F1034" s="664" t="s">
        <v>5505</v>
      </c>
      <c r="G1034" s="663" t="s">
        <v>5136</v>
      </c>
      <c r="H1034" s="663" t="s">
        <v>5137</v>
      </c>
      <c r="I1034" s="665">
        <v>426.36</v>
      </c>
      <c r="J1034" s="665">
        <v>1</v>
      </c>
      <c r="K1034" s="666">
        <v>426.36</v>
      </c>
    </row>
    <row r="1035" spans="1:11" ht="14.4" customHeight="1" x14ac:dyDescent="0.3">
      <c r="A1035" s="661" t="s">
        <v>569</v>
      </c>
      <c r="B1035" s="662" t="s">
        <v>570</v>
      </c>
      <c r="C1035" s="663" t="s">
        <v>3328</v>
      </c>
      <c r="D1035" s="664" t="s">
        <v>5503</v>
      </c>
      <c r="E1035" s="663" t="s">
        <v>5504</v>
      </c>
      <c r="F1035" s="664" t="s">
        <v>5505</v>
      </c>
      <c r="G1035" s="663" t="s">
        <v>5138</v>
      </c>
      <c r="H1035" s="663" t="s">
        <v>5139</v>
      </c>
      <c r="I1035" s="665">
        <v>4734.42</v>
      </c>
      <c r="J1035" s="665">
        <v>1</v>
      </c>
      <c r="K1035" s="666">
        <v>4734.42</v>
      </c>
    </row>
    <row r="1036" spans="1:11" ht="14.4" customHeight="1" x14ac:dyDescent="0.3">
      <c r="A1036" s="661" t="s">
        <v>569</v>
      </c>
      <c r="B1036" s="662" t="s">
        <v>570</v>
      </c>
      <c r="C1036" s="663" t="s">
        <v>3328</v>
      </c>
      <c r="D1036" s="664" t="s">
        <v>5503</v>
      </c>
      <c r="E1036" s="663" t="s">
        <v>5504</v>
      </c>
      <c r="F1036" s="664" t="s">
        <v>5505</v>
      </c>
      <c r="G1036" s="663" t="s">
        <v>5140</v>
      </c>
      <c r="H1036" s="663" t="s">
        <v>5141</v>
      </c>
      <c r="I1036" s="665">
        <v>1094.4000000000001</v>
      </c>
      <c r="J1036" s="665">
        <v>1</v>
      </c>
      <c r="K1036" s="666">
        <v>1094.4000000000001</v>
      </c>
    </row>
    <row r="1037" spans="1:11" ht="14.4" customHeight="1" x14ac:dyDescent="0.3">
      <c r="A1037" s="661" t="s">
        <v>569</v>
      </c>
      <c r="B1037" s="662" t="s">
        <v>570</v>
      </c>
      <c r="C1037" s="663" t="s">
        <v>3328</v>
      </c>
      <c r="D1037" s="664" t="s">
        <v>5503</v>
      </c>
      <c r="E1037" s="663" t="s">
        <v>5504</v>
      </c>
      <c r="F1037" s="664" t="s">
        <v>5505</v>
      </c>
      <c r="G1037" s="663" t="s">
        <v>5142</v>
      </c>
      <c r="H1037" s="663" t="s">
        <v>5143</v>
      </c>
      <c r="I1037" s="665">
        <v>1358.87</v>
      </c>
      <c r="J1037" s="665">
        <v>1</v>
      </c>
      <c r="K1037" s="666">
        <v>1358.87</v>
      </c>
    </row>
    <row r="1038" spans="1:11" ht="14.4" customHeight="1" x14ac:dyDescent="0.3">
      <c r="A1038" s="661" t="s">
        <v>569</v>
      </c>
      <c r="B1038" s="662" t="s">
        <v>570</v>
      </c>
      <c r="C1038" s="663" t="s">
        <v>3328</v>
      </c>
      <c r="D1038" s="664" t="s">
        <v>5503</v>
      </c>
      <c r="E1038" s="663" t="s">
        <v>5504</v>
      </c>
      <c r="F1038" s="664" t="s">
        <v>5505</v>
      </c>
      <c r="G1038" s="663" t="s">
        <v>5144</v>
      </c>
      <c r="H1038" s="663" t="s">
        <v>5145</v>
      </c>
      <c r="I1038" s="665">
        <v>1782.96</v>
      </c>
      <c r="J1038" s="665">
        <v>1</v>
      </c>
      <c r="K1038" s="666">
        <v>1782.96</v>
      </c>
    </row>
    <row r="1039" spans="1:11" ht="14.4" customHeight="1" x14ac:dyDescent="0.3">
      <c r="A1039" s="661" t="s">
        <v>569</v>
      </c>
      <c r="B1039" s="662" t="s">
        <v>570</v>
      </c>
      <c r="C1039" s="663" t="s">
        <v>3328</v>
      </c>
      <c r="D1039" s="664" t="s">
        <v>5503</v>
      </c>
      <c r="E1039" s="663" t="s">
        <v>5504</v>
      </c>
      <c r="F1039" s="664" t="s">
        <v>5505</v>
      </c>
      <c r="G1039" s="663" t="s">
        <v>5146</v>
      </c>
      <c r="H1039" s="663" t="s">
        <v>5147</v>
      </c>
      <c r="I1039" s="665">
        <v>12640.32</v>
      </c>
      <c r="J1039" s="665">
        <v>1</v>
      </c>
      <c r="K1039" s="666">
        <v>12640.32</v>
      </c>
    </row>
    <row r="1040" spans="1:11" ht="14.4" customHeight="1" x14ac:dyDescent="0.3">
      <c r="A1040" s="661" t="s">
        <v>569</v>
      </c>
      <c r="B1040" s="662" t="s">
        <v>570</v>
      </c>
      <c r="C1040" s="663" t="s">
        <v>3328</v>
      </c>
      <c r="D1040" s="664" t="s">
        <v>5503</v>
      </c>
      <c r="E1040" s="663" t="s">
        <v>5504</v>
      </c>
      <c r="F1040" s="664" t="s">
        <v>5505</v>
      </c>
      <c r="G1040" s="663" t="s">
        <v>5148</v>
      </c>
      <c r="H1040" s="663" t="s">
        <v>5149</v>
      </c>
      <c r="I1040" s="665">
        <v>11571</v>
      </c>
      <c r="J1040" s="665">
        <v>1</v>
      </c>
      <c r="K1040" s="666">
        <v>11571</v>
      </c>
    </row>
    <row r="1041" spans="1:11" ht="14.4" customHeight="1" x14ac:dyDescent="0.3">
      <c r="A1041" s="661" t="s">
        <v>569</v>
      </c>
      <c r="B1041" s="662" t="s">
        <v>570</v>
      </c>
      <c r="C1041" s="663" t="s">
        <v>3328</v>
      </c>
      <c r="D1041" s="664" t="s">
        <v>5503</v>
      </c>
      <c r="E1041" s="663" t="s">
        <v>5504</v>
      </c>
      <c r="F1041" s="664" t="s">
        <v>5505</v>
      </c>
      <c r="G1041" s="663" t="s">
        <v>5150</v>
      </c>
      <c r="H1041" s="663" t="s">
        <v>5151</v>
      </c>
      <c r="I1041" s="665">
        <v>4124.51</v>
      </c>
      <c r="J1041" s="665">
        <v>3</v>
      </c>
      <c r="K1041" s="666">
        <v>12373.52</v>
      </c>
    </row>
    <row r="1042" spans="1:11" ht="14.4" customHeight="1" x14ac:dyDescent="0.3">
      <c r="A1042" s="661" t="s">
        <v>569</v>
      </c>
      <c r="B1042" s="662" t="s">
        <v>570</v>
      </c>
      <c r="C1042" s="663" t="s">
        <v>3328</v>
      </c>
      <c r="D1042" s="664" t="s">
        <v>5503</v>
      </c>
      <c r="E1042" s="663" t="s">
        <v>5504</v>
      </c>
      <c r="F1042" s="664" t="s">
        <v>5505</v>
      </c>
      <c r="G1042" s="663" t="s">
        <v>5152</v>
      </c>
      <c r="H1042" s="663" t="s">
        <v>5153</v>
      </c>
      <c r="I1042" s="665">
        <v>1033.98</v>
      </c>
      <c r="J1042" s="665">
        <v>1</v>
      </c>
      <c r="K1042" s="666">
        <v>1033.98</v>
      </c>
    </row>
    <row r="1043" spans="1:11" ht="14.4" customHeight="1" x14ac:dyDescent="0.3">
      <c r="A1043" s="661" t="s">
        <v>569</v>
      </c>
      <c r="B1043" s="662" t="s">
        <v>570</v>
      </c>
      <c r="C1043" s="663" t="s">
        <v>3328</v>
      </c>
      <c r="D1043" s="664" t="s">
        <v>5503</v>
      </c>
      <c r="E1043" s="663" t="s">
        <v>5504</v>
      </c>
      <c r="F1043" s="664" t="s">
        <v>5505</v>
      </c>
      <c r="G1043" s="663" t="s">
        <v>5154</v>
      </c>
      <c r="H1043" s="663" t="s">
        <v>5155</v>
      </c>
      <c r="I1043" s="665">
        <v>1448.94</v>
      </c>
      <c r="J1043" s="665">
        <v>1</v>
      </c>
      <c r="K1043" s="666">
        <v>1448.94</v>
      </c>
    </row>
    <row r="1044" spans="1:11" ht="14.4" customHeight="1" x14ac:dyDescent="0.3">
      <c r="A1044" s="661" t="s">
        <v>569</v>
      </c>
      <c r="B1044" s="662" t="s">
        <v>570</v>
      </c>
      <c r="C1044" s="663" t="s">
        <v>3328</v>
      </c>
      <c r="D1044" s="664" t="s">
        <v>5503</v>
      </c>
      <c r="E1044" s="663" t="s">
        <v>5504</v>
      </c>
      <c r="F1044" s="664" t="s">
        <v>5505</v>
      </c>
      <c r="G1044" s="663" t="s">
        <v>5156</v>
      </c>
      <c r="H1044" s="663" t="s">
        <v>5157</v>
      </c>
      <c r="I1044" s="665">
        <v>1421.6</v>
      </c>
      <c r="J1044" s="665">
        <v>2</v>
      </c>
      <c r="K1044" s="666">
        <v>2843.19</v>
      </c>
    </row>
    <row r="1045" spans="1:11" ht="14.4" customHeight="1" x14ac:dyDescent="0.3">
      <c r="A1045" s="661" t="s">
        <v>569</v>
      </c>
      <c r="B1045" s="662" t="s">
        <v>570</v>
      </c>
      <c r="C1045" s="663" t="s">
        <v>3328</v>
      </c>
      <c r="D1045" s="664" t="s">
        <v>5503</v>
      </c>
      <c r="E1045" s="663" t="s">
        <v>5504</v>
      </c>
      <c r="F1045" s="664" t="s">
        <v>5505</v>
      </c>
      <c r="G1045" s="663" t="s">
        <v>5158</v>
      </c>
      <c r="H1045" s="663" t="s">
        <v>5159</v>
      </c>
      <c r="I1045" s="665">
        <v>5442.95</v>
      </c>
      <c r="J1045" s="665">
        <v>1</v>
      </c>
      <c r="K1045" s="666">
        <v>5442.95</v>
      </c>
    </row>
    <row r="1046" spans="1:11" ht="14.4" customHeight="1" x14ac:dyDescent="0.3">
      <c r="A1046" s="661" t="s">
        <v>569</v>
      </c>
      <c r="B1046" s="662" t="s">
        <v>570</v>
      </c>
      <c r="C1046" s="663" t="s">
        <v>3328</v>
      </c>
      <c r="D1046" s="664" t="s">
        <v>5503</v>
      </c>
      <c r="E1046" s="663" t="s">
        <v>5504</v>
      </c>
      <c r="F1046" s="664" t="s">
        <v>5505</v>
      </c>
      <c r="G1046" s="663" t="s">
        <v>5160</v>
      </c>
      <c r="H1046" s="663" t="s">
        <v>5161</v>
      </c>
      <c r="I1046" s="665">
        <v>943</v>
      </c>
      <c r="J1046" s="665">
        <v>3</v>
      </c>
      <c r="K1046" s="666">
        <v>2829</v>
      </c>
    </row>
    <row r="1047" spans="1:11" ht="14.4" customHeight="1" x14ac:dyDescent="0.3">
      <c r="A1047" s="661" t="s">
        <v>569</v>
      </c>
      <c r="B1047" s="662" t="s">
        <v>570</v>
      </c>
      <c r="C1047" s="663" t="s">
        <v>3328</v>
      </c>
      <c r="D1047" s="664" t="s">
        <v>5503</v>
      </c>
      <c r="E1047" s="663" t="s">
        <v>5504</v>
      </c>
      <c r="F1047" s="664" t="s">
        <v>5505</v>
      </c>
      <c r="G1047" s="663" t="s">
        <v>5162</v>
      </c>
      <c r="H1047" s="663" t="s">
        <v>5163</v>
      </c>
      <c r="I1047" s="665">
        <v>851.58</v>
      </c>
      <c r="J1047" s="665">
        <v>2</v>
      </c>
      <c r="K1047" s="666">
        <v>1703.16</v>
      </c>
    </row>
    <row r="1048" spans="1:11" ht="14.4" customHeight="1" x14ac:dyDescent="0.3">
      <c r="A1048" s="661" t="s">
        <v>569</v>
      </c>
      <c r="B1048" s="662" t="s">
        <v>570</v>
      </c>
      <c r="C1048" s="663" t="s">
        <v>3328</v>
      </c>
      <c r="D1048" s="664" t="s">
        <v>5503</v>
      </c>
      <c r="E1048" s="663" t="s">
        <v>5504</v>
      </c>
      <c r="F1048" s="664" t="s">
        <v>5505</v>
      </c>
      <c r="G1048" s="663" t="s">
        <v>5164</v>
      </c>
      <c r="H1048" s="663" t="s">
        <v>5165</v>
      </c>
      <c r="I1048" s="665">
        <v>9275</v>
      </c>
      <c r="J1048" s="665">
        <v>1</v>
      </c>
      <c r="K1048" s="666">
        <v>9275</v>
      </c>
    </row>
    <row r="1049" spans="1:11" ht="14.4" customHeight="1" x14ac:dyDescent="0.3">
      <c r="A1049" s="661" t="s">
        <v>569</v>
      </c>
      <c r="B1049" s="662" t="s">
        <v>570</v>
      </c>
      <c r="C1049" s="663" t="s">
        <v>3328</v>
      </c>
      <c r="D1049" s="664" t="s">
        <v>5503</v>
      </c>
      <c r="E1049" s="663" t="s">
        <v>5504</v>
      </c>
      <c r="F1049" s="664" t="s">
        <v>5505</v>
      </c>
      <c r="G1049" s="663" t="s">
        <v>5166</v>
      </c>
      <c r="H1049" s="663" t="s">
        <v>5167</v>
      </c>
      <c r="I1049" s="665">
        <v>901.73</v>
      </c>
      <c r="J1049" s="665">
        <v>2</v>
      </c>
      <c r="K1049" s="666">
        <v>1803.46</v>
      </c>
    </row>
    <row r="1050" spans="1:11" ht="14.4" customHeight="1" x14ac:dyDescent="0.3">
      <c r="A1050" s="661" t="s">
        <v>569</v>
      </c>
      <c r="B1050" s="662" t="s">
        <v>570</v>
      </c>
      <c r="C1050" s="663" t="s">
        <v>3328</v>
      </c>
      <c r="D1050" s="664" t="s">
        <v>5503</v>
      </c>
      <c r="E1050" s="663" t="s">
        <v>5504</v>
      </c>
      <c r="F1050" s="664" t="s">
        <v>5505</v>
      </c>
      <c r="G1050" s="663" t="s">
        <v>5168</v>
      </c>
      <c r="H1050" s="663" t="s">
        <v>5169</v>
      </c>
      <c r="I1050" s="665">
        <v>1552.5</v>
      </c>
      <c r="J1050" s="665">
        <v>2</v>
      </c>
      <c r="K1050" s="666">
        <v>3105</v>
      </c>
    </row>
    <row r="1051" spans="1:11" ht="14.4" customHeight="1" x14ac:dyDescent="0.3">
      <c r="A1051" s="661" t="s">
        <v>569</v>
      </c>
      <c r="B1051" s="662" t="s">
        <v>570</v>
      </c>
      <c r="C1051" s="663" t="s">
        <v>3328</v>
      </c>
      <c r="D1051" s="664" t="s">
        <v>5503</v>
      </c>
      <c r="E1051" s="663" t="s">
        <v>5504</v>
      </c>
      <c r="F1051" s="664" t="s">
        <v>5505</v>
      </c>
      <c r="G1051" s="663" t="s">
        <v>5170</v>
      </c>
      <c r="H1051" s="663" t="s">
        <v>5171</v>
      </c>
      <c r="I1051" s="665">
        <v>943</v>
      </c>
      <c r="J1051" s="665">
        <v>1</v>
      </c>
      <c r="K1051" s="666">
        <v>943</v>
      </c>
    </row>
    <row r="1052" spans="1:11" ht="14.4" customHeight="1" x14ac:dyDescent="0.3">
      <c r="A1052" s="661" t="s">
        <v>569</v>
      </c>
      <c r="B1052" s="662" t="s">
        <v>570</v>
      </c>
      <c r="C1052" s="663" t="s">
        <v>3328</v>
      </c>
      <c r="D1052" s="664" t="s">
        <v>5503</v>
      </c>
      <c r="E1052" s="663" t="s">
        <v>5504</v>
      </c>
      <c r="F1052" s="664" t="s">
        <v>5505</v>
      </c>
      <c r="G1052" s="663" t="s">
        <v>5172</v>
      </c>
      <c r="H1052" s="663" t="s">
        <v>5173</v>
      </c>
      <c r="I1052" s="665">
        <v>499.315</v>
      </c>
      <c r="J1052" s="665">
        <v>2</v>
      </c>
      <c r="K1052" s="666">
        <v>998.63</v>
      </c>
    </row>
    <row r="1053" spans="1:11" ht="14.4" customHeight="1" x14ac:dyDescent="0.3">
      <c r="A1053" s="661" t="s">
        <v>569</v>
      </c>
      <c r="B1053" s="662" t="s">
        <v>570</v>
      </c>
      <c r="C1053" s="663" t="s">
        <v>3328</v>
      </c>
      <c r="D1053" s="664" t="s">
        <v>5503</v>
      </c>
      <c r="E1053" s="663" t="s">
        <v>5504</v>
      </c>
      <c r="F1053" s="664" t="s">
        <v>5505</v>
      </c>
      <c r="G1053" s="663" t="s">
        <v>5174</v>
      </c>
      <c r="H1053" s="663" t="s">
        <v>5175</v>
      </c>
      <c r="I1053" s="665">
        <v>875.52</v>
      </c>
      <c r="J1053" s="665">
        <v>2</v>
      </c>
      <c r="K1053" s="666">
        <v>1751.04</v>
      </c>
    </row>
    <row r="1054" spans="1:11" ht="14.4" customHeight="1" x14ac:dyDescent="0.3">
      <c r="A1054" s="661" t="s">
        <v>569</v>
      </c>
      <c r="B1054" s="662" t="s">
        <v>570</v>
      </c>
      <c r="C1054" s="663" t="s">
        <v>3328</v>
      </c>
      <c r="D1054" s="664" t="s">
        <v>5503</v>
      </c>
      <c r="E1054" s="663" t="s">
        <v>5504</v>
      </c>
      <c r="F1054" s="664" t="s">
        <v>5505</v>
      </c>
      <c r="G1054" s="663" t="s">
        <v>5176</v>
      </c>
      <c r="H1054" s="663" t="s">
        <v>5177</v>
      </c>
      <c r="I1054" s="665">
        <v>527.85</v>
      </c>
      <c r="J1054" s="665">
        <v>4</v>
      </c>
      <c r="K1054" s="666">
        <v>2111.4</v>
      </c>
    </row>
    <row r="1055" spans="1:11" ht="14.4" customHeight="1" x14ac:dyDescent="0.3">
      <c r="A1055" s="661" t="s">
        <v>569</v>
      </c>
      <c r="B1055" s="662" t="s">
        <v>570</v>
      </c>
      <c r="C1055" s="663" t="s">
        <v>3328</v>
      </c>
      <c r="D1055" s="664" t="s">
        <v>5503</v>
      </c>
      <c r="E1055" s="663" t="s">
        <v>5504</v>
      </c>
      <c r="F1055" s="664" t="s">
        <v>5505</v>
      </c>
      <c r="G1055" s="663" t="s">
        <v>5178</v>
      </c>
      <c r="H1055" s="663" t="s">
        <v>5179</v>
      </c>
      <c r="I1055" s="665">
        <v>527.85</v>
      </c>
      <c r="J1055" s="665">
        <v>3</v>
      </c>
      <c r="K1055" s="666">
        <v>1583.5500000000002</v>
      </c>
    </row>
    <row r="1056" spans="1:11" ht="14.4" customHeight="1" x14ac:dyDescent="0.3">
      <c r="A1056" s="661" t="s">
        <v>569</v>
      </c>
      <c r="B1056" s="662" t="s">
        <v>570</v>
      </c>
      <c r="C1056" s="663" t="s">
        <v>3328</v>
      </c>
      <c r="D1056" s="664" t="s">
        <v>5503</v>
      </c>
      <c r="E1056" s="663" t="s">
        <v>5504</v>
      </c>
      <c r="F1056" s="664" t="s">
        <v>5505</v>
      </c>
      <c r="G1056" s="663" t="s">
        <v>5180</v>
      </c>
      <c r="H1056" s="663" t="s">
        <v>5181</v>
      </c>
      <c r="I1056" s="665">
        <v>10188.19</v>
      </c>
      <c r="J1056" s="665">
        <v>1</v>
      </c>
      <c r="K1056" s="666">
        <v>10188.19</v>
      </c>
    </row>
    <row r="1057" spans="1:11" ht="14.4" customHeight="1" x14ac:dyDescent="0.3">
      <c r="A1057" s="661" t="s">
        <v>569</v>
      </c>
      <c r="B1057" s="662" t="s">
        <v>570</v>
      </c>
      <c r="C1057" s="663" t="s">
        <v>3328</v>
      </c>
      <c r="D1057" s="664" t="s">
        <v>5503</v>
      </c>
      <c r="E1057" s="663" t="s">
        <v>5504</v>
      </c>
      <c r="F1057" s="664" t="s">
        <v>5505</v>
      </c>
      <c r="G1057" s="663" t="s">
        <v>5182</v>
      </c>
      <c r="H1057" s="663" t="s">
        <v>5183</v>
      </c>
      <c r="I1057" s="665">
        <v>5175</v>
      </c>
      <c r="J1057" s="665">
        <v>1</v>
      </c>
      <c r="K1057" s="666">
        <v>5175</v>
      </c>
    </row>
    <row r="1058" spans="1:11" ht="14.4" customHeight="1" x14ac:dyDescent="0.3">
      <c r="A1058" s="661" t="s">
        <v>569</v>
      </c>
      <c r="B1058" s="662" t="s">
        <v>570</v>
      </c>
      <c r="C1058" s="663" t="s">
        <v>3328</v>
      </c>
      <c r="D1058" s="664" t="s">
        <v>5503</v>
      </c>
      <c r="E1058" s="663" t="s">
        <v>5504</v>
      </c>
      <c r="F1058" s="664" t="s">
        <v>5505</v>
      </c>
      <c r="G1058" s="663" t="s">
        <v>5184</v>
      </c>
      <c r="H1058" s="663" t="s">
        <v>5185</v>
      </c>
      <c r="I1058" s="665">
        <v>3795</v>
      </c>
      <c r="J1058" s="665">
        <v>1</v>
      </c>
      <c r="K1058" s="666">
        <v>3795</v>
      </c>
    </row>
    <row r="1059" spans="1:11" ht="14.4" customHeight="1" x14ac:dyDescent="0.3">
      <c r="A1059" s="661" t="s">
        <v>569</v>
      </c>
      <c r="B1059" s="662" t="s">
        <v>570</v>
      </c>
      <c r="C1059" s="663" t="s">
        <v>3328</v>
      </c>
      <c r="D1059" s="664" t="s">
        <v>5503</v>
      </c>
      <c r="E1059" s="663" t="s">
        <v>5504</v>
      </c>
      <c r="F1059" s="664" t="s">
        <v>5505</v>
      </c>
      <c r="G1059" s="663" t="s">
        <v>5186</v>
      </c>
      <c r="H1059" s="663" t="s">
        <v>5187</v>
      </c>
      <c r="I1059" s="665">
        <v>9397.02</v>
      </c>
      <c r="J1059" s="665">
        <v>1</v>
      </c>
      <c r="K1059" s="666">
        <v>9397.02</v>
      </c>
    </row>
    <row r="1060" spans="1:11" ht="14.4" customHeight="1" x14ac:dyDescent="0.3">
      <c r="A1060" s="661" t="s">
        <v>569</v>
      </c>
      <c r="B1060" s="662" t="s">
        <v>570</v>
      </c>
      <c r="C1060" s="663" t="s">
        <v>3328</v>
      </c>
      <c r="D1060" s="664" t="s">
        <v>5503</v>
      </c>
      <c r="E1060" s="663" t="s">
        <v>5504</v>
      </c>
      <c r="F1060" s="664" t="s">
        <v>5505</v>
      </c>
      <c r="G1060" s="663" t="s">
        <v>5188</v>
      </c>
      <c r="H1060" s="663" t="s">
        <v>5189</v>
      </c>
      <c r="I1060" s="665">
        <v>1839.09</v>
      </c>
      <c r="J1060" s="665">
        <v>2</v>
      </c>
      <c r="K1060" s="666">
        <v>3678.18</v>
      </c>
    </row>
    <row r="1061" spans="1:11" ht="14.4" customHeight="1" x14ac:dyDescent="0.3">
      <c r="A1061" s="661" t="s">
        <v>569</v>
      </c>
      <c r="B1061" s="662" t="s">
        <v>570</v>
      </c>
      <c r="C1061" s="663" t="s">
        <v>3328</v>
      </c>
      <c r="D1061" s="664" t="s">
        <v>5503</v>
      </c>
      <c r="E1061" s="663" t="s">
        <v>5504</v>
      </c>
      <c r="F1061" s="664" t="s">
        <v>5505</v>
      </c>
      <c r="G1061" s="663" t="s">
        <v>5190</v>
      </c>
      <c r="H1061" s="663" t="s">
        <v>5191</v>
      </c>
      <c r="I1061" s="665">
        <v>2796.43</v>
      </c>
      <c r="J1061" s="665">
        <v>2</v>
      </c>
      <c r="K1061" s="666">
        <v>5592.85</v>
      </c>
    </row>
    <row r="1062" spans="1:11" ht="14.4" customHeight="1" x14ac:dyDescent="0.3">
      <c r="A1062" s="661" t="s">
        <v>569</v>
      </c>
      <c r="B1062" s="662" t="s">
        <v>570</v>
      </c>
      <c r="C1062" s="663" t="s">
        <v>3328</v>
      </c>
      <c r="D1062" s="664" t="s">
        <v>5503</v>
      </c>
      <c r="E1062" s="663" t="s">
        <v>5504</v>
      </c>
      <c r="F1062" s="664" t="s">
        <v>5505</v>
      </c>
      <c r="G1062" s="663" t="s">
        <v>5192</v>
      </c>
      <c r="H1062" s="663" t="s">
        <v>5193</v>
      </c>
      <c r="I1062" s="665">
        <v>1033.98</v>
      </c>
      <c r="J1062" s="665">
        <v>1</v>
      </c>
      <c r="K1062" s="666">
        <v>1033.98</v>
      </c>
    </row>
    <row r="1063" spans="1:11" ht="14.4" customHeight="1" x14ac:dyDescent="0.3">
      <c r="A1063" s="661" t="s">
        <v>569</v>
      </c>
      <c r="B1063" s="662" t="s">
        <v>570</v>
      </c>
      <c r="C1063" s="663" t="s">
        <v>3328</v>
      </c>
      <c r="D1063" s="664" t="s">
        <v>5503</v>
      </c>
      <c r="E1063" s="663" t="s">
        <v>5504</v>
      </c>
      <c r="F1063" s="664" t="s">
        <v>5505</v>
      </c>
      <c r="G1063" s="663" t="s">
        <v>5194</v>
      </c>
      <c r="H1063" s="663" t="s">
        <v>5195</v>
      </c>
      <c r="I1063" s="665">
        <v>1033.98</v>
      </c>
      <c r="J1063" s="665">
        <v>1</v>
      </c>
      <c r="K1063" s="666">
        <v>1033.98</v>
      </c>
    </row>
    <row r="1064" spans="1:11" ht="14.4" customHeight="1" x14ac:dyDescent="0.3">
      <c r="A1064" s="661" t="s">
        <v>569</v>
      </c>
      <c r="B1064" s="662" t="s">
        <v>570</v>
      </c>
      <c r="C1064" s="663" t="s">
        <v>3328</v>
      </c>
      <c r="D1064" s="664" t="s">
        <v>5503</v>
      </c>
      <c r="E1064" s="663" t="s">
        <v>5504</v>
      </c>
      <c r="F1064" s="664" t="s">
        <v>5505</v>
      </c>
      <c r="G1064" s="663" t="s">
        <v>5196</v>
      </c>
      <c r="H1064" s="663" t="s">
        <v>5197</v>
      </c>
      <c r="I1064" s="665">
        <v>680.69</v>
      </c>
      <c r="J1064" s="665">
        <v>3</v>
      </c>
      <c r="K1064" s="666">
        <v>2042.0700000000002</v>
      </c>
    </row>
    <row r="1065" spans="1:11" ht="14.4" customHeight="1" x14ac:dyDescent="0.3">
      <c r="A1065" s="661" t="s">
        <v>569</v>
      </c>
      <c r="B1065" s="662" t="s">
        <v>570</v>
      </c>
      <c r="C1065" s="663" t="s">
        <v>3328</v>
      </c>
      <c r="D1065" s="664" t="s">
        <v>5503</v>
      </c>
      <c r="E1065" s="663" t="s">
        <v>5504</v>
      </c>
      <c r="F1065" s="664" t="s">
        <v>5505</v>
      </c>
      <c r="G1065" s="663" t="s">
        <v>5198</v>
      </c>
      <c r="H1065" s="663" t="s">
        <v>5199</v>
      </c>
      <c r="I1065" s="665">
        <v>680.69</v>
      </c>
      <c r="J1065" s="665">
        <v>1</v>
      </c>
      <c r="K1065" s="666">
        <v>680.69</v>
      </c>
    </row>
    <row r="1066" spans="1:11" ht="14.4" customHeight="1" x14ac:dyDescent="0.3">
      <c r="A1066" s="661" t="s">
        <v>569</v>
      </c>
      <c r="B1066" s="662" t="s">
        <v>570</v>
      </c>
      <c r="C1066" s="663" t="s">
        <v>3328</v>
      </c>
      <c r="D1066" s="664" t="s">
        <v>5503</v>
      </c>
      <c r="E1066" s="663" t="s">
        <v>5504</v>
      </c>
      <c r="F1066" s="664" t="s">
        <v>5505</v>
      </c>
      <c r="G1066" s="663" t="s">
        <v>5200</v>
      </c>
      <c r="H1066" s="663" t="s">
        <v>5201</v>
      </c>
      <c r="I1066" s="665">
        <v>1169.6500000000001</v>
      </c>
      <c r="J1066" s="665">
        <v>2</v>
      </c>
      <c r="K1066" s="666">
        <v>2339.3000000000002</v>
      </c>
    </row>
    <row r="1067" spans="1:11" ht="14.4" customHeight="1" x14ac:dyDescent="0.3">
      <c r="A1067" s="661" t="s">
        <v>569</v>
      </c>
      <c r="B1067" s="662" t="s">
        <v>570</v>
      </c>
      <c r="C1067" s="663" t="s">
        <v>3328</v>
      </c>
      <c r="D1067" s="664" t="s">
        <v>5503</v>
      </c>
      <c r="E1067" s="663" t="s">
        <v>5504</v>
      </c>
      <c r="F1067" s="664" t="s">
        <v>5505</v>
      </c>
      <c r="G1067" s="663" t="s">
        <v>5202</v>
      </c>
      <c r="H1067" s="663" t="s">
        <v>5203</v>
      </c>
      <c r="I1067" s="665">
        <v>229.2</v>
      </c>
      <c r="J1067" s="665">
        <v>1</v>
      </c>
      <c r="K1067" s="666">
        <v>229.2</v>
      </c>
    </row>
    <row r="1068" spans="1:11" ht="14.4" customHeight="1" x14ac:dyDescent="0.3">
      <c r="A1068" s="661" t="s">
        <v>569</v>
      </c>
      <c r="B1068" s="662" t="s">
        <v>570</v>
      </c>
      <c r="C1068" s="663" t="s">
        <v>3328</v>
      </c>
      <c r="D1068" s="664" t="s">
        <v>5503</v>
      </c>
      <c r="E1068" s="663" t="s">
        <v>5504</v>
      </c>
      <c r="F1068" s="664" t="s">
        <v>5505</v>
      </c>
      <c r="G1068" s="663" t="s">
        <v>5204</v>
      </c>
      <c r="H1068" s="663" t="s">
        <v>5205</v>
      </c>
      <c r="I1068" s="665">
        <v>8572.7999999999993</v>
      </c>
      <c r="J1068" s="665">
        <v>1</v>
      </c>
      <c r="K1068" s="666">
        <v>8572.7999999999993</v>
      </c>
    </row>
    <row r="1069" spans="1:11" ht="14.4" customHeight="1" x14ac:dyDescent="0.3">
      <c r="A1069" s="661" t="s">
        <v>569</v>
      </c>
      <c r="B1069" s="662" t="s">
        <v>570</v>
      </c>
      <c r="C1069" s="663" t="s">
        <v>3328</v>
      </c>
      <c r="D1069" s="664" t="s">
        <v>5503</v>
      </c>
      <c r="E1069" s="663" t="s">
        <v>5504</v>
      </c>
      <c r="F1069" s="664" t="s">
        <v>5505</v>
      </c>
      <c r="G1069" s="663" t="s">
        <v>5206</v>
      </c>
      <c r="H1069" s="663" t="s">
        <v>5207</v>
      </c>
      <c r="I1069" s="665">
        <v>9504.2000000000007</v>
      </c>
      <c r="J1069" s="665">
        <v>1</v>
      </c>
      <c r="K1069" s="666">
        <v>9504.2000000000007</v>
      </c>
    </row>
    <row r="1070" spans="1:11" ht="14.4" customHeight="1" x14ac:dyDescent="0.3">
      <c r="A1070" s="661" t="s">
        <v>569</v>
      </c>
      <c r="B1070" s="662" t="s">
        <v>570</v>
      </c>
      <c r="C1070" s="663" t="s">
        <v>3328</v>
      </c>
      <c r="D1070" s="664" t="s">
        <v>5503</v>
      </c>
      <c r="E1070" s="663" t="s">
        <v>5504</v>
      </c>
      <c r="F1070" s="664" t="s">
        <v>5505</v>
      </c>
      <c r="G1070" s="663" t="s">
        <v>5208</v>
      </c>
      <c r="H1070" s="663" t="s">
        <v>5209</v>
      </c>
      <c r="I1070" s="665">
        <v>5774.1</v>
      </c>
      <c r="J1070" s="665">
        <v>1</v>
      </c>
      <c r="K1070" s="666">
        <v>5774.1</v>
      </c>
    </row>
    <row r="1071" spans="1:11" ht="14.4" customHeight="1" x14ac:dyDescent="0.3">
      <c r="A1071" s="661" t="s">
        <v>569</v>
      </c>
      <c r="B1071" s="662" t="s">
        <v>570</v>
      </c>
      <c r="C1071" s="663" t="s">
        <v>3328</v>
      </c>
      <c r="D1071" s="664" t="s">
        <v>5503</v>
      </c>
      <c r="E1071" s="663" t="s">
        <v>5504</v>
      </c>
      <c r="F1071" s="664" t="s">
        <v>5505</v>
      </c>
      <c r="G1071" s="663" t="s">
        <v>5210</v>
      </c>
      <c r="H1071" s="663" t="s">
        <v>5211</v>
      </c>
      <c r="I1071" s="665">
        <v>9017.83</v>
      </c>
      <c r="J1071" s="665">
        <v>2</v>
      </c>
      <c r="K1071" s="666">
        <v>18035.66</v>
      </c>
    </row>
    <row r="1072" spans="1:11" ht="14.4" customHeight="1" x14ac:dyDescent="0.3">
      <c r="A1072" s="661" t="s">
        <v>569</v>
      </c>
      <c r="B1072" s="662" t="s">
        <v>570</v>
      </c>
      <c r="C1072" s="663" t="s">
        <v>3328</v>
      </c>
      <c r="D1072" s="664" t="s">
        <v>5503</v>
      </c>
      <c r="E1072" s="663" t="s">
        <v>5504</v>
      </c>
      <c r="F1072" s="664" t="s">
        <v>5505</v>
      </c>
      <c r="G1072" s="663" t="s">
        <v>5212</v>
      </c>
      <c r="H1072" s="663" t="s">
        <v>5213</v>
      </c>
      <c r="I1072" s="665">
        <v>3859.18</v>
      </c>
      <c r="J1072" s="665">
        <v>1</v>
      </c>
      <c r="K1072" s="666">
        <v>3859.18</v>
      </c>
    </row>
    <row r="1073" spans="1:11" ht="14.4" customHeight="1" x14ac:dyDescent="0.3">
      <c r="A1073" s="661" t="s">
        <v>569</v>
      </c>
      <c r="B1073" s="662" t="s">
        <v>570</v>
      </c>
      <c r="C1073" s="663" t="s">
        <v>3328</v>
      </c>
      <c r="D1073" s="664" t="s">
        <v>5503</v>
      </c>
      <c r="E1073" s="663" t="s">
        <v>5504</v>
      </c>
      <c r="F1073" s="664" t="s">
        <v>5505</v>
      </c>
      <c r="G1073" s="663" t="s">
        <v>5214</v>
      </c>
      <c r="H1073" s="663" t="s">
        <v>5215</v>
      </c>
      <c r="I1073" s="665">
        <v>13281.01</v>
      </c>
      <c r="J1073" s="665">
        <v>1</v>
      </c>
      <c r="K1073" s="666">
        <v>13281.01</v>
      </c>
    </row>
    <row r="1074" spans="1:11" ht="14.4" customHeight="1" x14ac:dyDescent="0.3">
      <c r="A1074" s="661" t="s">
        <v>569</v>
      </c>
      <c r="B1074" s="662" t="s">
        <v>570</v>
      </c>
      <c r="C1074" s="663" t="s">
        <v>3328</v>
      </c>
      <c r="D1074" s="664" t="s">
        <v>5503</v>
      </c>
      <c r="E1074" s="663" t="s">
        <v>5504</v>
      </c>
      <c r="F1074" s="664" t="s">
        <v>5505</v>
      </c>
      <c r="G1074" s="663" t="s">
        <v>5216</v>
      </c>
      <c r="H1074" s="663" t="s">
        <v>5217</v>
      </c>
      <c r="I1074" s="665">
        <v>28702.85</v>
      </c>
      <c r="J1074" s="665">
        <v>1</v>
      </c>
      <c r="K1074" s="666">
        <v>28702.85</v>
      </c>
    </row>
    <row r="1075" spans="1:11" ht="14.4" customHeight="1" x14ac:dyDescent="0.3">
      <c r="A1075" s="661" t="s">
        <v>569</v>
      </c>
      <c r="B1075" s="662" t="s">
        <v>570</v>
      </c>
      <c r="C1075" s="663" t="s">
        <v>3328</v>
      </c>
      <c r="D1075" s="664" t="s">
        <v>5503</v>
      </c>
      <c r="E1075" s="663" t="s">
        <v>5504</v>
      </c>
      <c r="F1075" s="664" t="s">
        <v>5505</v>
      </c>
      <c r="G1075" s="663" t="s">
        <v>5218</v>
      </c>
      <c r="H1075" s="663" t="s">
        <v>5219</v>
      </c>
      <c r="I1075" s="665">
        <v>1485.42</v>
      </c>
      <c r="J1075" s="665">
        <v>1</v>
      </c>
      <c r="K1075" s="666">
        <v>1485.42</v>
      </c>
    </row>
    <row r="1076" spans="1:11" ht="14.4" customHeight="1" x14ac:dyDescent="0.3">
      <c r="A1076" s="661" t="s">
        <v>569</v>
      </c>
      <c r="B1076" s="662" t="s">
        <v>570</v>
      </c>
      <c r="C1076" s="663" t="s">
        <v>3328</v>
      </c>
      <c r="D1076" s="664" t="s">
        <v>5503</v>
      </c>
      <c r="E1076" s="663" t="s">
        <v>5504</v>
      </c>
      <c r="F1076" s="664" t="s">
        <v>5505</v>
      </c>
      <c r="G1076" s="663" t="s">
        <v>5220</v>
      </c>
      <c r="H1076" s="663" t="s">
        <v>5221</v>
      </c>
      <c r="I1076" s="665">
        <v>1034</v>
      </c>
      <c r="J1076" s="665">
        <v>1</v>
      </c>
      <c r="K1076" s="666">
        <v>1034</v>
      </c>
    </row>
    <row r="1077" spans="1:11" ht="14.4" customHeight="1" x14ac:dyDescent="0.3">
      <c r="A1077" s="661" t="s">
        <v>569</v>
      </c>
      <c r="B1077" s="662" t="s">
        <v>570</v>
      </c>
      <c r="C1077" s="663" t="s">
        <v>3328</v>
      </c>
      <c r="D1077" s="664" t="s">
        <v>5503</v>
      </c>
      <c r="E1077" s="663" t="s">
        <v>5504</v>
      </c>
      <c r="F1077" s="664" t="s">
        <v>5505</v>
      </c>
      <c r="G1077" s="663" t="s">
        <v>5222</v>
      </c>
      <c r="H1077" s="663" t="s">
        <v>5223</v>
      </c>
      <c r="I1077" s="665">
        <v>1029.42</v>
      </c>
      <c r="J1077" s="665">
        <v>1</v>
      </c>
      <c r="K1077" s="666">
        <v>1029.42</v>
      </c>
    </row>
    <row r="1078" spans="1:11" ht="14.4" customHeight="1" x14ac:dyDescent="0.3">
      <c r="A1078" s="661" t="s">
        <v>569</v>
      </c>
      <c r="B1078" s="662" t="s">
        <v>570</v>
      </c>
      <c r="C1078" s="663" t="s">
        <v>3328</v>
      </c>
      <c r="D1078" s="664" t="s">
        <v>5503</v>
      </c>
      <c r="E1078" s="663" t="s">
        <v>5504</v>
      </c>
      <c r="F1078" s="664" t="s">
        <v>5505</v>
      </c>
      <c r="G1078" s="663" t="s">
        <v>5224</v>
      </c>
      <c r="H1078" s="663" t="s">
        <v>5225</v>
      </c>
      <c r="I1078" s="665">
        <v>12254.4</v>
      </c>
      <c r="J1078" s="665">
        <v>1</v>
      </c>
      <c r="K1078" s="666">
        <v>12254.4</v>
      </c>
    </row>
    <row r="1079" spans="1:11" ht="14.4" customHeight="1" x14ac:dyDescent="0.3">
      <c r="A1079" s="661" t="s">
        <v>569</v>
      </c>
      <c r="B1079" s="662" t="s">
        <v>570</v>
      </c>
      <c r="C1079" s="663" t="s">
        <v>3328</v>
      </c>
      <c r="D1079" s="664" t="s">
        <v>5503</v>
      </c>
      <c r="E1079" s="663" t="s">
        <v>5504</v>
      </c>
      <c r="F1079" s="664" t="s">
        <v>5505</v>
      </c>
      <c r="G1079" s="663" t="s">
        <v>5226</v>
      </c>
      <c r="H1079" s="663" t="s">
        <v>5227</v>
      </c>
      <c r="I1079" s="665">
        <v>3859.18</v>
      </c>
      <c r="J1079" s="665">
        <v>1</v>
      </c>
      <c r="K1079" s="666">
        <v>3859.18</v>
      </c>
    </row>
    <row r="1080" spans="1:11" ht="14.4" customHeight="1" x14ac:dyDescent="0.3">
      <c r="A1080" s="661" t="s">
        <v>569</v>
      </c>
      <c r="B1080" s="662" t="s">
        <v>570</v>
      </c>
      <c r="C1080" s="663" t="s">
        <v>3328</v>
      </c>
      <c r="D1080" s="664" t="s">
        <v>5503</v>
      </c>
      <c r="E1080" s="663" t="s">
        <v>5504</v>
      </c>
      <c r="F1080" s="664" t="s">
        <v>5505</v>
      </c>
      <c r="G1080" s="663" t="s">
        <v>5228</v>
      </c>
      <c r="H1080" s="663" t="s">
        <v>5229</v>
      </c>
      <c r="I1080" s="665">
        <v>4208.2</v>
      </c>
      <c r="J1080" s="665">
        <v>1</v>
      </c>
      <c r="K1080" s="666">
        <v>4208.2</v>
      </c>
    </row>
    <row r="1081" spans="1:11" ht="14.4" customHeight="1" x14ac:dyDescent="0.3">
      <c r="A1081" s="661" t="s">
        <v>569</v>
      </c>
      <c r="B1081" s="662" t="s">
        <v>570</v>
      </c>
      <c r="C1081" s="663" t="s">
        <v>3328</v>
      </c>
      <c r="D1081" s="664" t="s">
        <v>5503</v>
      </c>
      <c r="E1081" s="663" t="s">
        <v>5504</v>
      </c>
      <c r="F1081" s="664" t="s">
        <v>5505</v>
      </c>
      <c r="G1081" s="663" t="s">
        <v>5230</v>
      </c>
      <c r="H1081" s="663" t="s">
        <v>5231</v>
      </c>
      <c r="I1081" s="665">
        <v>9635.85</v>
      </c>
      <c r="J1081" s="665">
        <v>1</v>
      </c>
      <c r="K1081" s="666">
        <v>9635.85</v>
      </c>
    </row>
    <row r="1082" spans="1:11" ht="14.4" customHeight="1" x14ac:dyDescent="0.3">
      <c r="A1082" s="661" t="s">
        <v>569</v>
      </c>
      <c r="B1082" s="662" t="s">
        <v>570</v>
      </c>
      <c r="C1082" s="663" t="s">
        <v>3328</v>
      </c>
      <c r="D1082" s="664" t="s">
        <v>5503</v>
      </c>
      <c r="E1082" s="663" t="s">
        <v>5504</v>
      </c>
      <c r="F1082" s="664" t="s">
        <v>5505</v>
      </c>
      <c r="G1082" s="663" t="s">
        <v>5232</v>
      </c>
      <c r="H1082" s="663" t="s">
        <v>5233</v>
      </c>
      <c r="I1082" s="665">
        <v>878.72</v>
      </c>
      <c r="J1082" s="665">
        <v>2</v>
      </c>
      <c r="K1082" s="666">
        <v>1757.44</v>
      </c>
    </row>
    <row r="1083" spans="1:11" ht="14.4" customHeight="1" x14ac:dyDescent="0.3">
      <c r="A1083" s="661" t="s">
        <v>569</v>
      </c>
      <c r="B1083" s="662" t="s">
        <v>570</v>
      </c>
      <c r="C1083" s="663" t="s">
        <v>3328</v>
      </c>
      <c r="D1083" s="664" t="s">
        <v>5503</v>
      </c>
      <c r="E1083" s="663" t="s">
        <v>5504</v>
      </c>
      <c r="F1083" s="664" t="s">
        <v>5505</v>
      </c>
      <c r="G1083" s="663" t="s">
        <v>5234</v>
      </c>
      <c r="H1083" s="663" t="s">
        <v>5235</v>
      </c>
      <c r="I1083" s="665">
        <v>680.69</v>
      </c>
      <c r="J1083" s="665">
        <v>1</v>
      </c>
      <c r="K1083" s="666">
        <v>680.69</v>
      </c>
    </row>
    <row r="1084" spans="1:11" ht="14.4" customHeight="1" x14ac:dyDescent="0.3">
      <c r="A1084" s="661" t="s">
        <v>569</v>
      </c>
      <c r="B1084" s="662" t="s">
        <v>570</v>
      </c>
      <c r="C1084" s="663" t="s">
        <v>3328</v>
      </c>
      <c r="D1084" s="664" t="s">
        <v>5503</v>
      </c>
      <c r="E1084" s="663" t="s">
        <v>5504</v>
      </c>
      <c r="F1084" s="664" t="s">
        <v>5505</v>
      </c>
      <c r="G1084" s="663" t="s">
        <v>5236</v>
      </c>
      <c r="H1084" s="663" t="s">
        <v>5237</v>
      </c>
      <c r="I1084" s="665">
        <v>3510.3</v>
      </c>
      <c r="J1084" s="665">
        <v>1</v>
      </c>
      <c r="K1084" s="666">
        <v>3510.3</v>
      </c>
    </row>
    <row r="1085" spans="1:11" ht="14.4" customHeight="1" x14ac:dyDescent="0.3">
      <c r="A1085" s="661" t="s">
        <v>569</v>
      </c>
      <c r="B1085" s="662" t="s">
        <v>570</v>
      </c>
      <c r="C1085" s="663" t="s">
        <v>3328</v>
      </c>
      <c r="D1085" s="664" t="s">
        <v>5503</v>
      </c>
      <c r="E1085" s="663" t="s">
        <v>5504</v>
      </c>
      <c r="F1085" s="664" t="s">
        <v>5505</v>
      </c>
      <c r="G1085" s="663" t="s">
        <v>5238</v>
      </c>
      <c r="H1085" s="663" t="s">
        <v>5239</v>
      </c>
      <c r="I1085" s="665">
        <v>3510.3</v>
      </c>
      <c r="J1085" s="665">
        <v>1</v>
      </c>
      <c r="K1085" s="666">
        <v>3510.3</v>
      </c>
    </row>
    <row r="1086" spans="1:11" ht="14.4" customHeight="1" x14ac:dyDescent="0.3">
      <c r="A1086" s="661" t="s">
        <v>569</v>
      </c>
      <c r="B1086" s="662" t="s">
        <v>570</v>
      </c>
      <c r="C1086" s="663" t="s">
        <v>3328</v>
      </c>
      <c r="D1086" s="664" t="s">
        <v>5503</v>
      </c>
      <c r="E1086" s="663" t="s">
        <v>5504</v>
      </c>
      <c r="F1086" s="664" t="s">
        <v>5505</v>
      </c>
      <c r="G1086" s="663" t="s">
        <v>5240</v>
      </c>
      <c r="H1086" s="663" t="s">
        <v>5241</v>
      </c>
      <c r="I1086" s="665">
        <v>10319.299999999999</v>
      </c>
      <c r="J1086" s="665">
        <v>1</v>
      </c>
      <c r="K1086" s="666">
        <v>10319.299999999999</v>
      </c>
    </row>
    <row r="1087" spans="1:11" ht="14.4" customHeight="1" x14ac:dyDescent="0.3">
      <c r="A1087" s="661" t="s">
        <v>569</v>
      </c>
      <c r="B1087" s="662" t="s">
        <v>570</v>
      </c>
      <c r="C1087" s="663" t="s">
        <v>3328</v>
      </c>
      <c r="D1087" s="664" t="s">
        <v>5503</v>
      </c>
      <c r="E1087" s="663" t="s">
        <v>5504</v>
      </c>
      <c r="F1087" s="664" t="s">
        <v>5505</v>
      </c>
      <c r="G1087" s="663" t="s">
        <v>5242</v>
      </c>
      <c r="H1087" s="663" t="s">
        <v>5243</v>
      </c>
      <c r="I1087" s="665">
        <v>5146.25</v>
      </c>
      <c r="J1087" s="665">
        <v>1</v>
      </c>
      <c r="K1087" s="666">
        <v>5146.25</v>
      </c>
    </row>
    <row r="1088" spans="1:11" ht="14.4" customHeight="1" x14ac:dyDescent="0.3">
      <c r="A1088" s="661" t="s">
        <v>569</v>
      </c>
      <c r="B1088" s="662" t="s">
        <v>570</v>
      </c>
      <c r="C1088" s="663" t="s">
        <v>3328</v>
      </c>
      <c r="D1088" s="664" t="s">
        <v>5503</v>
      </c>
      <c r="E1088" s="663" t="s">
        <v>5504</v>
      </c>
      <c r="F1088" s="664" t="s">
        <v>5505</v>
      </c>
      <c r="G1088" s="663" t="s">
        <v>5244</v>
      </c>
      <c r="H1088" s="663" t="s">
        <v>5245</v>
      </c>
      <c r="I1088" s="665">
        <v>8470.2000000000007</v>
      </c>
      <c r="J1088" s="665">
        <v>1</v>
      </c>
      <c r="K1088" s="666">
        <v>8470.2000000000007</v>
      </c>
    </row>
    <row r="1089" spans="1:11" ht="14.4" customHeight="1" x14ac:dyDescent="0.3">
      <c r="A1089" s="661" t="s">
        <v>569</v>
      </c>
      <c r="B1089" s="662" t="s">
        <v>570</v>
      </c>
      <c r="C1089" s="663" t="s">
        <v>3328</v>
      </c>
      <c r="D1089" s="664" t="s">
        <v>5503</v>
      </c>
      <c r="E1089" s="663" t="s">
        <v>5504</v>
      </c>
      <c r="F1089" s="664" t="s">
        <v>5505</v>
      </c>
      <c r="G1089" s="663" t="s">
        <v>5246</v>
      </c>
      <c r="H1089" s="663" t="s">
        <v>5247</v>
      </c>
      <c r="I1089" s="665">
        <v>8470.2000000000007</v>
      </c>
      <c r="J1089" s="665">
        <v>1</v>
      </c>
      <c r="K1089" s="666">
        <v>8470.2000000000007</v>
      </c>
    </row>
    <row r="1090" spans="1:11" ht="14.4" customHeight="1" x14ac:dyDescent="0.3">
      <c r="A1090" s="661" t="s">
        <v>569</v>
      </c>
      <c r="B1090" s="662" t="s">
        <v>570</v>
      </c>
      <c r="C1090" s="663" t="s">
        <v>3328</v>
      </c>
      <c r="D1090" s="664" t="s">
        <v>5503</v>
      </c>
      <c r="E1090" s="663" t="s">
        <v>5504</v>
      </c>
      <c r="F1090" s="664" t="s">
        <v>5505</v>
      </c>
      <c r="G1090" s="663" t="s">
        <v>5248</v>
      </c>
      <c r="H1090" s="663" t="s">
        <v>5249</v>
      </c>
      <c r="I1090" s="665">
        <v>1036.05</v>
      </c>
      <c r="J1090" s="665">
        <v>1</v>
      </c>
      <c r="K1090" s="666">
        <v>1036.05</v>
      </c>
    </row>
    <row r="1091" spans="1:11" ht="14.4" customHeight="1" x14ac:dyDescent="0.3">
      <c r="A1091" s="661" t="s">
        <v>569</v>
      </c>
      <c r="B1091" s="662" t="s">
        <v>570</v>
      </c>
      <c r="C1091" s="663" t="s">
        <v>3328</v>
      </c>
      <c r="D1091" s="664" t="s">
        <v>5503</v>
      </c>
      <c r="E1091" s="663" t="s">
        <v>5504</v>
      </c>
      <c r="F1091" s="664" t="s">
        <v>5505</v>
      </c>
      <c r="G1091" s="663" t="s">
        <v>5250</v>
      </c>
      <c r="H1091" s="663" t="s">
        <v>5251</v>
      </c>
      <c r="I1091" s="665">
        <v>1718.1</v>
      </c>
      <c r="J1091" s="665">
        <v>1</v>
      </c>
      <c r="K1091" s="666">
        <v>1718.1</v>
      </c>
    </row>
    <row r="1092" spans="1:11" ht="14.4" customHeight="1" x14ac:dyDescent="0.3">
      <c r="A1092" s="661" t="s">
        <v>569</v>
      </c>
      <c r="B1092" s="662" t="s">
        <v>570</v>
      </c>
      <c r="C1092" s="663" t="s">
        <v>3328</v>
      </c>
      <c r="D1092" s="664" t="s">
        <v>5503</v>
      </c>
      <c r="E1092" s="663" t="s">
        <v>5504</v>
      </c>
      <c r="F1092" s="664" t="s">
        <v>5505</v>
      </c>
      <c r="G1092" s="663" t="s">
        <v>5252</v>
      </c>
      <c r="H1092" s="663" t="s">
        <v>5253</v>
      </c>
      <c r="I1092" s="665">
        <v>391</v>
      </c>
      <c r="J1092" s="665">
        <v>1</v>
      </c>
      <c r="K1092" s="666">
        <v>391</v>
      </c>
    </row>
    <row r="1093" spans="1:11" ht="14.4" customHeight="1" x14ac:dyDescent="0.3">
      <c r="A1093" s="661" t="s">
        <v>569</v>
      </c>
      <c r="B1093" s="662" t="s">
        <v>570</v>
      </c>
      <c r="C1093" s="663" t="s">
        <v>3328</v>
      </c>
      <c r="D1093" s="664" t="s">
        <v>5503</v>
      </c>
      <c r="E1093" s="663" t="s">
        <v>5504</v>
      </c>
      <c r="F1093" s="664" t="s">
        <v>5505</v>
      </c>
      <c r="G1093" s="663" t="s">
        <v>5254</v>
      </c>
      <c r="H1093" s="663" t="s">
        <v>5255</v>
      </c>
      <c r="I1093" s="665">
        <v>300.95999999999998</v>
      </c>
      <c r="J1093" s="665">
        <v>1</v>
      </c>
      <c r="K1093" s="666">
        <v>300.95999999999998</v>
      </c>
    </row>
    <row r="1094" spans="1:11" ht="14.4" customHeight="1" x14ac:dyDescent="0.3">
      <c r="A1094" s="661" t="s">
        <v>569</v>
      </c>
      <c r="B1094" s="662" t="s">
        <v>570</v>
      </c>
      <c r="C1094" s="663" t="s">
        <v>3328</v>
      </c>
      <c r="D1094" s="664" t="s">
        <v>5503</v>
      </c>
      <c r="E1094" s="663" t="s">
        <v>5504</v>
      </c>
      <c r="F1094" s="664" t="s">
        <v>5505</v>
      </c>
      <c r="G1094" s="663" t="s">
        <v>5256</v>
      </c>
      <c r="H1094" s="663" t="s">
        <v>5257</v>
      </c>
      <c r="I1094" s="665">
        <v>8470.2000000000007</v>
      </c>
      <c r="J1094" s="665">
        <v>1</v>
      </c>
      <c r="K1094" s="666">
        <v>8470.2000000000007</v>
      </c>
    </row>
    <row r="1095" spans="1:11" ht="14.4" customHeight="1" x14ac:dyDescent="0.3">
      <c r="A1095" s="661" t="s">
        <v>569</v>
      </c>
      <c r="B1095" s="662" t="s">
        <v>570</v>
      </c>
      <c r="C1095" s="663" t="s">
        <v>3328</v>
      </c>
      <c r="D1095" s="664" t="s">
        <v>5503</v>
      </c>
      <c r="E1095" s="663" t="s">
        <v>5504</v>
      </c>
      <c r="F1095" s="664" t="s">
        <v>5505</v>
      </c>
      <c r="G1095" s="663" t="s">
        <v>5258</v>
      </c>
      <c r="H1095" s="663" t="s">
        <v>5259</v>
      </c>
      <c r="I1095" s="665">
        <v>5774.1</v>
      </c>
      <c r="J1095" s="665">
        <v>1</v>
      </c>
      <c r="K1095" s="666">
        <v>5774.1</v>
      </c>
    </row>
    <row r="1096" spans="1:11" ht="14.4" customHeight="1" x14ac:dyDescent="0.3">
      <c r="A1096" s="661" t="s">
        <v>569</v>
      </c>
      <c r="B1096" s="662" t="s">
        <v>570</v>
      </c>
      <c r="C1096" s="663" t="s">
        <v>3328</v>
      </c>
      <c r="D1096" s="664" t="s">
        <v>5503</v>
      </c>
      <c r="E1096" s="663" t="s">
        <v>5504</v>
      </c>
      <c r="F1096" s="664" t="s">
        <v>5505</v>
      </c>
      <c r="G1096" s="663" t="s">
        <v>5260</v>
      </c>
      <c r="H1096" s="663" t="s">
        <v>5261</v>
      </c>
      <c r="I1096" s="665">
        <v>6964.26</v>
      </c>
      <c r="J1096" s="665">
        <v>2</v>
      </c>
      <c r="K1096" s="666">
        <v>13928.52</v>
      </c>
    </row>
    <row r="1097" spans="1:11" ht="14.4" customHeight="1" x14ac:dyDescent="0.3">
      <c r="A1097" s="661" t="s">
        <v>569</v>
      </c>
      <c r="B1097" s="662" t="s">
        <v>570</v>
      </c>
      <c r="C1097" s="663" t="s">
        <v>3328</v>
      </c>
      <c r="D1097" s="664" t="s">
        <v>5503</v>
      </c>
      <c r="E1097" s="663" t="s">
        <v>5504</v>
      </c>
      <c r="F1097" s="664" t="s">
        <v>5505</v>
      </c>
      <c r="G1097" s="663" t="s">
        <v>5262</v>
      </c>
      <c r="H1097" s="663" t="s">
        <v>5263</v>
      </c>
      <c r="I1097" s="665">
        <v>6964.26</v>
      </c>
      <c r="J1097" s="665">
        <v>1</v>
      </c>
      <c r="K1097" s="666">
        <v>6964.26</v>
      </c>
    </row>
    <row r="1098" spans="1:11" ht="14.4" customHeight="1" x14ac:dyDescent="0.3">
      <c r="A1098" s="661" t="s">
        <v>569</v>
      </c>
      <c r="B1098" s="662" t="s">
        <v>570</v>
      </c>
      <c r="C1098" s="663" t="s">
        <v>3328</v>
      </c>
      <c r="D1098" s="664" t="s">
        <v>5503</v>
      </c>
      <c r="E1098" s="663" t="s">
        <v>5504</v>
      </c>
      <c r="F1098" s="664" t="s">
        <v>5505</v>
      </c>
      <c r="G1098" s="663" t="s">
        <v>5264</v>
      </c>
      <c r="H1098" s="663" t="s">
        <v>5265</v>
      </c>
      <c r="I1098" s="665">
        <v>400.14</v>
      </c>
      <c r="J1098" s="665">
        <v>1</v>
      </c>
      <c r="K1098" s="666">
        <v>400.14</v>
      </c>
    </row>
    <row r="1099" spans="1:11" ht="14.4" customHeight="1" x14ac:dyDescent="0.3">
      <c r="A1099" s="661" t="s">
        <v>569</v>
      </c>
      <c r="B1099" s="662" t="s">
        <v>570</v>
      </c>
      <c r="C1099" s="663" t="s">
        <v>3328</v>
      </c>
      <c r="D1099" s="664" t="s">
        <v>5503</v>
      </c>
      <c r="E1099" s="663" t="s">
        <v>5504</v>
      </c>
      <c r="F1099" s="664" t="s">
        <v>5505</v>
      </c>
      <c r="G1099" s="663" t="s">
        <v>5266</v>
      </c>
      <c r="H1099" s="663" t="s">
        <v>5267</v>
      </c>
      <c r="I1099" s="665">
        <v>400.14</v>
      </c>
      <c r="J1099" s="665">
        <v>2</v>
      </c>
      <c r="K1099" s="666">
        <v>800.28</v>
      </c>
    </row>
    <row r="1100" spans="1:11" ht="14.4" customHeight="1" x14ac:dyDescent="0.3">
      <c r="A1100" s="661" t="s">
        <v>569</v>
      </c>
      <c r="B1100" s="662" t="s">
        <v>570</v>
      </c>
      <c r="C1100" s="663" t="s">
        <v>3328</v>
      </c>
      <c r="D1100" s="664" t="s">
        <v>5503</v>
      </c>
      <c r="E1100" s="663" t="s">
        <v>5504</v>
      </c>
      <c r="F1100" s="664" t="s">
        <v>5505</v>
      </c>
      <c r="G1100" s="663" t="s">
        <v>5268</v>
      </c>
      <c r="H1100" s="663" t="s">
        <v>5269</v>
      </c>
      <c r="I1100" s="665">
        <v>1048.8</v>
      </c>
      <c r="J1100" s="665">
        <v>1</v>
      </c>
      <c r="K1100" s="666">
        <v>1048.8</v>
      </c>
    </row>
    <row r="1101" spans="1:11" ht="14.4" customHeight="1" x14ac:dyDescent="0.3">
      <c r="A1101" s="661" t="s">
        <v>569</v>
      </c>
      <c r="B1101" s="662" t="s">
        <v>570</v>
      </c>
      <c r="C1101" s="663" t="s">
        <v>3328</v>
      </c>
      <c r="D1101" s="664" t="s">
        <v>5503</v>
      </c>
      <c r="E1101" s="663" t="s">
        <v>5504</v>
      </c>
      <c r="F1101" s="664" t="s">
        <v>5505</v>
      </c>
      <c r="G1101" s="663" t="s">
        <v>5270</v>
      </c>
      <c r="H1101" s="663" t="s">
        <v>5271</v>
      </c>
      <c r="I1101" s="665">
        <v>1048.8</v>
      </c>
      <c r="J1101" s="665">
        <v>1</v>
      </c>
      <c r="K1101" s="666">
        <v>1048.8</v>
      </c>
    </row>
    <row r="1102" spans="1:11" ht="14.4" customHeight="1" x14ac:dyDescent="0.3">
      <c r="A1102" s="661" t="s">
        <v>569</v>
      </c>
      <c r="B1102" s="662" t="s">
        <v>570</v>
      </c>
      <c r="C1102" s="663" t="s">
        <v>3328</v>
      </c>
      <c r="D1102" s="664" t="s">
        <v>5503</v>
      </c>
      <c r="E1102" s="663" t="s">
        <v>5504</v>
      </c>
      <c r="F1102" s="664" t="s">
        <v>5505</v>
      </c>
      <c r="G1102" s="663" t="s">
        <v>5272</v>
      </c>
      <c r="H1102" s="663" t="s">
        <v>5273</v>
      </c>
      <c r="I1102" s="665">
        <v>1358.87</v>
      </c>
      <c r="J1102" s="665">
        <v>1</v>
      </c>
      <c r="K1102" s="666">
        <v>1358.87</v>
      </c>
    </row>
    <row r="1103" spans="1:11" ht="14.4" customHeight="1" x14ac:dyDescent="0.3">
      <c r="A1103" s="661" t="s">
        <v>569</v>
      </c>
      <c r="B1103" s="662" t="s">
        <v>570</v>
      </c>
      <c r="C1103" s="663" t="s">
        <v>3328</v>
      </c>
      <c r="D1103" s="664" t="s">
        <v>5503</v>
      </c>
      <c r="E1103" s="663" t="s">
        <v>5504</v>
      </c>
      <c r="F1103" s="664" t="s">
        <v>5505</v>
      </c>
      <c r="G1103" s="663" t="s">
        <v>5274</v>
      </c>
      <c r="H1103" s="663" t="s">
        <v>5275</v>
      </c>
      <c r="I1103" s="665">
        <v>1423.86</v>
      </c>
      <c r="J1103" s="665">
        <v>1</v>
      </c>
      <c r="K1103" s="666">
        <v>1423.86</v>
      </c>
    </row>
    <row r="1104" spans="1:11" ht="14.4" customHeight="1" x14ac:dyDescent="0.3">
      <c r="A1104" s="661" t="s">
        <v>569</v>
      </c>
      <c r="B1104" s="662" t="s">
        <v>570</v>
      </c>
      <c r="C1104" s="663" t="s">
        <v>3328</v>
      </c>
      <c r="D1104" s="664" t="s">
        <v>5503</v>
      </c>
      <c r="E1104" s="663" t="s">
        <v>5504</v>
      </c>
      <c r="F1104" s="664" t="s">
        <v>5505</v>
      </c>
      <c r="G1104" s="663" t="s">
        <v>5276</v>
      </c>
      <c r="H1104" s="663" t="s">
        <v>5277</v>
      </c>
      <c r="I1104" s="665">
        <v>606.48</v>
      </c>
      <c r="J1104" s="665">
        <v>1</v>
      </c>
      <c r="K1104" s="666">
        <v>606.48</v>
      </c>
    </row>
    <row r="1105" spans="1:11" ht="14.4" customHeight="1" x14ac:dyDescent="0.3">
      <c r="A1105" s="661" t="s">
        <v>569</v>
      </c>
      <c r="B1105" s="662" t="s">
        <v>570</v>
      </c>
      <c r="C1105" s="663" t="s">
        <v>3328</v>
      </c>
      <c r="D1105" s="664" t="s">
        <v>5503</v>
      </c>
      <c r="E1105" s="663" t="s">
        <v>5504</v>
      </c>
      <c r="F1105" s="664" t="s">
        <v>5505</v>
      </c>
      <c r="G1105" s="663" t="s">
        <v>5278</v>
      </c>
      <c r="H1105" s="663" t="s">
        <v>5279</v>
      </c>
      <c r="I1105" s="665">
        <v>606.48</v>
      </c>
      <c r="J1105" s="665">
        <v>2</v>
      </c>
      <c r="K1105" s="666">
        <v>1212.96</v>
      </c>
    </row>
    <row r="1106" spans="1:11" ht="14.4" customHeight="1" x14ac:dyDescent="0.3">
      <c r="A1106" s="661" t="s">
        <v>569</v>
      </c>
      <c r="B1106" s="662" t="s">
        <v>570</v>
      </c>
      <c r="C1106" s="663" t="s">
        <v>3328</v>
      </c>
      <c r="D1106" s="664" t="s">
        <v>5503</v>
      </c>
      <c r="E1106" s="663" t="s">
        <v>5504</v>
      </c>
      <c r="F1106" s="664" t="s">
        <v>5505</v>
      </c>
      <c r="G1106" s="663" t="s">
        <v>5280</v>
      </c>
      <c r="H1106" s="663" t="s">
        <v>5281</v>
      </c>
      <c r="I1106" s="665">
        <v>606.48</v>
      </c>
      <c r="J1106" s="665">
        <v>4</v>
      </c>
      <c r="K1106" s="666">
        <v>2425.9</v>
      </c>
    </row>
    <row r="1107" spans="1:11" ht="14.4" customHeight="1" x14ac:dyDescent="0.3">
      <c r="A1107" s="661" t="s">
        <v>569</v>
      </c>
      <c r="B1107" s="662" t="s">
        <v>570</v>
      </c>
      <c r="C1107" s="663" t="s">
        <v>3328</v>
      </c>
      <c r="D1107" s="664" t="s">
        <v>5503</v>
      </c>
      <c r="E1107" s="663" t="s">
        <v>5504</v>
      </c>
      <c r="F1107" s="664" t="s">
        <v>5505</v>
      </c>
      <c r="G1107" s="663" t="s">
        <v>5282</v>
      </c>
      <c r="H1107" s="663" t="s">
        <v>4559</v>
      </c>
      <c r="I1107" s="665">
        <v>344.28</v>
      </c>
      <c r="J1107" s="665">
        <v>2</v>
      </c>
      <c r="K1107" s="666">
        <v>688.56</v>
      </c>
    </row>
    <row r="1108" spans="1:11" ht="14.4" customHeight="1" x14ac:dyDescent="0.3">
      <c r="A1108" s="661" t="s">
        <v>569</v>
      </c>
      <c r="B1108" s="662" t="s">
        <v>570</v>
      </c>
      <c r="C1108" s="663" t="s">
        <v>3328</v>
      </c>
      <c r="D1108" s="664" t="s">
        <v>5503</v>
      </c>
      <c r="E1108" s="663" t="s">
        <v>5504</v>
      </c>
      <c r="F1108" s="664" t="s">
        <v>5505</v>
      </c>
      <c r="G1108" s="663" t="s">
        <v>5283</v>
      </c>
      <c r="H1108" s="663" t="s">
        <v>5284</v>
      </c>
      <c r="I1108" s="665">
        <v>1643.88</v>
      </c>
      <c r="J1108" s="665">
        <v>2</v>
      </c>
      <c r="K1108" s="666">
        <v>3287.76</v>
      </c>
    </row>
    <row r="1109" spans="1:11" ht="14.4" customHeight="1" x14ac:dyDescent="0.3">
      <c r="A1109" s="661" t="s">
        <v>569</v>
      </c>
      <c r="B1109" s="662" t="s">
        <v>570</v>
      </c>
      <c r="C1109" s="663" t="s">
        <v>3328</v>
      </c>
      <c r="D1109" s="664" t="s">
        <v>5503</v>
      </c>
      <c r="E1109" s="663" t="s">
        <v>5504</v>
      </c>
      <c r="F1109" s="664" t="s">
        <v>5505</v>
      </c>
      <c r="G1109" s="663" t="s">
        <v>5285</v>
      </c>
      <c r="H1109" s="663" t="s">
        <v>5286</v>
      </c>
      <c r="I1109" s="665">
        <v>1062.4850000000001</v>
      </c>
      <c r="J1109" s="665">
        <v>3</v>
      </c>
      <c r="K1109" s="666">
        <v>3187.46</v>
      </c>
    </row>
    <row r="1110" spans="1:11" ht="14.4" customHeight="1" x14ac:dyDescent="0.3">
      <c r="A1110" s="661" t="s">
        <v>569</v>
      </c>
      <c r="B1110" s="662" t="s">
        <v>570</v>
      </c>
      <c r="C1110" s="663" t="s">
        <v>3328</v>
      </c>
      <c r="D1110" s="664" t="s">
        <v>5503</v>
      </c>
      <c r="E1110" s="663" t="s">
        <v>5504</v>
      </c>
      <c r="F1110" s="664" t="s">
        <v>5505</v>
      </c>
      <c r="G1110" s="663" t="s">
        <v>5287</v>
      </c>
      <c r="H1110" s="663" t="s">
        <v>5288</v>
      </c>
      <c r="I1110" s="665">
        <v>1062.49</v>
      </c>
      <c r="J1110" s="665">
        <v>1</v>
      </c>
      <c r="K1110" s="666">
        <v>1062.49</v>
      </c>
    </row>
    <row r="1111" spans="1:11" ht="14.4" customHeight="1" x14ac:dyDescent="0.3">
      <c r="A1111" s="661" t="s">
        <v>569</v>
      </c>
      <c r="B1111" s="662" t="s">
        <v>570</v>
      </c>
      <c r="C1111" s="663" t="s">
        <v>3328</v>
      </c>
      <c r="D1111" s="664" t="s">
        <v>5503</v>
      </c>
      <c r="E1111" s="663" t="s">
        <v>5504</v>
      </c>
      <c r="F1111" s="664" t="s">
        <v>5505</v>
      </c>
      <c r="G1111" s="663" t="s">
        <v>5289</v>
      </c>
      <c r="H1111" s="663" t="s">
        <v>5290</v>
      </c>
      <c r="I1111" s="665">
        <v>1062.4850000000001</v>
      </c>
      <c r="J1111" s="665">
        <v>3</v>
      </c>
      <c r="K1111" s="666">
        <v>3187.46</v>
      </c>
    </row>
    <row r="1112" spans="1:11" ht="14.4" customHeight="1" x14ac:dyDescent="0.3">
      <c r="A1112" s="661" t="s">
        <v>569</v>
      </c>
      <c r="B1112" s="662" t="s">
        <v>570</v>
      </c>
      <c r="C1112" s="663" t="s">
        <v>3328</v>
      </c>
      <c r="D1112" s="664" t="s">
        <v>5503</v>
      </c>
      <c r="E1112" s="663" t="s">
        <v>5504</v>
      </c>
      <c r="F1112" s="664" t="s">
        <v>5505</v>
      </c>
      <c r="G1112" s="663" t="s">
        <v>5291</v>
      </c>
      <c r="H1112" s="663" t="s">
        <v>5292</v>
      </c>
      <c r="I1112" s="665">
        <v>1062.49</v>
      </c>
      <c r="J1112" s="665">
        <v>1</v>
      </c>
      <c r="K1112" s="666">
        <v>1062.49</v>
      </c>
    </row>
    <row r="1113" spans="1:11" ht="14.4" customHeight="1" x14ac:dyDescent="0.3">
      <c r="A1113" s="661" t="s">
        <v>569</v>
      </c>
      <c r="B1113" s="662" t="s">
        <v>570</v>
      </c>
      <c r="C1113" s="663" t="s">
        <v>3328</v>
      </c>
      <c r="D1113" s="664" t="s">
        <v>5503</v>
      </c>
      <c r="E1113" s="663" t="s">
        <v>5504</v>
      </c>
      <c r="F1113" s="664" t="s">
        <v>5505</v>
      </c>
      <c r="G1113" s="663" t="s">
        <v>5293</v>
      </c>
      <c r="H1113" s="663" t="s">
        <v>5294</v>
      </c>
      <c r="I1113" s="665">
        <v>9735.6</v>
      </c>
      <c r="J1113" s="665">
        <v>1</v>
      </c>
      <c r="K1113" s="666">
        <v>9735.6</v>
      </c>
    </row>
    <row r="1114" spans="1:11" ht="14.4" customHeight="1" x14ac:dyDescent="0.3">
      <c r="A1114" s="661" t="s">
        <v>569</v>
      </c>
      <c r="B1114" s="662" t="s">
        <v>570</v>
      </c>
      <c r="C1114" s="663" t="s">
        <v>3328</v>
      </c>
      <c r="D1114" s="664" t="s">
        <v>5503</v>
      </c>
      <c r="E1114" s="663" t="s">
        <v>5504</v>
      </c>
      <c r="F1114" s="664" t="s">
        <v>5505</v>
      </c>
      <c r="G1114" s="663" t="s">
        <v>5295</v>
      </c>
      <c r="H1114" s="663" t="s">
        <v>5296</v>
      </c>
      <c r="I1114" s="665">
        <v>10257.719999999999</v>
      </c>
      <c r="J1114" s="665">
        <v>1</v>
      </c>
      <c r="K1114" s="666">
        <v>10257.719999999999</v>
      </c>
    </row>
    <row r="1115" spans="1:11" ht="14.4" customHeight="1" x14ac:dyDescent="0.3">
      <c r="A1115" s="661" t="s">
        <v>569</v>
      </c>
      <c r="B1115" s="662" t="s">
        <v>570</v>
      </c>
      <c r="C1115" s="663" t="s">
        <v>3328</v>
      </c>
      <c r="D1115" s="664" t="s">
        <v>5503</v>
      </c>
      <c r="E1115" s="663" t="s">
        <v>5504</v>
      </c>
      <c r="F1115" s="664" t="s">
        <v>5505</v>
      </c>
      <c r="G1115" s="663" t="s">
        <v>5297</v>
      </c>
      <c r="H1115" s="663" t="s">
        <v>5298</v>
      </c>
      <c r="I1115" s="665">
        <v>12640.32</v>
      </c>
      <c r="J1115" s="665">
        <v>1</v>
      </c>
      <c r="K1115" s="666">
        <v>12640.32</v>
      </c>
    </row>
    <row r="1116" spans="1:11" ht="14.4" customHeight="1" x14ac:dyDescent="0.3">
      <c r="A1116" s="661" t="s">
        <v>569</v>
      </c>
      <c r="B1116" s="662" t="s">
        <v>570</v>
      </c>
      <c r="C1116" s="663" t="s">
        <v>3328</v>
      </c>
      <c r="D1116" s="664" t="s">
        <v>5503</v>
      </c>
      <c r="E1116" s="663" t="s">
        <v>5504</v>
      </c>
      <c r="F1116" s="664" t="s">
        <v>5505</v>
      </c>
      <c r="G1116" s="663" t="s">
        <v>5299</v>
      </c>
      <c r="H1116" s="663" t="s">
        <v>5300</v>
      </c>
      <c r="I1116" s="665">
        <v>5517.6</v>
      </c>
      <c r="J1116" s="665">
        <v>1</v>
      </c>
      <c r="K1116" s="666">
        <v>5517.6</v>
      </c>
    </row>
    <row r="1117" spans="1:11" ht="14.4" customHeight="1" x14ac:dyDescent="0.3">
      <c r="A1117" s="661" t="s">
        <v>569</v>
      </c>
      <c r="B1117" s="662" t="s">
        <v>570</v>
      </c>
      <c r="C1117" s="663" t="s">
        <v>3328</v>
      </c>
      <c r="D1117" s="664" t="s">
        <v>5503</v>
      </c>
      <c r="E1117" s="663" t="s">
        <v>5504</v>
      </c>
      <c r="F1117" s="664" t="s">
        <v>5505</v>
      </c>
      <c r="G1117" s="663" t="s">
        <v>5301</v>
      </c>
      <c r="H1117" s="663" t="s">
        <v>5302</v>
      </c>
      <c r="I1117" s="665">
        <v>473.1</v>
      </c>
      <c r="J1117" s="665">
        <v>1</v>
      </c>
      <c r="K1117" s="666">
        <v>473.1</v>
      </c>
    </row>
    <row r="1118" spans="1:11" ht="14.4" customHeight="1" x14ac:dyDescent="0.3">
      <c r="A1118" s="661" t="s">
        <v>569</v>
      </c>
      <c r="B1118" s="662" t="s">
        <v>570</v>
      </c>
      <c r="C1118" s="663" t="s">
        <v>3328</v>
      </c>
      <c r="D1118" s="664" t="s">
        <v>5503</v>
      </c>
      <c r="E1118" s="663" t="s">
        <v>5504</v>
      </c>
      <c r="F1118" s="664" t="s">
        <v>5505</v>
      </c>
      <c r="G1118" s="663" t="s">
        <v>5303</v>
      </c>
      <c r="H1118" s="663" t="s">
        <v>5304</v>
      </c>
      <c r="I1118" s="665">
        <v>471.98</v>
      </c>
      <c r="J1118" s="665">
        <v>2</v>
      </c>
      <c r="K1118" s="666">
        <v>943.96</v>
      </c>
    </row>
    <row r="1119" spans="1:11" ht="14.4" customHeight="1" x14ac:dyDescent="0.3">
      <c r="A1119" s="661" t="s">
        <v>569</v>
      </c>
      <c r="B1119" s="662" t="s">
        <v>570</v>
      </c>
      <c r="C1119" s="663" t="s">
        <v>3328</v>
      </c>
      <c r="D1119" s="664" t="s">
        <v>5503</v>
      </c>
      <c r="E1119" s="663" t="s">
        <v>5504</v>
      </c>
      <c r="F1119" s="664" t="s">
        <v>5505</v>
      </c>
      <c r="G1119" s="663" t="s">
        <v>5305</v>
      </c>
      <c r="H1119" s="663" t="s">
        <v>5306</v>
      </c>
      <c r="I1119" s="665">
        <v>499.32</v>
      </c>
      <c r="J1119" s="665">
        <v>1</v>
      </c>
      <c r="K1119" s="666">
        <v>499.32</v>
      </c>
    </row>
    <row r="1120" spans="1:11" ht="14.4" customHeight="1" x14ac:dyDescent="0.3">
      <c r="A1120" s="661" t="s">
        <v>569</v>
      </c>
      <c r="B1120" s="662" t="s">
        <v>570</v>
      </c>
      <c r="C1120" s="663" t="s">
        <v>3328</v>
      </c>
      <c r="D1120" s="664" t="s">
        <v>5503</v>
      </c>
      <c r="E1120" s="663" t="s">
        <v>5504</v>
      </c>
      <c r="F1120" s="664" t="s">
        <v>5505</v>
      </c>
      <c r="G1120" s="663" t="s">
        <v>5307</v>
      </c>
      <c r="H1120" s="663" t="s">
        <v>5308</v>
      </c>
      <c r="I1120" s="665">
        <v>1830.84</v>
      </c>
      <c r="J1120" s="665">
        <v>1</v>
      </c>
      <c r="K1120" s="666">
        <v>1830.84</v>
      </c>
    </row>
    <row r="1121" spans="1:11" ht="14.4" customHeight="1" x14ac:dyDescent="0.3">
      <c r="A1121" s="661" t="s">
        <v>569</v>
      </c>
      <c r="B1121" s="662" t="s">
        <v>570</v>
      </c>
      <c r="C1121" s="663" t="s">
        <v>3328</v>
      </c>
      <c r="D1121" s="664" t="s">
        <v>5503</v>
      </c>
      <c r="E1121" s="663" t="s">
        <v>5504</v>
      </c>
      <c r="F1121" s="664" t="s">
        <v>5505</v>
      </c>
      <c r="G1121" s="663" t="s">
        <v>5309</v>
      </c>
      <c r="H1121" s="663" t="s">
        <v>5310</v>
      </c>
      <c r="I1121" s="665">
        <v>1247.1500000000001</v>
      </c>
      <c r="J1121" s="665">
        <v>2</v>
      </c>
      <c r="K1121" s="666">
        <v>2494.31</v>
      </c>
    </row>
    <row r="1122" spans="1:11" ht="14.4" customHeight="1" x14ac:dyDescent="0.3">
      <c r="A1122" s="661" t="s">
        <v>569</v>
      </c>
      <c r="B1122" s="662" t="s">
        <v>570</v>
      </c>
      <c r="C1122" s="663" t="s">
        <v>3328</v>
      </c>
      <c r="D1122" s="664" t="s">
        <v>5503</v>
      </c>
      <c r="E1122" s="663" t="s">
        <v>5504</v>
      </c>
      <c r="F1122" s="664" t="s">
        <v>5505</v>
      </c>
      <c r="G1122" s="663" t="s">
        <v>5311</v>
      </c>
      <c r="H1122" s="663" t="s">
        <v>5312</v>
      </c>
      <c r="I1122" s="665">
        <v>1421.58</v>
      </c>
      <c r="J1122" s="665">
        <v>1</v>
      </c>
      <c r="K1122" s="666">
        <v>1421.58</v>
      </c>
    </row>
    <row r="1123" spans="1:11" ht="14.4" customHeight="1" x14ac:dyDescent="0.3">
      <c r="A1123" s="661" t="s">
        <v>569</v>
      </c>
      <c r="B1123" s="662" t="s">
        <v>570</v>
      </c>
      <c r="C1123" s="663" t="s">
        <v>3328</v>
      </c>
      <c r="D1123" s="664" t="s">
        <v>5503</v>
      </c>
      <c r="E1123" s="663" t="s">
        <v>5504</v>
      </c>
      <c r="F1123" s="664" t="s">
        <v>5505</v>
      </c>
      <c r="G1123" s="663" t="s">
        <v>5313</v>
      </c>
      <c r="H1123" s="663" t="s">
        <v>5314</v>
      </c>
      <c r="I1123" s="665">
        <v>1839.1</v>
      </c>
      <c r="J1123" s="665">
        <v>1</v>
      </c>
      <c r="K1123" s="666">
        <v>1839.1</v>
      </c>
    </row>
    <row r="1124" spans="1:11" ht="14.4" customHeight="1" x14ac:dyDescent="0.3">
      <c r="A1124" s="661" t="s">
        <v>569</v>
      </c>
      <c r="B1124" s="662" t="s">
        <v>570</v>
      </c>
      <c r="C1124" s="663" t="s">
        <v>3328</v>
      </c>
      <c r="D1124" s="664" t="s">
        <v>5503</v>
      </c>
      <c r="E1124" s="663" t="s">
        <v>5504</v>
      </c>
      <c r="F1124" s="664" t="s">
        <v>5505</v>
      </c>
      <c r="G1124" s="663" t="s">
        <v>5315</v>
      </c>
      <c r="H1124" s="663" t="s">
        <v>5316</v>
      </c>
      <c r="I1124" s="665">
        <v>9504.17</v>
      </c>
      <c r="J1124" s="665">
        <v>1</v>
      </c>
      <c r="K1124" s="666">
        <v>9504.17</v>
      </c>
    </row>
    <row r="1125" spans="1:11" ht="14.4" customHeight="1" x14ac:dyDescent="0.3">
      <c r="A1125" s="661" t="s">
        <v>569</v>
      </c>
      <c r="B1125" s="662" t="s">
        <v>570</v>
      </c>
      <c r="C1125" s="663" t="s">
        <v>3328</v>
      </c>
      <c r="D1125" s="664" t="s">
        <v>5503</v>
      </c>
      <c r="E1125" s="663" t="s">
        <v>5504</v>
      </c>
      <c r="F1125" s="664" t="s">
        <v>5505</v>
      </c>
      <c r="G1125" s="663" t="s">
        <v>5317</v>
      </c>
      <c r="H1125" s="663" t="s">
        <v>5318</v>
      </c>
      <c r="I1125" s="665">
        <v>851.57500000000005</v>
      </c>
      <c r="J1125" s="665">
        <v>3</v>
      </c>
      <c r="K1125" s="666">
        <v>2554.7200000000003</v>
      </c>
    </row>
    <row r="1126" spans="1:11" ht="14.4" customHeight="1" x14ac:dyDescent="0.3">
      <c r="A1126" s="661" t="s">
        <v>569</v>
      </c>
      <c r="B1126" s="662" t="s">
        <v>570</v>
      </c>
      <c r="C1126" s="663" t="s">
        <v>3328</v>
      </c>
      <c r="D1126" s="664" t="s">
        <v>5503</v>
      </c>
      <c r="E1126" s="663" t="s">
        <v>5504</v>
      </c>
      <c r="F1126" s="664" t="s">
        <v>5505</v>
      </c>
      <c r="G1126" s="663" t="s">
        <v>5319</v>
      </c>
      <c r="H1126" s="663" t="s">
        <v>5320</v>
      </c>
      <c r="I1126" s="665">
        <v>471.96</v>
      </c>
      <c r="J1126" s="665">
        <v>1</v>
      </c>
      <c r="K1126" s="666">
        <v>471.96</v>
      </c>
    </row>
    <row r="1127" spans="1:11" ht="14.4" customHeight="1" x14ac:dyDescent="0.3">
      <c r="A1127" s="661" t="s">
        <v>569</v>
      </c>
      <c r="B1127" s="662" t="s">
        <v>570</v>
      </c>
      <c r="C1127" s="663" t="s">
        <v>3328</v>
      </c>
      <c r="D1127" s="664" t="s">
        <v>5503</v>
      </c>
      <c r="E1127" s="663" t="s">
        <v>5504</v>
      </c>
      <c r="F1127" s="664" t="s">
        <v>5505</v>
      </c>
      <c r="G1127" s="663" t="s">
        <v>5321</v>
      </c>
      <c r="H1127" s="663" t="s">
        <v>5322</v>
      </c>
      <c r="I1127" s="665">
        <v>5774.11</v>
      </c>
      <c r="J1127" s="665">
        <v>1</v>
      </c>
      <c r="K1127" s="666">
        <v>5774.11</v>
      </c>
    </row>
    <row r="1128" spans="1:11" ht="14.4" customHeight="1" x14ac:dyDescent="0.3">
      <c r="A1128" s="661" t="s">
        <v>569</v>
      </c>
      <c r="B1128" s="662" t="s">
        <v>570</v>
      </c>
      <c r="C1128" s="663" t="s">
        <v>3328</v>
      </c>
      <c r="D1128" s="664" t="s">
        <v>5503</v>
      </c>
      <c r="E1128" s="663" t="s">
        <v>5504</v>
      </c>
      <c r="F1128" s="664" t="s">
        <v>5505</v>
      </c>
      <c r="G1128" s="663" t="s">
        <v>5323</v>
      </c>
      <c r="H1128" s="663" t="s">
        <v>5324</v>
      </c>
      <c r="I1128" s="665">
        <v>9275</v>
      </c>
      <c r="J1128" s="665">
        <v>1</v>
      </c>
      <c r="K1128" s="666">
        <v>9275</v>
      </c>
    </row>
    <row r="1129" spans="1:11" ht="14.4" customHeight="1" x14ac:dyDescent="0.3">
      <c r="A1129" s="661" t="s">
        <v>569</v>
      </c>
      <c r="B1129" s="662" t="s">
        <v>570</v>
      </c>
      <c r="C1129" s="663" t="s">
        <v>3328</v>
      </c>
      <c r="D1129" s="664" t="s">
        <v>5503</v>
      </c>
      <c r="E1129" s="663" t="s">
        <v>5504</v>
      </c>
      <c r="F1129" s="664" t="s">
        <v>5505</v>
      </c>
      <c r="G1129" s="663" t="s">
        <v>5325</v>
      </c>
      <c r="H1129" s="663" t="s">
        <v>5326</v>
      </c>
      <c r="I1129" s="665">
        <v>527.85</v>
      </c>
      <c r="J1129" s="665">
        <v>3</v>
      </c>
      <c r="K1129" s="666">
        <v>1583.55</v>
      </c>
    </row>
    <row r="1130" spans="1:11" ht="14.4" customHeight="1" x14ac:dyDescent="0.3">
      <c r="A1130" s="661" t="s">
        <v>569</v>
      </c>
      <c r="B1130" s="662" t="s">
        <v>570</v>
      </c>
      <c r="C1130" s="663" t="s">
        <v>3328</v>
      </c>
      <c r="D1130" s="664" t="s">
        <v>5503</v>
      </c>
      <c r="E1130" s="663" t="s">
        <v>5504</v>
      </c>
      <c r="F1130" s="664" t="s">
        <v>5505</v>
      </c>
      <c r="G1130" s="663" t="s">
        <v>5327</v>
      </c>
      <c r="H1130" s="663" t="s">
        <v>5328</v>
      </c>
      <c r="I1130" s="665">
        <v>527.85</v>
      </c>
      <c r="J1130" s="665">
        <v>1</v>
      </c>
      <c r="K1130" s="666">
        <v>527.85</v>
      </c>
    </row>
    <row r="1131" spans="1:11" ht="14.4" customHeight="1" x14ac:dyDescent="0.3">
      <c r="A1131" s="661" t="s">
        <v>569</v>
      </c>
      <c r="B1131" s="662" t="s">
        <v>570</v>
      </c>
      <c r="C1131" s="663" t="s">
        <v>3328</v>
      </c>
      <c r="D1131" s="664" t="s">
        <v>5503</v>
      </c>
      <c r="E1131" s="663" t="s">
        <v>5504</v>
      </c>
      <c r="F1131" s="664" t="s">
        <v>5505</v>
      </c>
      <c r="G1131" s="663" t="s">
        <v>5329</v>
      </c>
      <c r="H1131" s="663" t="s">
        <v>5330</v>
      </c>
      <c r="I1131" s="665">
        <v>2916.2</v>
      </c>
      <c r="J1131" s="665">
        <v>1</v>
      </c>
      <c r="K1131" s="666">
        <v>2916.2</v>
      </c>
    </row>
    <row r="1132" spans="1:11" ht="14.4" customHeight="1" x14ac:dyDescent="0.3">
      <c r="A1132" s="661" t="s">
        <v>569</v>
      </c>
      <c r="B1132" s="662" t="s">
        <v>570</v>
      </c>
      <c r="C1132" s="663" t="s">
        <v>3328</v>
      </c>
      <c r="D1132" s="664" t="s">
        <v>5503</v>
      </c>
      <c r="E1132" s="663" t="s">
        <v>5504</v>
      </c>
      <c r="F1132" s="664" t="s">
        <v>5505</v>
      </c>
      <c r="G1132" s="663" t="s">
        <v>5331</v>
      </c>
      <c r="H1132" s="663" t="s">
        <v>5332</v>
      </c>
      <c r="I1132" s="665">
        <v>527.85</v>
      </c>
      <c r="J1132" s="665">
        <v>1</v>
      </c>
      <c r="K1132" s="666">
        <v>527.85</v>
      </c>
    </row>
    <row r="1133" spans="1:11" ht="14.4" customHeight="1" x14ac:dyDescent="0.3">
      <c r="A1133" s="661" t="s">
        <v>569</v>
      </c>
      <c r="B1133" s="662" t="s">
        <v>570</v>
      </c>
      <c r="C1133" s="663" t="s">
        <v>3328</v>
      </c>
      <c r="D1133" s="664" t="s">
        <v>5503</v>
      </c>
      <c r="E1133" s="663" t="s">
        <v>5504</v>
      </c>
      <c r="F1133" s="664" t="s">
        <v>5505</v>
      </c>
      <c r="G1133" s="663" t="s">
        <v>5333</v>
      </c>
      <c r="H1133" s="663" t="s">
        <v>5334</v>
      </c>
      <c r="I1133" s="665">
        <v>2129.52</v>
      </c>
      <c r="J1133" s="665">
        <v>1</v>
      </c>
      <c r="K1133" s="666">
        <v>2129.52</v>
      </c>
    </row>
    <row r="1134" spans="1:11" ht="14.4" customHeight="1" x14ac:dyDescent="0.3">
      <c r="A1134" s="661" t="s">
        <v>569</v>
      </c>
      <c r="B1134" s="662" t="s">
        <v>570</v>
      </c>
      <c r="C1134" s="663" t="s">
        <v>3328</v>
      </c>
      <c r="D1134" s="664" t="s">
        <v>5503</v>
      </c>
      <c r="E1134" s="663" t="s">
        <v>5504</v>
      </c>
      <c r="F1134" s="664" t="s">
        <v>5505</v>
      </c>
      <c r="G1134" s="663" t="s">
        <v>5335</v>
      </c>
      <c r="H1134" s="663" t="s">
        <v>5336</v>
      </c>
      <c r="I1134" s="665">
        <v>6967.68</v>
      </c>
      <c r="J1134" s="665">
        <v>1</v>
      </c>
      <c r="K1134" s="666">
        <v>6967.68</v>
      </c>
    </row>
    <row r="1135" spans="1:11" ht="14.4" customHeight="1" x14ac:dyDescent="0.3">
      <c r="A1135" s="661" t="s">
        <v>569</v>
      </c>
      <c r="B1135" s="662" t="s">
        <v>570</v>
      </c>
      <c r="C1135" s="663" t="s">
        <v>3328</v>
      </c>
      <c r="D1135" s="664" t="s">
        <v>5503</v>
      </c>
      <c r="E1135" s="663" t="s">
        <v>5504</v>
      </c>
      <c r="F1135" s="664" t="s">
        <v>5505</v>
      </c>
      <c r="G1135" s="663" t="s">
        <v>5337</v>
      </c>
      <c r="H1135" s="663" t="s">
        <v>5338</v>
      </c>
      <c r="I1135" s="665">
        <v>8342.5400000000009</v>
      </c>
      <c r="J1135" s="665">
        <v>1</v>
      </c>
      <c r="K1135" s="666">
        <v>8342.5400000000009</v>
      </c>
    </row>
    <row r="1136" spans="1:11" ht="14.4" customHeight="1" x14ac:dyDescent="0.3">
      <c r="A1136" s="661" t="s">
        <v>569</v>
      </c>
      <c r="B1136" s="662" t="s">
        <v>570</v>
      </c>
      <c r="C1136" s="663" t="s">
        <v>3328</v>
      </c>
      <c r="D1136" s="664" t="s">
        <v>5503</v>
      </c>
      <c r="E1136" s="663" t="s">
        <v>5504</v>
      </c>
      <c r="F1136" s="664" t="s">
        <v>5505</v>
      </c>
      <c r="G1136" s="663" t="s">
        <v>5339</v>
      </c>
      <c r="H1136" s="663" t="s">
        <v>5340</v>
      </c>
      <c r="I1136" s="665">
        <v>851.57</v>
      </c>
      <c r="J1136" s="665">
        <v>1</v>
      </c>
      <c r="K1136" s="666">
        <v>851.57</v>
      </c>
    </row>
    <row r="1137" spans="1:11" ht="14.4" customHeight="1" x14ac:dyDescent="0.3">
      <c r="A1137" s="661" t="s">
        <v>569</v>
      </c>
      <c r="B1137" s="662" t="s">
        <v>570</v>
      </c>
      <c r="C1137" s="663" t="s">
        <v>3328</v>
      </c>
      <c r="D1137" s="664" t="s">
        <v>5503</v>
      </c>
      <c r="E1137" s="663" t="s">
        <v>5504</v>
      </c>
      <c r="F1137" s="664" t="s">
        <v>5505</v>
      </c>
      <c r="G1137" s="663" t="s">
        <v>5341</v>
      </c>
      <c r="H1137" s="663" t="s">
        <v>5342</v>
      </c>
      <c r="I1137" s="665">
        <v>18338.07</v>
      </c>
      <c r="J1137" s="665">
        <v>3</v>
      </c>
      <c r="K1137" s="666">
        <v>55014.2</v>
      </c>
    </row>
    <row r="1138" spans="1:11" ht="14.4" customHeight="1" x14ac:dyDescent="0.3">
      <c r="A1138" s="661" t="s">
        <v>569</v>
      </c>
      <c r="B1138" s="662" t="s">
        <v>570</v>
      </c>
      <c r="C1138" s="663" t="s">
        <v>3328</v>
      </c>
      <c r="D1138" s="664" t="s">
        <v>5503</v>
      </c>
      <c r="E1138" s="663" t="s">
        <v>5504</v>
      </c>
      <c r="F1138" s="664" t="s">
        <v>5505</v>
      </c>
      <c r="G1138" s="663" t="s">
        <v>5343</v>
      </c>
      <c r="H1138" s="663" t="s">
        <v>5344</v>
      </c>
      <c r="I1138" s="665">
        <v>128.93</v>
      </c>
      <c r="J1138" s="665">
        <v>50</v>
      </c>
      <c r="K1138" s="666">
        <v>6446.73</v>
      </c>
    </row>
    <row r="1139" spans="1:11" ht="14.4" customHeight="1" x14ac:dyDescent="0.3">
      <c r="A1139" s="661" t="s">
        <v>569</v>
      </c>
      <c r="B1139" s="662" t="s">
        <v>570</v>
      </c>
      <c r="C1139" s="663" t="s">
        <v>3328</v>
      </c>
      <c r="D1139" s="664" t="s">
        <v>5503</v>
      </c>
      <c r="E1139" s="663" t="s">
        <v>5504</v>
      </c>
      <c r="F1139" s="664" t="s">
        <v>5505</v>
      </c>
      <c r="G1139" s="663" t="s">
        <v>5345</v>
      </c>
      <c r="H1139" s="663" t="s">
        <v>5346</v>
      </c>
      <c r="I1139" s="665">
        <v>121.18</v>
      </c>
      <c r="J1139" s="665">
        <v>50</v>
      </c>
      <c r="K1139" s="666">
        <v>6059.12</v>
      </c>
    </row>
    <row r="1140" spans="1:11" ht="14.4" customHeight="1" x14ac:dyDescent="0.3">
      <c r="A1140" s="661" t="s">
        <v>569</v>
      </c>
      <c r="B1140" s="662" t="s">
        <v>570</v>
      </c>
      <c r="C1140" s="663" t="s">
        <v>3328</v>
      </c>
      <c r="D1140" s="664" t="s">
        <v>5503</v>
      </c>
      <c r="E1140" s="663" t="s">
        <v>5504</v>
      </c>
      <c r="F1140" s="664" t="s">
        <v>5505</v>
      </c>
      <c r="G1140" s="663" t="s">
        <v>5347</v>
      </c>
      <c r="H1140" s="663" t="s">
        <v>5348</v>
      </c>
      <c r="I1140" s="665">
        <v>680.69</v>
      </c>
      <c r="J1140" s="665">
        <v>1</v>
      </c>
      <c r="K1140" s="666">
        <v>680.69</v>
      </c>
    </row>
    <row r="1141" spans="1:11" ht="14.4" customHeight="1" x14ac:dyDescent="0.3">
      <c r="A1141" s="661" t="s">
        <v>569</v>
      </c>
      <c r="B1141" s="662" t="s">
        <v>570</v>
      </c>
      <c r="C1141" s="663" t="s">
        <v>3328</v>
      </c>
      <c r="D1141" s="664" t="s">
        <v>5503</v>
      </c>
      <c r="E1141" s="663" t="s">
        <v>5504</v>
      </c>
      <c r="F1141" s="664" t="s">
        <v>5505</v>
      </c>
      <c r="G1141" s="663" t="s">
        <v>5349</v>
      </c>
      <c r="H1141" s="663" t="s">
        <v>5350</v>
      </c>
      <c r="I1141" s="665">
        <v>8766.4500000000007</v>
      </c>
      <c r="J1141" s="665">
        <v>1</v>
      </c>
      <c r="K1141" s="666">
        <v>8766.4500000000007</v>
      </c>
    </row>
    <row r="1142" spans="1:11" ht="14.4" customHeight="1" x14ac:dyDescent="0.3">
      <c r="A1142" s="661" t="s">
        <v>569</v>
      </c>
      <c r="B1142" s="662" t="s">
        <v>570</v>
      </c>
      <c r="C1142" s="663" t="s">
        <v>3328</v>
      </c>
      <c r="D1142" s="664" t="s">
        <v>5503</v>
      </c>
      <c r="E1142" s="663" t="s">
        <v>5504</v>
      </c>
      <c r="F1142" s="664" t="s">
        <v>5505</v>
      </c>
      <c r="G1142" s="663" t="s">
        <v>5351</v>
      </c>
      <c r="H1142" s="663" t="s">
        <v>5352</v>
      </c>
      <c r="I1142" s="665">
        <v>875.51</v>
      </c>
      <c r="J1142" s="665">
        <v>2</v>
      </c>
      <c r="K1142" s="666">
        <v>1751.02</v>
      </c>
    </row>
    <row r="1143" spans="1:11" ht="14.4" customHeight="1" x14ac:dyDescent="0.3">
      <c r="A1143" s="661" t="s">
        <v>569</v>
      </c>
      <c r="B1143" s="662" t="s">
        <v>570</v>
      </c>
      <c r="C1143" s="663" t="s">
        <v>3328</v>
      </c>
      <c r="D1143" s="664" t="s">
        <v>5503</v>
      </c>
      <c r="E1143" s="663" t="s">
        <v>5504</v>
      </c>
      <c r="F1143" s="664" t="s">
        <v>5505</v>
      </c>
      <c r="G1143" s="663" t="s">
        <v>5353</v>
      </c>
      <c r="H1143" s="663" t="s">
        <v>5354</v>
      </c>
      <c r="I1143" s="665">
        <v>264.47000000000003</v>
      </c>
      <c r="J1143" s="665">
        <v>1</v>
      </c>
      <c r="K1143" s="666">
        <v>264.47000000000003</v>
      </c>
    </row>
    <row r="1144" spans="1:11" ht="14.4" customHeight="1" x14ac:dyDescent="0.3">
      <c r="A1144" s="661" t="s">
        <v>569</v>
      </c>
      <c r="B1144" s="662" t="s">
        <v>570</v>
      </c>
      <c r="C1144" s="663" t="s">
        <v>3328</v>
      </c>
      <c r="D1144" s="664" t="s">
        <v>5503</v>
      </c>
      <c r="E1144" s="663" t="s">
        <v>5504</v>
      </c>
      <c r="F1144" s="664" t="s">
        <v>5505</v>
      </c>
      <c r="G1144" s="663" t="s">
        <v>5355</v>
      </c>
      <c r="H1144" s="663" t="s">
        <v>5356</v>
      </c>
      <c r="I1144" s="665">
        <v>1232.3399999999999</v>
      </c>
      <c r="J1144" s="665">
        <v>1</v>
      </c>
      <c r="K1144" s="666">
        <v>1232.3399999999999</v>
      </c>
    </row>
    <row r="1145" spans="1:11" ht="14.4" customHeight="1" x14ac:dyDescent="0.3">
      <c r="A1145" s="661" t="s">
        <v>569</v>
      </c>
      <c r="B1145" s="662" t="s">
        <v>570</v>
      </c>
      <c r="C1145" s="663" t="s">
        <v>3328</v>
      </c>
      <c r="D1145" s="664" t="s">
        <v>5503</v>
      </c>
      <c r="E1145" s="663" t="s">
        <v>5504</v>
      </c>
      <c r="F1145" s="664" t="s">
        <v>5505</v>
      </c>
      <c r="G1145" s="663" t="s">
        <v>5357</v>
      </c>
      <c r="H1145" s="663" t="s">
        <v>5358</v>
      </c>
      <c r="I1145" s="665">
        <v>9656.9699999999993</v>
      </c>
      <c r="J1145" s="665">
        <v>1</v>
      </c>
      <c r="K1145" s="666">
        <v>9656.9699999999993</v>
      </c>
    </row>
    <row r="1146" spans="1:11" ht="14.4" customHeight="1" x14ac:dyDescent="0.3">
      <c r="A1146" s="661" t="s">
        <v>569</v>
      </c>
      <c r="B1146" s="662" t="s">
        <v>570</v>
      </c>
      <c r="C1146" s="663" t="s">
        <v>3328</v>
      </c>
      <c r="D1146" s="664" t="s">
        <v>5503</v>
      </c>
      <c r="E1146" s="663" t="s">
        <v>5504</v>
      </c>
      <c r="F1146" s="664" t="s">
        <v>5505</v>
      </c>
      <c r="G1146" s="663" t="s">
        <v>5359</v>
      </c>
      <c r="H1146" s="663" t="s">
        <v>5360</v>
      </c>
      <c r="I1146" s="665">
        <v>937.12</v>
      </c>
      <c r="J1146" s="665">
        <v>1</v>
      </c>
      <c r="K1146" s="666">
        <v>937.12</v>
      </c>
    </row>
    <row r="1147" spans="1:11" ht="14.4" customHeight="1" x14ac:dyDescent="0.3">
      <c r="A1147" s="661" t="s">
        <v>569</v>
      </c>
      <c r="B1147" s="662" t="s">
        <v>570</v>
      </c>
      <c r="C1147" s="663" t="s">
        <v>3328</v>
      </c>
      <c r="D1147" s="664" t="s">
        <v>5503</v>
      </c>
      <c r="E1147" s="663" t="s">
        <v>5504</v>
      </c>
      <c r="F1147" s="664" t="s">
        <v>5505</v>
      </c>
      <c r="G1147" s="663" t="s">
        <v>5361</v>
      </c>
      <c r="H1147" s="663" t="s">
        <v>5362</v>
      </c>
      <c r="I1147" s="665">
        <v>1435.26</v>
      </c>
      <c r="J1147" s="665">
        <v>1</v>
      </c>
      <c r="K1147" s="666">
        <v>1435.26</v>
      </c>
    </row>
    <row r="1148" spans="1:11" ht="14.4" customHeight="1" x14ac:dyDescent="0.3">
      <c r="A1148" s="661" t="s">
        <v>569</v>
      </c>
      <c r="B1148" s="662" t="s">
        <v>570</v>
      </c>
      <c r="C1148" s="663" t="s">
        <v>3328</v>
      </c>
      <c r="D1148" s="664" t="s">
        <v>5503</v>
      </c>
      <c r="E1148" s="663" t="s">
        <v>5504</v>
      </c>
      <c r="F1148" s="664" t="s">
        <v>5505</v>
      </c>
      <c r="G1148" s="663" t="s">
        <v>5363</v>
      </c>
      <c r="H1148" s="663" t="s">
        <v>5364</v>
      </c>
      <c r="I1148" s="665">
        <v>216.6</v>
      </c>
      <c r="J1148" s="665">
        <v>1</v>
      </c>
      <c r="K1148" s="666">
        <v>216.6</v>
      </c>
    </row>
    <row r="1149" spans="1:11" ht="14.4" customHeight="1" x14ac:dyDescent="0.3">
      <c r="A1149" s="661" t="s">
        <v>569</v>
      </c>
      <c r="B1149" s="662" t="s">
        <v>570</v>
      </c>
      <c r="C1149" s="663" t="s">
        <v>3328</v>
      </c>
      <c r="D1149" s="664" t="s">
        <v>5503</v>
      </c>
      <c r="E1149" s="663" t="s">
        <v>5504</v>
      </c>
      <c r="F1149" s="664" t="s">
        <v>5505</v>
      </c>
      <c r="G1149" s="663" t="s">
        <v>5365</v>
      </c>
      <c r="H1149" s="663" t="s">
        <v>5366</v>
      </c>
      <c r="I1149" s="665">
        <v>216.6</v>
      </c>
      <c r="J1149" s="665">
        <v>3</v>
      </c>
      <c r="K1149" s="666">
        <v>649.80999999999995</v>
      </c>
    </row>
    <row r="1150" spans="1:11" ht="14.4" customHeight="1" x14ac:dyDescent="0.3">
      <c r="A1150" s="661" t="s">
        <v>569</v>
      </c>
      <c r="B1150" s="662" t="s">
        <v>570</v>
      </c>
      <c r="C1150" s="663" t="s">
        <v>3328</v>
      </c>
      <c r="D1150" s="664" t="s">
        <v>5503</v>
      </c>
      <c r="E1150" s="663" t="s">
        <v>5504</v>
      </c>
      <c r="F1150" s="664" t="s">
        <v>5505</v>
      </c>
      <c r="G1150" s="663" t="s">
        <v>5367</v>
      </c>
      <c r="H1150" s="663" t="s">
        <v>5368</v>
      </c>
      <c r="I1150" s="665">
        <v>2129.52</v>
      </c>
      <c r="J1150" s="665">
        <v>1</v>
      </c>
      <c r="K1150" s="666">
        <v>2129.52</v>
      </c>
    </row>
    <row r="1151" spans="1:11" ht="14.4" customHeight="1" x14ac:dyDescent="0.3">
      <c r="A1151" s="661" t="s">
        <v>569</v>
      </c>
      <c r="B1151" s="662" t="s">
        <v>570</v>
      </c>
      <c r="C1151" s="663" t="s">
        <v>3328</v>
      </c>
      <c r="D1151" s="664" t="s">
        <v>5503</v>
      </c>
      <c r="E1151" s="663" t="s">
        <v>5504</v>
      </c>
      <c r="F1151" s="664" t="s">
        <v>5505</v>
      </c>
      <c r="G1151" s="663" t="s">
        <v>5369</v>
      </c>
      <c r="H1151" s="663" t="s">
        <v>5370</v>
      </c>
      <c r="I1151" s="665">
        <v>2129.5</v>
      </c>
      <c r="J1151" s="665">
        <v>1</v>
      </c>
      <c r="K1151" s="666">
        <v>2129.5</v>
      </c>
    </row>
    <row r="1152" spans="1:11" ht="14.4" customHeight="1" x14ac:dyDescent="0.3">
      <c r="A1152" s="661" t="s">
        <v>569</v>
      </c>
      <c r="B1152" s="662" t="s">
        <v>570</v>
      </c>
      <c r="C1152" s="663" t="s">
        <v>3328</v>
      </c>
      <c r="D1152" s="664" t="s">
        <v>5503</v>
      </c>
      <c r="E1152" s="663" t="s">
        <v>5504</v>
      </c>
      <c r="F1152" s="664" t="s">
        <v>5505</v>
      </c>
      <c r="G1152" s="663" t="s">
        <v>5371</v>
      </c>
      <c r="H1152" s="663" t="s">
        <v>5372</v>
      </c>
      <c r="I1152" s="665">
        <v>264.47000000000003</v>
      </c>
      <c r="J1152" s="665">
        <v>1</v>
      </c>
      <c r="K1152" s="666">
        <v>264.47000000000003</v>
      </c>
    </row>
    <row r="1153" spans="1:11" ht="14.4" customHeight="1" x14ac:dyDescent="0.3">
      <c r="A1153" s="661" t="s">
        <v>569</v>
      </c>
      <c r="B1153" s="662" t="s">
        <v>570</v>
      </c>
      <c r="C1153" s="663" t="s">
        <v>3328</v>
      </c>
      <c r="D1153" s="664" t="s">
        <v>5503</v>
      </c>
      <c r="E1153" s="663" t="s">
        <v>5504</v>
      </c>
      <c r="F1153" s="664" t="s">
        <v>5505</v>
      </c>
      <c r="G1153" s="663" t="s">
        <v>5373</v>
      </c>
      <c r="H1153" s="663" t="s">
        <v>5374</v>
      </c>
      <c r="I1153" s="665">
        <v>4600</v>
      </c>
      <c r="J1153" s="665">
        <v>1</v>
      </c>
      <c r="K1153" s="666">
        <v>4600</v>
      </c>
    </row>
    <row r="1154" spans="1:11" ht="14.4" customHeight="1" x14ac:dyDescent="0.3">
      <c r="A1154" s="661" t="s">
        <v>569</v>
      </c>
      <c r="B1154" s="662" t="s">
        <v>570</v>
      </c>
      <c r="C1154" s="663" t="s">
        <v>3328</v>
      </c>
      <c r="D1154" s="664" t="s">
        <v>5503</v>
      </c>
      <c r="E1154" s="663" t="s">
        <v>5504</v>
      </c>
      <c r="F1154" s="664" t="s">
        <v>5505</v>
      </c>
      <c r="G1154" s="663" t="s">
        <v>5375</v>
      </c>
      <c r="H1154" s="663" t="s">
        <v>5376</v>
      </c>
      <c r="I1154" s="665">
        <v>2162</v>
      </c>
      <c r="J1154" s="665">
        <v>1</v>
      </c>
      <c r="K1154" s="666">
        <v>2162</v>
      </c>
    </row>
    <row r="1155" spans="1:11" ht="14.4" customHeight="1" x14ac:dyDescent="0.3">
      <c r="A1155" s="661" t="s">
        <v>569</v>
      </c>
      <c r="B1155" s="662" t="s">
        <v>570</v>
      </c>
      <c r="C1155" s="663" t="s">
        <v>3328</v>
      </c>
      <c r="D1155" s="664" t="s">
        <v>5503</v>
      </c>
      <c r="E1155" s="663" t="s">
        <v>5504</v>
      </c>
      <c r="F1155" s="664" t="s">
        <v>5505</v>
      </c>
      <c r="G1155" s="663" t="s">
        <v>5377</v>
      </c>
      <c r="H1155" s="663" t="s">
        <v>5378</v>
      </c>
      <c r="I1155" s="665">
        <v>1135.44</v>
      </c>
      <c r="J1155" s="665">
        <v>1</v>
      </c>
      <c r="K1155" s="666">
        <v>1135.44</v>
      </c>
    </row>
    <row r="1156" spans="1:11" ht="14.4" customHeight="1" x14ac:dyDescent="0.3">
      <c r="A1156" s="661" t="s">
        <v>569</v>
      </c>
      <c r="B1156" s="662" t="s">
        <v>570</v>
      </c>
      <c r="C1156" s="663" t="s">
        <v>3328</v>
      </c>
      <c r="D1156" s="664" t="s">
        <v>5503</v>
      </c>
      <c r="E1156" s="663" t="s">
        <v>5504</v>
      </c>
      <c r="F1156" s="664" t="s">
        <v>5505</v>
      </c>
      <c r="G1156" s="663" t="s">
        <v>5379</v>
      </c>
      <c r="H1156" s="663" t="s">
        <v>5380</v>
      </c>
      <c r="I1156" s="665">
        <v>8717</v>
      </c>
      <c r="J1156" s="665">
        <v>1</v>
      </c>
      <c r="K1156" s="666">
        <v>8717</v>
      </c>
    </row>
    <row r="1157" spans="1:11" ht="14.4" customHeight="1" x14ac:dyDescent="0.3">
      <c r="A1157" s="661" t="s">
        <v>569</v>
      </c>
      <c r="B1157" s="662" t="s">
        <v>570</v>
      </c>
      <c r="C1157" s="663" t="s">
        <v>3328</v>
      </c>
      <c r="D1157" s="664" t="s">
        <v>5503</v>
      </c>
      <c r="E1157" s="663" t="s">
        <v>5504</v>
      </c>
      <c r="F1157" s="664" t="s">
        <v>5505</v>
      </c>
      <c r="G1157" s="663" t="s">
        <v>5381</v>
      </c>
      <c r="H1157" s="663" t="s">
        <v>5382</v>
      </c>
      <c r="I1157" s="665">
        <v>561.11</v>
      </c>
      <c r="J1157" s="665">
        <v>6</v>
      </c>
      <c r="K1157" s="666">
        <v>3366.67</v>
      </c>
    </row>
    <row r="1158" spans="1:11" ht="14.4" customHeight="1" x14ac:dyDescent="0.3">
      <c r="A1158" s="661" t="s">
        <v>569</v>
      </c>
      <c r="B1158" s="662" t="s">
        <v>570</v>
      </c>
      <c r="C1158" s="663" t="s">
        <v>3328</v>
      </c>
      <c r="D1158" s="664" t="s">
        <v>5503</v>
      </c>
      <c r="E1158" s="663" t="s">
        <v>5504</v>
      </c>
      <c r="F1158" s="664" t="s">
        <v>5505</v>
      </c>
      <c r="G1158" s="663" t="s">
        <v>5383</v>
      </c>
      <c r="H1158" s="663" t="s">
        <v>5384</v>
      </c>
      <c r="I1158" s="665">
        <v>549.33000000000004</v>
      </c>
      <c r="J1158" s="665">
        <v>2</v>
      </c>
      <c r="K1158" s="666">
        <v>1098.6600000000001</v>
      </c>
    </row>
    <row r="1159" spans="1:11" ht="14.4" customHeight="1" x14ac:dyDescent="0.3">
      <c r="A1159" s="661" t="s">
        <v>569</v>
      </c>
      <c r="B1159" s="662" t="s">
        <v>570</v>
      </c>
      <c r="C1159" s="663" t="s">
        <v>3328</v>
      </c>
      <c r="D1159" s="664" t="s">
        <v>5503</v>
      </c>
      <c r="E1159" s="663" t="s">
        <v>5504</v>
      </c>
      <c r="F1159" s="664" t="s">
        <v>5505</v>
      </c>
      <c r="G1159" s="663" t="s">
        <v>5385</v>
      </c>
      <c r="H1159" s="663" t="s">
        <v>5386</v>
      </c>
      <c r="I1159" s="665">
        <v>8757.48</v>
      </c>
      <c r="J1159" s="665">
        <v>1</v>
      </c>
      <c r="K1159" s="666">
        <v>8757.48</v>
      </c>
    </row>
    <row r="1160" spans="1:11" ht="14.4" customHeight="1" x14ac:dyDescent="0.3">
      <c r="A1160" s="661" t="s">
        <v>569</v>
      </c>
      <c r="B1160" s="662" t="s">
        <v>570</v>
      </c>
      <c r="C1160" s="663" t="s">
        <v>3328</v>
      </c>
      <c r="D1160" s="664" t="s">
        <v>5503</v>
      </c>
      <c r="E1160" s="663" t="s">
        <v>5504</v>
      </c>
      <c r="F1160" s="664" t="s">
        <v>5505</v>
      </c>
      <c r="G1160" s="663" t="s">
        <v>5387</v>
      </c>
      <c r="H1160" s="663" t="s">
        <v>5388</v>
      </c>
      <c r="I1160" s="665">
        <v>1421.58</v>
      </c>
      <c r="J1160" s="665">
        <v>1</v>
      </c>
      <c r="K1160" s="666">
        <v>1421.58</v>
      </c>
    </row>
    <row r="1161" spans="1:11" ht="14.4" customHeight="1" x14ac:dyDescent="0.3">
      <c r="A1161" s="661" t="s">
        <v>569</v>
      </c>
      <c r="B1161" s="662" t="s">
        <v>570</v>
      </c>
      <c r="C1161" s="663" t="s">
        <v>3328</v>
      </c>
      <c r="D1161" s="664" t="s">
        <v>5503</v>
      </c>
      <c r="E1161" s="663" t="s">
        <v>5504</v>
      </c>
      <c r="F1161" s="664" t="s">
        <v>5505</v>
      </c>
      <c r="G1161" s="663" t="s">
        <v>5389</v>
      </c>
      <c r="H1161" s="663" t="s">
        <v>5390</v>
      </c>
      <c r="I1161" s="665">
        <v>1232.33</v>
      </c>
      <c r="J1161" s="665">
        <v>1</v>
      </c>
      <c r="K1161" s="666">
        <v>1232.33</v>
      </c>
    </row>
    <row r="1162" spans="1:11" ht="14.4" customHeight="1" x14ac:dyDescent="0.3">
      <c r="A1162" s="661" t="s">
        <v>569</v>
      </c>
      <c r="B1162" s="662" t="s">
        <v>570</v>
      </c>
      <c r="C1162" s="663" t="s">
        <v>3328</v>
      </c>
      <c r="D1162" s="664" t="s">
        <v>5503</v>
      </c>
      <c r="E1162" s="663" t="s">
        <v>5504</v>
      </c>
      <c r="F1162" s="664" t="s">
        <v>5505</v>
      </c>
      <c r="G1162" s="663" t="s">
        <v>5391</v>
      </c>
      <c r="H1162" s="663" t="s">
        <v>5392</v>
      </c>
      <c r="I1162" s="665">
        <v>9169.36</v>
      </c>
      <c r="J1162" s="665">
        <v>1</v>
      </c>
      <c r="K1162" s="666">
        <v>9169.36</v>
      </c>
    </row>
    <row r="1163" spans="1:11" ht="14.4" customHeight="1" x14ac:dyDescent="0.3">
      <c r="A1163" s="661" t="s">
        <v>569</v>
      </c>
      <c r="B1163" s="662" t="s">
        <v>570</v>
      </c>
      <c r="C1163" s="663" t="s">
        <v>3328</v>
      </c>
      <c r="D1163" s="664" t="s">
        <v>5503</v>
      </c>
      <c r="E1163" s="663" t="s">
        <v>5504</v>
      </c>
      <c r="F1163" s="664" t="s">
        <v>5505</v>
      </c>
      <c r="G1163" s="663" t="s">
        <v>5393</v>
      </c>
      <c r="H1163" s="663" t="s">
        <v>5394</v>
      </c>
      <c r="I1163" s="665">
        <v>9139.4</v>
      </c>
      <c r="J1163" s="665">
        <v>1</v>
      </c>
      <c r="K1163" s="666">
        <v>9139.4</v>
      </c>
    </row>
    <row r="1164" spans="1:11" ht="14.4" customHeight="1" x14ac:dyDescent="0.3">
      <c r="A1164" s="661" t="s">
        <v>569</v>
      </c>
      <c r="B1164" s="662" t="s">
        <v>570</v>
      </c>
      <c r="C1164" s="663" t="s">
        <v>3328</v>
      </c>
      <c r="D1164" s="664" t="s">
        <v>5503</v>
      </c>
      <c r="E1164" s="663" t="s">
        <v>5504</v>
      </c>
      <c r="F1164" s="664" t="s">
        <v>5505</v>
      </c>
      <c r="G1164" s="663" t="s">
        <v>5395</v>
      </c>
      <c r="H1164" s="663" t="s">
        <v>5396</v>
      </c>
      <c r="I1164" s="665">
        <v>2796.42</v>
      </c>
      <c r="J1164" s="665">
        <v>2</v>
      </c>
      <c r="K1164" s="666">
        <v>5592.84</v>
      </c>
    </row>
    <row r="1165" spans="1:11" ht="14.4" customHeight="1" x14ac:dyDescent="0.3">
      <c r="A1165" s="661" t="s">
        <v>569</v>
      </c>
      <c r="B1165" s="662" t="s">
        <v>570</v>
      </c>
      <c r="C1165" s="663" t="s">
        <v>3328</v>
      </c>
      <c r="D1165" s="664" t="s">
        <v>5503</v>
      </c>
      <c r="E1165" s="663" t="s">
        <v>5504</v>
      </c>
      <c r="F1165" s="664" t="s">
        <v>5505</v>
      </c>
      <c r="G1165" s="663" t="s">
        <v>5397</v>
      </c>
      <c r="H1165" s="663" t="s">
        <v>5398</v>
      </c>
      <c r="I1165" s="665">
        <v>9139.3799999999992</v>
      </c>
      <c r="J1165" s="665">
        <v>1</v>
      </c>
      <c r="K1165" s="666">
        <v>9139.3799999999992</v>
      </c>
    </row>
    <row r="1166" spans="1:11" ht="14.4" customHeight="1" x14ac:dyDescent="0.3">
      <c r="A1166" s="661" t="s">
        <v>569</v>
      </c>
      <c r="B1166" s="662" t="s">
        <v>570</v>
      </c>
      <c r="C1166" s="663" t="s">
        <v>3328</v>
      </c>
      <c r="D1166" s="664" t="s">
        <v>5503</v>
      </c>
      <c r="E1166" s="663" t="s">
        <v>5504</v>
      </c>
      <c r="F1166" s="664" t="s">
        <v>5505</v>
      </c>
      <c r="G1166" s="663" t="s">
        <v>5399</v>
      </c>
      <c r="H1166" s="663" t="s">
        <v>5400</v>
      </c>
      <c r="I1166" s="665">
        <v>8470.2000000000007</v>
      </c>
      <c r="J1166" s="665">
        <v>1</v>
      </c>
      <c r="K1166" s="666">
        <v>8470.2000000000007</v>
      </c>
    </row>
    <row r="1167" spans="1:11" ht="14.4" customHeight="1" x14ac:dyDescent="0.3">
      <c r="A1167" s="661" t="s">
        <v>569</v>
      </c>
      <c r="B1167" s="662" t="s">
        <v>570</v>
      </c>
      <c r="C1167" s="663" t="s">
        <v>3328</v>
      </c>
      <c r="D1167" s="664" t="s">
        <v>5503</v>
      </c>
      <c r="E1167" s="663" t="s">
        <v>5504</v>
      </c>
      <c r="F1167" s="664" t="s">
        <v>5505</v>
      </c>
      <c r="G1167" s="663" t="s">
        <v>5401</v>
      </c>
      <c r="H1167" s="663" t="s">
        <v>5402</v>
      </c>
      <c r="I1167" s="665">
        <v>6555</v>
      </c>
      <c r="J1167" s="665">
        <v>2</v>
      </c>
      <c r="K1167" s="666">
        <v>13110</v>
      </c>
    </row>
    <row r="1168" spans="1:11" ht="14.4" customHeight="1" x14ac:dyDescent="0.3">
      <c r="A1168" s="661" t="s">
        <v>569</v>
      </c>
      <c r="B1168" s="662" t="s">
        <v>570</v>
      </c>
      <c r="C1168" s="663" t="s">
        <v>3328</v>
      </c>
      <c r="D1168" s="664" t="s">
        <v>5503</v>
      </c>
      <c r="E1168" s="663" t="s">
        <v>5504</v>
      </c>
      <c r="F1168" s="664" t="s">
        <v>5505</v>
      </c>
      <c r="G1168" s="663" t="s">
        <v>5403</v>
      </c>
      <c r="H1168" s="663" t="s">
        <v>5404</v>
      </c>
      <c r="I1168" s="665">
        <v>2518.5</v>
      </c>
      <c r="J1168" s="665">
        <v>1</v>
      </c>
      <c r="K1168" s="666">
        <v>2518.5</v>
      </c>
    </row>
    <row r="1169" spans="1:11" ht="14.4" customHeight="1" x14ac:dyDescent="0.3">
      <c r="A1169" s="661" t="s">
        <v>569</v>
      </c>
      <c r="B1169" s="662" t="s">
        <v>570</v>
      </c>
      <c r="C1169" s="663" t="s">
        <v>3328</v>
      </c>
      <c r="D1169" s="664" t="s">
        <v>5503</v>
      </c>
      <c r="E1169" s="663" t="s">
        <v>5504</v>
      </c>
      <c r="F1169" s="664" t="s">
        <v>5505</v>
      </c>
      <c r="G1169" s="663" t="s">
        <v>5405</v>
      </c>
      <c r="H1169" s="663" t="s">
        <v>5406</v>
      </c>
      <c r="I1169" s="665">
        <v>2518.5</v>
      </c>
      <c r="J1169" s="665">
        <v>3</v>
      </c>
      <c r="K1169" s="666">
        <v>7555.5</v>
      </c>
    </row>
    <row r="1170" spans="1:11" ht="14.4" customHeight="1" x14ac:dyDescent="0.3">
      <c r="A1170" s="661" t="s">
        <v>569</v>
      </c>
      <c r="B1170" s="662" t="s">
        <v>570</v>
      </c>
      <c r="C1170" s="663" t="s">
        <v>3328</v>
      </c>
      <c r="D1170" s="664" t="s">
        <v>5503</v>
      </c>
      <c r="E1170" s="663" t="s">
        <v>5504</v>
      </c>
      <c r="F1170" s="664" t="s">
        <v>5505</v>
      </c>
      <c r="G1170" s="663" t="s">
        <v>5407</v>
      </c>
      <c r="H1170" s="663" t="s">
        <v>5408</v>
      </c>
      <c r="I1170" s="665">
        <v>601.23</v>
      </c>
      <c r="J1170" s="665">
        <v>2</v>
      </c>
      <c r="K1170" s="666">
        <v>1202.46</v>
      </c>
    </row>
    <row r="1171" spans="1:11" ht="14.4" customHeight="1" x14ac:dyDescent="0.3">
      <c r="A1171" s="661" t="s">
        <v>569</v>
      </c>
      <c r="B1171" s="662" t="s">
        <v>570</v>
      </c>
      <c r="C1171" s="663" t="s">
        <v>3328</v>
      </c>
      <c r="D1171" s="664" t="s">
        <v>5503</v>
      </c>
      <c r="E1171" s="663" t="s">
        <v>5504</v>
      </c>
      <c r="F1171" s="664" t="s">
        <v>5505</v>
      </c>
      <c r="G1171" s="663" t="s">
        <v>5409</v>
      </c>
      <c r="H1171" s="663" t="s">
        <v>5410</v>
      </c>
      <c r="I1171" s="665">
        <v>1135.44</v>
      </c>
      <c r="J1171" s="665">
        <v>2</v>
      </c>
      <c r="K1171" s="666">
        <v>2270.88</v>
      </c>
    </row>
    <row r="1172" spans="1:11" ht="14.4" customHeight="1" x14ac:dyDescent="0.3">
      <c r="A1172" s="661" t="s">
        <v>569</v>
      </c>
      <c r="B1172" s="662" t="s">
        <v>570</v>
      </c>
      <c r="C1172" s="663" t="s">
        <v>3328</v>
      </c>
      <c r="D1172" s="664" t="s">
        <v>5503</v>
      </c>
      <c r="E1172" s="663" t="s">
        <v>5504</v>
      </c>
      <c r="F1172" s="664" t="s">
        <v>5505</v>
      </c>
      <c r="G1172" s="663" t="s">
        <v>5411</v>
      </c>
      <c r="H1172" s="663" t="s">
        <v>5412</v>
      </c>
      <c r="I1172" s="665">
        <v>4141.6000000000004</v>
      </c>
      <c r="J1172" s="665">
        <v>1</v>
      </c>
      <c r="K1172" s="666">
        <v>4141.6000000000004</v>
      </c>
    </row>
    <row r="1173" spans="1:11" ht="14.4" customHeight="1" x14ac:dyDescent="0.3">
      <c r="A1173" s="661" t="s">
        <v>569</v>
      </c>
      <c r="B1173" s="662" t="s">
        <v>570</v>
      </c>
      <c r="C1173" s="663" t="s">
        <v>3328</v>
      </c>
      <c r="D1173" s="664" t="s">
        <v>5503</v>
      </c>
      <c r="E1173" s="663" t="s">
        <v>5504</v>
      </c>
      <c r="F1173" s="664" t="s">
        <v>5505</v>
      </c>
      <c r="G1173" s="663" t="s">
        <v>5413</v>
      </c>
      <c r="H1173" s="663" t="s">
        <v>5414</v>
      </c>
      <c r="I1173" s="665">
        <v>433.22</v>
      </c>
      <c r="J1173" s="665">
        <v>1</v>
      </c>
      <c r="K1173" s="666">
        <v>433.22</v>
      </c>
    </row>
    <row r="1174" spans="1:11" ht="14.4" customHeight="1" x14ac:dyDescent="0.3">
      <c r="A1174" s="661" t="s">
        <v>569</v>
      </c>
      <c r="B1174" s="662" t="s">
        <v>570</v>
      </c>
      <c r="C1174" s="663" t="s">
        <v>3328</v>
      </c>
      <c r="D1174" s="664" t="s">
        <v>5503</v>
      </c>
      <c r="E1174" s="663" t="s">
        <v>5504</v>
      </c>
      <c r="F1174" s="664" t="s">
        <v>5505</v>
      </c>
      <c r="G1174" s="663" t="s">
        <v>5415</v>
      </c>
      <c r="H1174" s="663" t="s">
        <v>5416</v>
      </c>
      <c r="I1174" s="665">
        <v>558.6</v>
      </c>
      <c r="J1174" s="665">
        <v>6</v>
      </c>
      <c r="K1174" s="666">
        <v>3351.6</v>
      </c>
    </row>
    <row r="1175" spans="1:11" ht="14.4" customHeight="1" x14ac:dyDescent="0.3">
      <c r="A1175" s="661" t="s">
        <v>569</v>
      </c>
      <c r="B1175" s="662" t="s">
        <v>570</v>
      </c>
      <c r="C1175" s="663" t="s">
        <v>3328</v>
      </c>
      <c r="D1175" s="664" t="s">
        <v>5503</v>
      </c>
      <c r="E1175" s="663" t="s">
        <v>5504</v>
      </c>
      <c r="F1175" s="664" t="s">
        <v>5505</v>
      </c>
      <c r="G1175" s="663" t="s">
        <v>5417</v>
      </c>
      <c r="H1175" s="663" t="s">
        <v>5418</v>
      </c>
      <c r="I1175" s="665">
        <v>2518.5</v>
      </c>
      <c r="J1175" s="665">
        <v>3</v>
      </c>
      <c r="K1175" s="666">
        <v>7555.5</v>
      </c>
    </row>
    <row r="1176" spans="1:11" ht="14.4" customHeight="1" x14ac:dyDescent="0.3">
      <c r="A1176" s="661" t="s">
        <v>569</v>
      </c>
      <c r="B1176" s="662" t="s">
        <v>570</v>
      </c>
      <c r="C1176" s="663" t="s">
        <v>3328</v>
      </c>
      <c r="D1176" s="664" t="s">
        <v>5503</v>
      </c>
      <c r="E1176" s="663" t="s">
        <v>5504</v>
      </c>
      <c r="F1176" s="664" t="s">
        <v>5505</v>
      </c>
      <c r="G1176" s="663" t="s">
        <v>5419</v>
      </c>
      <c r="H1176" s="663" t="s">
        <v>5420</v>
      </c>
      <c r="I1176" s="665">
        <v>7466.32</v>
      </c>
      <c r="J1176" s="665">
        <v>1</v>
      </c>
      <c r="K1176" s="666">
        <v>7466.32</v>
      </c>
    </row>
    <row r="1177" spans="1:11" ht="14.4" customHeight="1" x14ac:dyDescent="0.3">
      <c r="A1177" s="661" t="s">
        <v>569</v>
      </c>
      <c r="B1177" s="662" t="s">
        <v>570</v>
      </c>
      <c r="C1177" s="663" t="s">
        <v>3328</v>
      </c>
      <c r="D1177" s="664" t="s">
        <v>5503</v>
      </c>
      <c r="E1177" s="663" t="s">
        <v>5504</v>
      </c>
      <c r="F1177" s="664" t="s">
        <v>5505</v>
      </c>
      <c r="G1177" s="663" t="s">
        <v>5421</v>
      </c>
      <c r="H1177" s="663" t="s">
        <v>5422</v>
      </c>
      <c r="I1177" s="665">
        <v>1029.4100000000001</v>
      </c>
      <c r="J1177" s="665">
        <v>1</v>
      </c>
      <c r="K1177" s="666">
        <v>1029.4100000000001</v>
      </c>
    </row>
    <row r="1178" spans="1:11" ht="14.4" customHeight="1" x14ac:dyDescent="0.3">
      <c r="A1178" s="661" t="s">
        <v>569</v>
      </c>
      <c r="B1178" s="662" t="s">
        <v>570</v>
      </c>
      <c r="C1178" s="663" t="s">
        <v>3328</v>
      </c>
      <c r="D1178" s="664" t="s">
        <v>5503</v>
      </c>
      <c r="E1178" s="663" t="s">
        <v>5504</v>
      </c>
      <c r="F1178" s="664" t="s">
        <v>5505</v>
      </c>
      <c r="G1178" s="663" t="s">
        <v>5423</v>
      </c>
      <c r="H1178" s="663" t="s">
        <v>5424</v>
      </c>
      <c r="I1178" s="665">
        <v>5929.1</v>
      </c>
      <c r="J1178" s="665">
        <v>1</v>
      </c>
      <c r="K1178" s="666">
        <v>5929.1</v>
      </c>
    </row>
    <row r="1179" spans="1:11" ht="14.4" customHeight="1" x14ac:dyDescent="0.3">
      <c r="A1179" s="661" t="s">
        <v>569</v>
      </c>
      <c r="B1179" s="662" t="s">
        <v>570</v>
      </c>
      <c r="C1179" s="663" t="s">
        <v>3328</v>
      </c>
      <c r="D1179" s="664" t="s">
        <v>5503</v>
      </c>
      <c r="E1179" s="663" t="s">
        <v>5504</v>
      </c>
      <c r="F1179" s="664" t="s">
        <v>5505</v>
      </c>
      <c r="G1179" s="663" t="s">
        <v>5425</v>
      </c>
      <c r="H1179" s="663" t="s">
        <v>5426</v>
      </c>
      <c r="I1179" s="665">
        <v>3277.5</v>
      </c>
      <c r="J1179" s="665">
        <v>1</v>
      </c>
      <c r="K1179" s="666">
        <v>3277.5</v>
      </c>
    </row>
    <row r="1180" spans="1:11" ht="14.4" customHeight="1" x14ac:dyDescent="0.3">
      <c r="A1180" s="661" t="s">
        <v>569</v>
      </c>
      <c r="B1180" s="662" t="s">
        <v>570</v>
      </c>
      <c r="C1180" s="663" t="s">
        <v>3328</v>
      </c>
      <c r="D1180" s="664" t="s">
        <v>5503</v>
      </c>
      <c r="E1180" s="663" t="s">
        <v>5504</v>
      </c>
      <c r="F1180" s="664" t="s">
        <v>5505</v>
      </c>
      <c r="G1180" s="663" t="s">
        <v>5427</v>
      </c>
      <c r="H1180" s="663" t="s">
        <v>5428</v>
      </c>
      <c r="I1180" s="665">
        <v>499.3</v>
      </c>
      <c r="J1180" s="665">
        <v>1</v>
      </c>
      <c r="K1180" s="666">
        <v>499.3</v>
      </c>
    </row>
    <row r="1181" spans="1:11" ht="14.4" customHeight="1" x14ac:dyDescent="0.3">
      <c r="A1181" s="661" t="s">
        <v>569</v>
      </c>
      <c r="B1181" s="662" t="s">
        <v>570</v>
      </c>
      <c r="C1181" s="663" t="s">
        <v>3328</v>
      </c>
      <c r="D1181" s="664" t="s">
        <v>5503</v>
      </c>
      <c r="E1181" s="663" t="s">
        <v>5506</v>
      </c>
      <c r="F1181" s="664" t="s">
        <v>5507</v>
      </c>
      <c r="G1181" s="663" t="s">
        <v>5429</v>
      </c>
      <c r="H1181" s="663" t="s">
        <v>5430</v>
      </c>
      <c r="I1181" s="665">
        <v>9204.0300000000007</v>
      </c>
      <c r="J1181" s="665">
        <v>1</v>
      </c>
      <c r="K1181" s="666">
        <v>9204.0300000000007</v>
      </c>
    </row>
    <row r="1182" spans="1:11" ht="14.4" customHeight="1" x14ac:dyDescent="0.3">
      <c r="A1182" s="661" t="s">
        <v>569</v>
      </c>
      <c r="B1182" s="662" t="s">
        <v>570</v>
      </c>
      <c r="C1182" s="663" t="s">
        <v>3328</v>
      </c>
      <c r="D1182" s="664" t="s">
        <v>5503</v>
      </c>
      <c r="E1182" s="663" t="s">
        <v>5506</v>
      </c>
      <c r="F1182" s="664" t="s">
        <v>5507</v>
      </c>
      <c r="G1182" s="663" t="s">
        <v>5431</v>
      </c>
      <c r="H1182" s="663" t="s">
        <v>5432</v>
      </c>
      <c r="I1182" s="665">
        <v>5795.42</v>
      </c>
      <c r="J1182" s="665">
        <v>1</v>
      </c>
      <c r="K1182" s="666">
        <v>5795.42</v>
      </c>
    </row>
    <row r="1183" spans="1:11" ht="14.4" customHeight="1" x14ac:dyDescent="0.3">
      <c r="A1183" s="661" t="s">
        <v>569</v>
      </c>
      <c r="B1183" s="662" t="s">
        <v>570</v>
      </c>
      <c r="C1183" s="663" t="s">
        <v>3328</v>
      </c>
      <c r="D1183" s="664" t="s">
        <v>5503</v>
      </c>
      <c r="E1183" s="663" t="s">
        <v>5506</v>
      </c>
      <c r="F1183" s="664" t="s">
        <v>5507</v>
      </c>
      <c r="G1183" s="663" t="s">
        <v>5433</v>
      </c>
      <c r="H1183" s="663" t="s">
        <v>5434</v>
      </c>
      <c r="I1183" s="665">
        <v>13788.5</v>
      </c>
      <c r="J1183" s="665">
        <v>1</v>
      </c>
      <c r="K1183" s="666">
        <v>13788.5</v>
      </c>
    </row>
    <row r="1184" spans="1:11" ht="14.4" customHeight="1" x14ac:dyDescent="0.3">
      <c r="A1184" s="661" t="s">
        <v>569</v>
      </c>
      <c r="B1184" s="662" t="s">
        <v>570</v>
      </c>
      <c r="C1184" s="663" t="s">
        <v>3328</v>
      </c>
      <c r="D1184" s="664" t="s">
        <v>5503</v>
      </c>
      <c r="E1184" s="663" t="s">
        <v>5506</v>
      </c>
      <c r="F1184" s="664" t="s">
        <v>5507</v>
      </c>
      <c r="G1184" s="663" t="s">
        <v>5435</v>
      </c>
      <c r="H1184" s="663" t="s">
        <v>5436</v>
      </c>
      <c r="I1184" s="665">
        <v>13788.5</v>
      </c>
      <c r="J1184" s="665">
        <v>1</v>
      </c>
      <c r="K1184" s="666">
        <v>13788.5</v>
      </c>
    </row>
    <row r="1185" spans="1:11" ht="14.4" customHeight="1" x14ac:dyDescent="0.3">
      <c r="A1185" s="661" t="s">
        <v>569</v>
      </c>
      <c r="B1185" s="662" t="s">
        <v>570</v>
      </c>
      <c r="C1185" s="663" t="s">
        <v>3328</v>
      </c>
      <c r="D1185" s="664" t="s">
        <v>5503</v>
      </c>
      <c r="E1185" s="663" t="s">
        <v>5506</v>
      </c>
      <c r="F1185" s="664" t="s">
        <v>5507</v>
      </c>
      <c r="G1185" s="663" t="s">
        <v>5437</v>
      </c>
      <c r="H1185" s="663" t="s">
        <v>5438</v>
      </c>
      <c r="I1185" s="665">
        <v>28922.5</v>
      </c>
      <c r="J1185" s="665">
        <v>1</v>
      </c>
      <c r="K1185" s="666">
        <v>28922.5</v>
      </c>
    </row>
    <row r="1186" spans="1:11" ht="14.4" customHeight="1" x14ac:dyDescent="0.3">
      <c r="A1186" s="661" t="s">
        <v>569</v>
      </c>
      <c r="B1186" s="662" t="s">
        <v>570</v>
      </c>
      <c r="C1186" s="663" t="s">
        <v>3328</v>
      </c>
      <c r="D1186" s="664" t="s">
        <v>5503</v>
      </c>
      <c r="E1186" s="663" t="s">
        <v>5506</v>
      </c>
      <c r="F1186" s="664" t="s">
        <v>5507</v>
      </c>
      <c r="G1186" s="663" t="s">
        <v>5439</v>
      </c>
      <c r="H1186" s="663" t="s">
        <v>5440</v>
      </c>
      <c r="I1186" s="665">
        <v>11385</v>
      </c>
      <c r="J1186" s="665">
        <v>1</v>
      </c>
      <c r="K1186" s="666">
        <v>11385</v>
      </c>
    </row>
    <row r="1187" spans="1:11" ht="14.4" customHeight="1" x14ac:dyDescent="0.3">
      <c r="A1187" s="661" t="s">
        <v>569</v>
      </c>
      <c r="B1187" s="662" t="s">
        <v>570</v>
      </c>
      <c r="C1187" s="663" t="s">
        <v>3328</v>
      </c>
      <c r="D1187" s="664" t="s">
        <v>5503</v>
      </c>
      <c r="E1187" s="663" t="s">
        <v>5508</v>
      </c>
      <c r="F1187" s="664" t="s">
        <v>5509</v>
      </c>
      <c r="G1187" s="663" t="s">
        <v>5441</v>
      </c>
      <c r="H1187" s="663" t="s">
        <v>5442</v>
      </c>
      <c r="I1187" s="665">
        <v>39930</v>
      </c>
      <c r="J1187" s="665">
        <v>1</v>
      </c>
      <c r="K1187" s="666">
        <v>39930</v>
      </c>
    </row>
    <row r="1188" spans="1:11" ht="14.4" customHeight="1" x14ac:dyDescent="0.3">
      <c r="A1188" s="661" t="s">
        <v>569</v>
      </c>
      <c r="B1188" s="662" t="s">
        <v>570</v>
      </c>
      <c r="C1188" s="663" t="s">
        <v>3328</v>
      </c>
      <c r="D1188" s="664" t="s">
        <v>5503</v>
      </c>
      <c r="E1188" s="663" t="s">
        <v>5508</v>
      </c>
      <c r="F1188" s="664" t="s">
        <v>5509</v>
      </c>
      <c r="G1188" s="663" t="s">
        <v>5443</v>
      </c>
      <c r="H1188" s="663" t="s">
        <v>5444</v>
      </c>
      <c r="I1188" s="665">
        <v>440.2</v>
      </c>
      <c r="J1188" s="665">
        <v>66</v>
      </c>
      <c r="K1188" s="666">
        <v>29053.08</v>
      </c>
    </row>
    <row r="1189" spans="1:11" ht="14.4" customHeight="1" x14ac:dyDescent="0.3">
      <c r="A1189" s="661" t="s">
        <v>569</v>
      </c>
      <c r="B1189" s="662" t="s">
        <v>570</v>
      </c>
      <c r="C1189" s="663" t="s">
        <v>3328</v>
      </c>
      <c r="D1189" s="664" t="s">
        <v>5503</v>
      </c>
      <c r="E1189" s="663" t="s">
        <v>5508</v>
      </c>
      <c r="F1189" s="664" t="s">
        <v>5509</v>
      </c>
      <c r="G1189" s="663" t="s">
        <v>5445</v>
      </c>
      <c r="H1189" s="663" t="s">
        <v>5446</v>
      </c>
      <c r="I1189" s="665">
        <v>440.2</v>
      </c>
      <c r="J1189" s="665">
        <v>60</v>
      </c>
      <c r="K1189" s="666">
        <v>26411.88</v>
      </c>
    </row>
    <row r="1190" spans="1:11" ht="14.4" customHeight="1" x14ac:dyDescent="0.3">
      <c r="A1190" s="661" t="s">
        <v>569</v>
      </c>
      <c r="B1190" s="662" t="s">
        <v>570</v>
      </c>
      <c r="C1190" s="663" t="s">
        <v>3328</v>
      </c>
      <c r="D1190" s="664" t="s">
        <v>5503</v>
      </c>
      <c r="E1190" s="663" t="s">
        <v>5508</v>
      </c>
      <c r="F1190" s="664" t="s">
        <v>5509</v>
      </c>
      <c r="G1190" s="663" t="s">
        <v>5447</v>
      </c>
      <c r="H1190" s="663" t="s">
        <v>5448</v>
      </c>
      <c r="I1190" s="665">
        <v>4370.5200000000004</v>
      </c>
      <c r="J1190" s="665">
        <v>1</v>
      </c>
      <c r="K1190" s="666">
        <v>4370.5200000000004</v>
      </c>
    </row>
    <row r="1191" spans="1:11" ht="14.4" customHeight="1" x14ac:dyDescent="0.3">
      <c r="A1191" s="661" t="s">
        <v>569</v>
      </c>
      <c r="B1191" s="662" t="s">
        <v>570</v>
      </c>
      <c r="C1191" s="663" t="s">
        <v>3328</v>
      </c>
      <c r="D1191" s="664" t="s">
        <v>5503</v>
      </c>
      <c r="E1191" s="663" t="s">
        <v>5508</v>
      </c>
      <c r="F1191" s="664" t="s">
        <v>5509</v>
      </c>
      <c r="G1191" s="663" t="s">
        <v>5449</v>
      </c>
      <c r="H1191" s="663" t="s">
        <v>5450</v>
      </c>
      <c r="I1191" s="665">
        <v>18192.349999999999</v>
      </c>
      <c r="J1191" s="665">
        <v>1</v>
      </c>
      <c r="K1191" s="666">
        <v>18192.349999999999</v>
      </c>
    </row>
    <row r="1192" spans="1:11" ht="14.4" customHeight="1" x14ac:dyDescent="0.3">
      <c r="A1192" s="661" t="s">
        <v>569</v>
      </c>
      <c r="B1192" s="662" t="s">
        <v>570</v>
      </c>
      <c r="C1192" s="663" t="s">
        <v>3328</v>
      </c>
      <c r="D1192" s="664" t="s">
        <v>5503</v>
      </c>
      <c r="E1192" s="663" t="s">
        <v>5508</v>
      </c>
      <c r="F1192" s="664" t="s">
        <v>5509</v>
      </c>
      <c r="G1192" s="663" t="s">
        <v>5451</v>
      </c>
      <c r="H1192" s="663" t="s">
        <v>5452</v>
      </c>
      <c r="I1192" s="665">
        <v>24200</v>
      </c>
      <c r="J1192" s="665">
        <v>1</v>
      </c>
      <c r="K1192" s="666">
        <v>24200</v>
      </c>
    </row>
    <row r="1193" spans="1:11" ht="14.4" customHeight="1" x14ac:dyDescent="0.3">
      <c r="A1193" s="661" t="s">
        <v>569</v>
      </c>
      <c r="B1193" s="662" t="s">
        <v>570</v>
      </c>
      <c r="C1193" s="663" t="s">
        <v>3328</v>
      </c>
      <c r="D1193" s="664" t="s">
        <v>5503</v>
      </c>
      <c r="E1193" s="663" t="s">
        <v>5489</v>
      </c>
      <c r="F1193" s="664" t="s">
        <v>5490</v>
      </c>
      <c r="G1193" s="663" t="s">
        <v>5453</v>
      </c>
      <c r="H1193" s="663" t="s">
        <v>5454</v>
      </c>
      <c r="I1193" s="665">
        <v>2286.9</v>
      </c>
      <c r="J1193" s="665">
        <v>4</v>
      </c>
      <c r="K1193" s="666">
        <v>9147.6</v>
      </c>
    </row>
    <row r="1194" spans="1:11" ht="14.4" customHeight="1" x14ac:dyDescent="0.3">
      <c r="A1194" s="661" t="s">
        <v>569</v>
      </c>
      <c r="B1194" s="662" t="s">
        <v>570</v>
      </c>
      <c r="C1194" s="663" t="s">
        <v>3328</v>
      </c>
      <c r="D1194" s="664" t="s">
        <v>5503</v>
      </c>
      <c r="E1194" s="663" t="s">
        <v>5499</v>
      </c>
      <c r="F1194" s="664" t="s">
        <v>5500</v>
      </c>
      <c r="G1194" s="663" t="s">
        <v>5455</v>
      </c>
      <c r="H1194" s="663" t="s">
        <v>5456</v>
      </c>
      <c r="I1194" s="665">
        <v>59.78</v>
      </c>
      <c r="J1194" s="665">
        <v>72</v>
      </c>
      <c r="K1194" s="666">
        <v>4304.08</v>
      </c>
    </row>
    <row r="1195" spans="1:11" ht="14.4" customHeight="1" x14ac:dyDescent="0.3">
      <c r="A1195" s="661" t="s">
        <v>569</v>
      </c>
      <c r="B1195" s="662" t="s">
        <v>570</v>
      </c>
      <c r="C1195" s="663" t="s">
        <v>3328</v>
      </c>
      <c r="D1195" s="664" t="s">
        <v>5503</v>
      </c>
      <c r="E1195" s="663" t="s">
        <v>5499</v>
      </c>
      <c r="F1195" s="664" t="s">
        <v>5500</v>
      </c>
      <c r="G1195" s="663" t="s">
        <v>5457</v>
      </c>
      <c r="H1195" s="663" t="s">
        <v>5458</v>
      </c>
      <c r="I1195" s="665">
        <v>457.6</v>
      </c>
      <c r="J1195" s="665">
        <v>24</v>
      </c>
      <c r="K1195" s="666">
        <v>10982.5</v>
      </c>
    </row>
    <row r="1196" spans="1:11" ht="14.4" customHeight="1" x14ac:dyDescent="0.3">
      <c r="A1196" s="661" t="s">
        <v>569</v>
      </c>
      <c r="B1196" s="662" t="s">
        <v>570</v>
      </c>
      <c r="C1196" s="663" t="s">
        <v>3328</v>
      </c>
      <c r="D1196" s="664" t="s">
        <v>5503</v>
      </c>
      <c r="E1196" s="663" t="s">
        <v>5499</v>
      </c>
      <c r="F1196" s="664" t="s">
        <v>5500</v>
      </c>
      <c r="G1196" s="663" t="s">
        <v>5459</v>
      </c>
      <c r="H1196" s="663" t="s">
        <v>5460</v>
      </c>
      <c r="I1196" s="665">
        <v>173.07</v>
      </c>
      <c r="J1196" s="665">
        <v>36</v>
      </c>
      <c r="K1196" s="666">
        <v>6230.59</v>
      </c>
    </row>
    <row r="1197" spans="1:11" ht="14.4" customHeight="1" x14ac:dyDescent="0.3">
      <c r="A1197" s="661" t="s">
        <v>569</v>
      </c>
      <c r="B1197" s="662" t="s">
        <v>570</v>
      </c>
      <c r="C1197" s="663" t="s">
        <v>3328</v>
      </c>
      <c r="D1197" s="664" t="s">
        <v>5503</v>
      </c>
      <c r="E1197" s="663" t="s">
        <v>5499</v>
      </c>
      <c r="F1197" s="664" t="s">
        <v>5500</v>
      </c>
      <c r="G1197" s="663" t="s">
        <v>5461</v>
      </c>
      <c r="H1197" s="663" t="s">
        <v>5462</v>
      </c>
      <c r="I1197" s="665">
        <v>46.96</v>
      </c>
      <c r="J1197" s="665">
        <v>252</v>
      </c>
      <c r="K1197" s="666">
        <v>11833.5</v>
      </c>
    </row>
    <row r="1198" spans="1:11" ht="14.4" customHeight="1" x14ac:dyDescent="0.3">
      <c r="A1198" s="661" t="s">
        <v>569</v>
      </c>
      <c r="B1198" s="662" t="s">
        <v>570</v>
      </c>
      <c r="C1198" s="663" t="s">
        <v>3328</v>
      </c>
      <c r="D1198" s="664" t="s">
        <v>5503</v>
      </c>
      <c r="E1198" s="663" t="s">
        <v>5499</v>
      </c>
      <c r="F1198" s="664" t="s">
        <v>5500</v>
      </c>
      <c r="G1198" s="663" t="s">
        <v>5463</v>
      </c>
      <c r="H1198" s="663" t="s">
        <v>5464</v>
      </c>
      <c r="I1198" s="665">
        <v>214.24</v>
      </c>
      <c r="J1198" s="665">
        <v>24</v>
      </c>
      <c r="K1198" s="666">
        <v>5141.6499999999996</v>
      </c>
    </row>
    <row r="1199" spans="1:11" ht="14.4" customHeight="1" x14ac:dyDescent="0.3">
      <c r="A1199" s="661" t="s">
        <v>569</v>
      </c>
      <c r="B1199" s="662" t="s">
        <v>570</v>
      </c>
      <c r="C1199" s="663" t="s">
        <v>3328</v>
      </c>
      <c r="D1199" s="664" t="s">
        <v>5503</v>
      </c>
      <c r="E1199" s="663" t="s">
        <v>5510</v>
      </c>
      <c r="F1199" s="664" t="s">
        <v>5511</v>
      </c>
      <c r="G1199" s="663" t="s">
        <v>5465</v>
      </c>
      <c r="H1199" s="663" t="s">
        <v>5466</v>
      </c>
      <c r="I1199" s="665">
        <v>5523.333333333333</v>
      </c>
      <c r="J1199" s="665">
        <v>3</v>
      </c>
      <c r="K1199" s="666">
        <v>16570</v>
      </c>
    </row>
    <row r="1200" spans="1:11" ht="14.4" customHeight="1" x14ac:dyDescent="0.3">
      <c r="A1200" s="661" t="s">
        <v>569</v>
      </c>
      <c r="B1200" s="662" t="s">
        <v>570</v>
      </c>
      <c r="C1200" s="663" t="s">
        <v>3328</v>
      </c>
      <c r="D1200" s="664" t="s">
        <v>5503</v>
      </c>
      <c r="E1200" s="663" t="s">
        <v>5510</v>
      </c>
      <c r="F1200" s="664" t="s">
        <v>5511</v>
      </c>
      <c r="G1200" s="663" t="s">
        <v>5467</v>
      </c>
      <c r="H1200" s="663" t="s">
        <v>5468</v>
      </c>
      <c r="I1200" s="665">
        <v>4666.7</v>
      </c>
      <c r="J1200" s="665">
        <v>3</v>
      </c>
      <c r="K1200" s="666">
        <v>14000.099999999999</v>
      </c>
    </row>
    <row r="1201" spans="1:11" ht="14.4" customHeight="1" x14ac:dyDescent="0.3">
      <c r="A1201" s="661" t="s">
        <v>569</v>
      </c>
      <c r="B1201" s="662" t="s">
        <v>570</v>
      </c>
      <c r="C1201" s="663" t="s">
        <v>3328</v>
      </c>
      <c r="D1201" s="664" t="s">
        <v>5503</v>
      </c>
      <c r="E1201" s="663" t="s">
        <v>5510</v>
      </c>
      <c r="F1201" s="664" t="s">
        <v>5511</v>
      </c>
      <c r="G1201" s="663" t="s">
        <v>5469</v>
      </c>
      <c r="H1201" s="663" t="s">
        <v>5470</v>
      </c>
      <c r="I1201" s="665">
        <v>11235.869999999999</v>
      </c>
      <c r="J1201" s="665">
        <v>6</v>
      </c>
      <c r="K1201" s="666">
        <v>67415.199999999997</v>
      </c>
    </row>
    <row r="1202" spans="1:11" ht="14.4" customHeight="1" x14ac:dyDescent="0.3">
      <c r="A1202" s="661" t="s">
        <v>569</v>
      </c>
      <c r="B1202" s="662" t="s">
        <v>570</v>
      </c>
      <c r="C1202" s="663" t="s">
        <v>3328</v>
      </c>
      <c r="D1202" s="664" t="s">
        <v>5503</v>
      </c>
      <c r="E1202" s="663" t="s">
        <v>5510</v>
      </c>
      <c r="F1202" s="664" t="s">
        <v>5511</v>
      </c>
      <c r="G1202" s="663" t="s">
        <v>5471</v>
      </c>
      <c r="H1202" s="663" t="s">
        <v>5472</v>
      </c>
      <c r="I1202" s="665">
        <v>13985.15</v>
      </c>
      <c r="J1202" s="665">
        <v>6</v>
      </c>
      <c r="K1202" s="666">
        <v>83910.9</v>
      </c>
    </row>
    <row r="1203" spans="1:11" ht="14.4" customHeight="1" x14ac:dyDescent="0.3">
      <c r="A1203" s="661" t="s">
        <v>569</v>
      </c>
      <c r="B1203" s="662" t="s">
        <v>570</v>
      </c>
      <c r="C1203" s="663" t="s">
        <v>3328</v>
      </c>
      <c r="D1203" s="664" t="s">
        <v>5503</v>
      </c>
      <c r="E1203" s="663" t="s">
        <v>5510</v>
      </c>
      <c r="F1203" s="664" t="s">
        <v>5511</v>
      </c>
      <c r="G1203" s="663" t="s">
        <v>5473</v>
      </c>
      <c r="H1203" s="663" t="s">
        <v>5474</v>
      </c>
      <c r="I1203" s="665">
        <v>5636.15</v>
      </c>
      <c r="J1203" s="665">
        <v>1</v>
      </c>
      <c r="K1203" s="666">
        <v>5636.15</v>
      </c>
    </row>
    <row r="1204" spans="1:11" ht="14.4" customHeight="1" x14ac:dyDescent="0.3">
      <c r="A1204" s="661" t="s">
        <v>569</v>
      </c>
      <c r="B1204" s="662" t="s">
        <v>570</v>
      </c>
      <c r="C1204" s="663" t="s">
        <v>3328</v>
      </c>
      <c r="D1204" s="664" t="s">
        <v>5503</v>
      </c>
      <c r="E1204" s="663" t="s">
        <v>5510</v>
      </c>
      <c r="F1204" s="664" t="s">
        <v>5511</v>
      </c>
      <c r="G1204" s="663" t="s">
        <v>5475</v>
      </c>
      <c r="H1204" s="663" t="s">
        <v>5476</v>
      </c>
      <c r="I1204" s="665">
        <v>2645</v>
      </c>
      <c r="J1204" s="665">
        <v>1</v>
      </c>
      <c r="K1204" s="666">
        <v>2645</v>
      </c>
    </row>
    <row r="1205" spans="1:11" ht="14.4" customHeight="1" x14ac:dyDescent="0.3">
      <c r="A1205" s="661" t="s">
        <v>569</v>
      </c>
      <c r="B1205" s="662" t="s">
        <v>570</v>
      </c>
      <c r="C1205" s="663" t="s">
        <v>3328</v>
      </c>
      <c r="D1205" s="664" t="s">
        <v>5503</v>
      </c>
      <c r="E1205" s="663" t="s">
        <v>5510</v>
      </c>
      <c r="F1205" s="664" t="s">
        <v>5511</v>
      </c>
      <c r="G1205" s="663" t="s">
        <v>5477</v>
      </c>
      <c r="H1205" s="663" t="s">
        <v>5478</v>
      </c>
      <c r="I1205" s="665">
        <v>4666.7</v>
      </c>
      <c r="J1205" s="665">
        <v>1</v>
      </c>
      <c r="K1205" s="666">
        <v>4666.7</v>
      </c>
    </row>
    <row r="1206" spans="1:11" ht="14.4" customHeight="1" x14ac:dyDescent="0.3">
      <c r="A1206" s="661" t="s">
        <v>569</v>
      </c>
      <c r="B1206" s="662" t="s">
        <v>570</v>
      </c>
      <c r="C1206" s="663" t="s">
        <v>3328</v>
      </c>
      <c r="D1206" s="664" t="s">
        <v>5503</v>
      </c>
      <c r="E1206" s="663" t="s">
        <v>5510</v>
      </c>
      <c r="F1206" s="664" t="s">
        <v>5511</v>
      </c>
      <c r="G1206" s="663" t="s">
        <v>5479</v>
      </c>
      <c r="H1206" s="663" t="s">
        <v>5480</v>
      </c>
      <c r="I1206" s="665">
        <v>2264.35</v>
      </c>
      <c r="J1206" s="665">
        <v>1</v>
      </c>
      <c r="K1206" s="666">
        <v>2264.35</v>
      </c>
    </row>
    <row r="1207" spans="1:11" ht="14.4" customHeight="1" thickBot="1" x14ac:dyDescent="0.35">
      <c r="A1207" s="667" t="s">
        <v>569</v>
      </c>
      <c r="B1207" s="668" t="s">
        <v>570</v>
      </c>
      <c r="C1207" s="669" t="s">
        <v>3328</v>
      </c>
      <c r="D1207" s="670" t="s">
        <v>5503</v>
      </c>
      <c r="E1207" s="669" t="s">
        <v>5510</v>
      </c>
      <c r="F1207" s="670" t="s">
        <v>5511</v>
      </c>
      <c r="G1207" s="669" t="s">
        <v>5481</v>
      </c>
      <c r="H1207" s="669" t="s">
        <v>5482</v>
      </c>
      <c r="I1207" s="671">
        <v>3392.5</v>
      </c>
      <c r="J1207" s="671">
        <v>1</v>
      </c>
      <c r="K1207" s="672">
        <v>3392.5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59.8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16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24.5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1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13.1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61119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17077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24510.5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1068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2196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12899.5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3368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4961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3882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829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55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195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344.5</v>
      </c>
      <c r="C14" s="413">
        <f xml:space="preserve">
IF($A$4&lt;=12,SUMIFS('ON Data'!G:G,'ON Data'!$D:$D,$A$4,'ON Data'!$E:$E,5),SUMIFS('ON Data'!G:G,'ON Data'!$E:$E,5))</f>
        <v>344.5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993172</v>
      </c>
      <c r="C18" s="410">
        <f t="shared" ref="C18:G18" si="0" xml:space="preserve">
C19-C16-C17</f>
        <v>0</v>
      </c>
      <c r="D18" s="411">
        <f t="shared" si="0"/>
        <v>536317</v>
      </c>
      <c r="E18" s="411">
        <f t="shared" si="0"/>
        <v>0</v>
      </c>
      <c r="F18" s="411">
        <f t="shared" si="0"/>
        <v>275437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18512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18643</v>
      </c>
      <c r="AB18" s="411">
        <f t="shared" si="1"/>
        <v>0</v>
      </c>
      <c r="AC18" s="411">
        <f t="shared" si="1"/>
        <v>0</v>
      </c>
      <c r="AD18" s="411">
        <f t="shared" si="1"/>
        <v>115031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29232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993172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536317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275437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18512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18643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115031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29232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19106310</v>
      </c>
      <c r="C20" s="422">
        <f xml:space="preserve">
IF($A$4&lt;=12,SUMIFS('ON Data'!G:G,'ON Data'!$D:$D,$A$4,'ON Data'!$E:$E,6),SUMIFS('ON Data'!G:G,'ON Data'!$E:$E,6))</f>
        <v>49425</v>
      </c>
      <c r="D20" s="423">
        <f xml:space="preserve">
IF($A$4&lt;=12,SUMIFS('ON Data'!H:H,'ON Data'!$D:$D,$A$4,'ON Data'!$E:$E,6),SUMIFS('ON Data'!H:H,'ON Data'!$E:$E,6))</f>
        <v>11218343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5059767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229667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284263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1784199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480646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19106310</v>
      </c>
      <c r="C23" s="413">
        <f t="shared" ref="C23:G23" si="4" xml:space="preserve">
IF(C21="","",C20-C21)</f>
        <v>49425</v>
      </c>
      <c r="D23" s="414">
        <f t="shared" si="4"/>
        <v>11218343</v>
      </c>
      <c r="E23" s="414">
        <f t="shared" si="4"/>
        <v>0</v>
      </c>
      <c r="F23" s="414">
        <f t="shared" si="4"/>
        <v>5059767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229667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284263</v>
      </c>
      <c r="AB23" s="414">
        <f t="shared" si="5"/>
        <v>0</v>
      </c>
      <c r="AC23" s="414">
        <f t="shared" si="5"/>
        <v>0</v>
      </c>
      <c r="AD23" s="414">
        <f t="shared" si="5"/>
        <v>1784199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480646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82200</v>
      </c>
      <c r="C25" s="783">
        <f xml:space="preserve">
IF($A$4&lt;=12,SUMIFS('ON Data'!H:H,'ON Data'!$D:$D,$A$4,'ON Data'!$E:$E,10),SUMIFS('ON Data'!H:H,'ON Data'!$E:$E,10))</f>
        <v>67600</v>
      </c>
      <c r="D25" s="758"/>
      <c r="E25" s="759"/>
      <c r="F25" s="759">
        <f xml:space="preserve">
IF($A$4&lt;=12,SUMIFS('ON Data'!K:K,'ON Data'!$D:$D,$A$4,'ON Data'!$E:$E,10),SUMIFS('ON Data'!K:K,'ON Data'!$E:$E,10))</f>
        <v>14600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55006.890026943089</v>
      </c>
      <c r="C26" s="783">
        <f xml:space="preserve">
IF($A$4&lt;=12,SUMIFS('ON Data'!H:H,'ON Data'!$D:$D,$A$4,'ON Data'!$E:$E,11),SUMIFS('ON Data'!H:H,'ON Data'!$E:$E,11))</f>
        <v>31673.55669360976</v>
      </c>
      <c r="D26" s="758"/>
      <c r="E26" s="759"/>
      <c r="F26" s="760">
        <f xml:space="preserve">
IF($A$4&lt;=12,SUMIFS('ON Data'!K:K,'ON Data'!$D:$D,$A$4,'ON Data'!$E:$E,11),SUMIFS('ON Data'!K:K,'ON Data'!$E:$E,11))</f>
        <v>23333.333333333332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1.4943582514797213</v>
      </c>
      <c r="C27" s="784">
        <f xml:space="preserve">
IF(C26=0,0,C25/C26)</f>
        <v>2.1342724675324671</v>
      </c>
      <c r="D27" s="761"/>
      <c r="E27" s="762"/>
      <c r="F27" s="762">
        <f xml:space="preserve">
IF(F26=0,0,F25/F26)</f>
        <v>0.62571428571428578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-27193.109973056908</v>
      </c>
      <c r="C28" s="785">
        <f xml:space="preserve">
C26-C25</f>
        <v>-35926.44330639024</v>
      </c>
      <c r="D28" s="763"/>
      <c r="E28" s="764"/>
      <c r="F28" s="764">
        <f xml:space="preserve">
F26-F25</f>
        <v>8733.3333333333321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5513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20166325.5</v>
      </c>
      <c r="G3" s="379">
        <f t="shared" ref="G3:AO3" si="0">SUMIF($E5:$E1048576,"&lt;10",G5:G1048576)</f>
        <v>49769.5</v>
      </c>
      <c r="H3" s="379">
        <f t="shared" si="0"/>
        <v>11775731</v>
      </c>
      <c r="I3" s="379">
        <f t="shared" si="0"/>
        <v>0</v>
      </c>
      <c r="J3" s="379">
        <f t="shared" si="0"/>
        <v>0</v>
      </c>
      <c r="K3" s="379">
        <f t="shared" si="0"/>
        <v>5360715.5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249309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305116</v>
      </c>
      <c r="AG3" s="379">
        <f t="shared" si="0"/>
        <v>0</v>
      </c>
      <c r="AH3" s="379">
        <f t="shared" si="0"/>
        <v>0</v>
      </c>
      <c r="AI3" s="379">
        <f t="shared" si="0"/>
        <v>1912416.5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513268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31</v>
      </c>
      <c r="D5" s="378">
        <v>1</v>
      </c>
      <c r="E5" s="378">
        <v>1</v>
      </c>
      <c r="F5" s="378">
        <v>59</v>
      </c>
      <c r="G5" s="378">
        <v>0</v>
      </c>
      <c r="H5" s="378">
        <v>16</v>
      </c>
      <c r="I5" s="378">
        <v>0</v>
      </c>
      <c r="J5" s="378">
        <v>0</v>
      </c>
      <c r="K5" s="378">
        <v>24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1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2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31</v>
      </c>
      <c r="D6" s="378">
        <v>1</v>
      </c>
      <c r="E6" s="378">
        <v>2</v>
      </c>
      <c r="F6" s="378">
        <v>9516.5</v>
      </c>
      <c r="G6" s="378">
        <v>0</v>
      </c>
      <c r="H6" s="378">
        <v>2512</v>
      </c>
      <c r="I6" s="378">
        <v>0</v>
      </c>
      <c r="J6" s="378">
        <v>0</v>
      </c>
      <c r="K6" s="378">
        <v>3862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180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338</v>
      </c>
      <c r="AG6" s="378">
        <v>0</v>
      </c>
      <c r="AH6" s="378">
        <v>0</v>
      </c>
      <c r="AI6" s="378">
        <v>2104.5</v>
      </c>
      <c r="AJ6" s="378">
        <v>0</v>
      </c>
      <c r="AK6" s="378">
        <v>0</v>
      </c>
      <c r="AL6" s="378">
        <v>0</v>
      </c>
      <c r="AM6" s="378">
        <v>0</v>
      </c>
      <c r="AN6" s="378">
        <v>520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31</v>
      </c>
      <c r="D7" s="378">
        <v>1</v>
      </c>
      <c r="E7" s="378">
        <v>4</v>
      </c>
      <c r="F7" s="378">
        <v>533.5</v>
      </c>
      <c r="G7" s="378">
        <v>0</v>
      </c>
      <c r="H7" s="378">
        <v>533.5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31</v>
      </c>
      <c r="D8" s="378">
        <v>1</v>
      </c>
      <c r="E8" s="378">
        <v>5</v>
      </c>
      <c r="F8" s="378">
        <v>55.5</v>
      </c>
      <c r="G8" s="378">
        <v>55.5</v>
      </c>
      <c r="H8" s="378">
        <v>0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31</v>
      </c>
      <c r="D9" s="378">
        <v>1</v>
      </c>
      <c r="E9" s="378">
        <v>6</v>
      </c>
      <c r="F9" s="378">
        <v>2558554</v>
      </c>
      <c r="G9" s="378">
        <v>8350</v>
      </c>
      <c r="H9" s="378">
        <v>1512926</v>
      </c>
      <c r="I9" s="378">
        <v>0</v>
      </c>
      <c r="J9" s="378">
        <v>0</v>
      </c>
      <c r="K9" s="378">
        <v>656204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28611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37733</v>
      </c>
      <c r="AG9" s="378">
        <v>0</v>
      </c>
      <c r="AH9" s="378">
        <v>0</v>
      </c>
      <c r="AI9" s="378">
        <v>251044</v>
      </c>
      <c r="AJ9" s="378">
        <v>0</v>
      </c>
      <c r="AK9" s="378">
        <v>0</v>
      </c>
      <c r="AL9" s="378">
        <v>0</v>
      </c>
      <c r="AM9" s="378">
        <v>0</v>
      </c>
      <c r="AN9" s="378">
        <v>63686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31</v>
      </c>
      <c r="D10" s="378">
        <v>1</v>
      </c>
      <c r="E10" s="378">
        <v>10</v>
      </c>
      <c r="F10" s="378">
        <v>7300</v>
      </c>
      <c r="G10" s="378">
        <v>0</v>
      </c>
      <c r="H10" s="378">
        <v>500</v>
      </c>
      <c r="I10" s="378">
        <v>0</v>
      </c>
      <c r="J10" s="378">
        <v>0</v>
      </c>
      <c r="K10" s="378">
        <v>6800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31</v>
      </c>
      <c r="D11" s="378">
        <v>1</v>
      </c>
      <c r="E11" s="378">
        <v>11</v>
      </c>
      <c r="F11" s="378">
        <v>7858.1271467061561</v>
      </c>
      <c r="G11" s="378">
        <v>0</v>
      </c>
      <c r="H11" s="378">
        <v>4524.7938133728221</v>
      </c>
      <c r="I11" s="378">
        <v>0</v>
      </c>
      <c r="J11" s="378">
        <v>0</v>
      </c>
      <c r="K11" s="378">
        <v>3333.3333333333335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31</v>
      </c>
      <c r="D12" s="378">
        <v>2</v>
      </c>
      <c r="E12" s="378">
        <v>1</v>
      </c>
      <c r="F12" s="378">
        <v>59</v>
      </c>
      <c r="G12" s="378">
        <v>0</v>
      </c>
      <c r="H12" s="378">
        <v>16</v>
      </c>
      <c r="I12" s="378">
        <v>0</v>
      </c>
      <c r="J12" s="378">
        <v>0</v>
      </c>
      <c r="K12" s="378">
        <v>24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1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2</v>
      </c>
      <c r="AG12" s="378">
        <v>0</v>
      </c>
      <c r="AH12" s="378">
        <v>0</v>
      </c>
      <c r="AI12" s="378">
        <v>13</v>
      </c>
      <c r="AJ12" s="378">
        <v>0</v>
      </c>
      <c r="AK12" s="378">
        <v>0</v>
      </c>
      <c r="AL12" s="378">
        <v>0</v>
      </c>
      <c r="AM12" s="378">
        <v>0</v>
      </c>
      <c r="AN12" s="378">
        <v>3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31</v>
      </c>
      <c r="D13" s="378">
        <v>2</v>
      </c>
      <c r="E13" s="378">
        <v>2</v>
      </c>
      <c r="F13" s="378">
        <v>8130</v>
      </c>
      <c r="G13" s="378">
        <v>0</v>
      </c>
      <c r="H13" s="378">
        <v>2192</v>
      </c>
      <c r="I13" s="378">
        <v>0</v>
      </c>
      <c r="J13" s="378">
        <v>0</v>
      </c>
      <c r="K13" s="378">
        <v>3414.5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144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291</v>
      </c>
      <c r="AG13" s="378">
        <v>0</v>
      </c>
      <c r="AH13" s="378">
        <v>0</v>
      </c>
      <c r="AI13" s="378">
        <v>1688.5</v>
      </c>
      <c r="AJ13" s="378">
        <v>0</v>
      </c>
      <c r="AK13" s="378">
        <v>0</v>
      </c>
      <c r="AL13" s="378">
        <v>0</v>
      </c>
      <c r="AM13" s="378">
        <v>0</v>
      </c>
      <c r="AN13" s="378">
        <v>400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31</v>
      </c>
      <c r="D14" s="378">
        <v>2</v>
      </c>
      <c r="E14" s="378">
        <v>4</v>
      </c>
      <c r="F14" s="378">
        <v>549</v>
      </c>
      <c r="G14" s="378">
        <v>0</v>
      </c>
      <c r="H14" s="378">
        <v>549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31</v>
      </c>
      <c r="D15" s="378">
        <v>2</v>
      </c>
      <c r="E15" s="378">
        <v>5</v>
      </c>
      <c r="F15" s="378">
        <v>77.5</v>
      </c>
      <c r="G15" s="378">
        <v>77.5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31</v>
      </c>
      <c r="D16" s="378">
        <v>2</v>
      </c>
      <c r="E16" s="378">
        <v>6</v>
      </c>
      <c r="F16" s="378">
        <v>2485675</v>
      </c>
      <c r="G16" s="378">
        <v>5425</v>
      </c>
      <c r="H16" s="378">
        <v>1490841</v>
      </c>
      <c r="I16" s="378">
        <v>0</v>
      </c>
      <c r="J16" s="378">
        <v>0</v>
      </c>
      <c r="K16" s="378">
        <v>630841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29754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37457</v>
      </c>
      <c r="AG16" s="378">
        <v>0</v>
      </c>
      <c r="AH16" s="378">
        <v>0</v>
      </c>
      <c r="AI16" s="378">
        <v>227947</v>
      </c>
      <c r="AJ16" s="378">
        <v>0</v>
      </c>
      <c r="AK16" s="378">
        <v>0</v>
      </c>
      <c r="AL16" s="378">
        <v>0</v>
      </c>
      <c r="AM16" s="378">
        <v>0</v>
      </c>
      <c r="AN16" s="378">
        <v>63410</v>
      </c>
      <c r="AO16" s="378">
        <v>0</v>
      </c>
    </row>
    <row r="17" spans="3:41" x14ac:dyDescent="0.3">
      <c r="C17" s="378">
        <v>31</v>
      </c>
      <c r="D17" s="378">
        <v>2</v>
      </c>
      <c r="E17" s="378">
        <v>9</v>
      </c>
      <c r="F17" s="378">
        <v>9448</v>
      </c>
      <c r="G17" s="378">
        <v>0</v>
      </c>
      <c r="H17" s="378">
        <v>0</v>
      </c>
      <c r="I17" s="378">
        <v>0</v>
      </c>
      <c r="J17" s="378">
        <v>0</v>
      </c>
      <c r="K17" s="378">
        <v>6448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3000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31</v>
      </c>
      <c r="D18" s="378">
        <v>2</v>
      </c>
      <c r="E18" s="378">
        <v>11</v>
      </c>
      <c r="F18" s="378">
        <v>7858.1271467061561</v>
      </c>
      <c r="G18" s="378">
        <v>0</v>
      </c>
      <c r="H18" s="378">
        <v>4524.7938133728221</v>
      </c>
      <c r="I18" s="378">
        <v>0</v>
      </c>
      <c r="J18" s="378">
        <v>0</v>
      </c>
      <c r="K18" s="378">
        <v>3333.3333333333335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31</v>
      </c>
      <c r="D19" s="378">
        <v>3</v>
      </c>
      <c r="E19" s="378">
        <v>1</v>
      </c>
      <c r="F19" s="378">
        <v>59</v>
      </c>
      <c r="G19" s="378">
        <v>0</v>
      </c>
      <c r="H19" s="378">
        <v>16</v>
      </c>
      <c r="I19" s="378">
        <v>0</v>
      </c>
      <c r="J19" s="378">
        <v>0</v>
      </c>
      <c r="K19" s="378">
        <v>24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1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</v>
      </c>
      <c r="AG19" s="378">
        <v>0</v>
      </c>
      <c r="AH19" s="378">
        <v>0</v>
      </c>
      <c r="AI19" s="378">
        <v>13</v>
      </c>
      <c r="AJ19" s="378">
        <v>0</v>
      </c>
      <c r="AK19" s="378">
        <v>0</v>
      </c>
      <c r="AL19" s="378">
        <v>0</v>
      </c>
      <c r="AM19" s="378">
        <v>0</v>
      </c>
      <c r="AN19" s="378">
        <v>3</v>
      </c>
      <c r="AO19" s="378">
        <v>0</v>
      </c>
    </row>
    <row r="20" spans="3:41" x14ac:dyDescent="0.3">
      <c r="C20" s="378">
        <v>31</v>
      </c>
      <c r="D20" s="378">
        <v>3</v>
      </c>
      <c r="E20" s="378">
        <v>2</v>
      </c>
      <c r="F20" s="378">
        <v>9316</v>
      </c>
      <c r="G20" s="378">
        <v>0</v>
      </c>
      <c r="H20" s="378">
        <v>2536</v>
      </c>
      <c r="I20" s="378">
        <v>0</v>
      </c>
      <c r="J20" s="378">
        <v>0</v>
      </c>
      <c r="K20" s="378">
        <v>3737.5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168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339</v>
      </c>
      <c r="AG20" s="378">
        <v>0</v>
      </c>
      <c r="AH20" s="378">
        <v>0</v>
      </c>
      <c r="AI20" s="378">
        <v>2023.5</v>
      </c>
      <c r="AJ20" s="378">
        <v>0</v>
      </c>
      <c r="AK20" s="378">
        <v>0</v>
      </c>
      <c r="AL20" s="378">
        <v>0</v>
      </c>
      <c r="AM20" s="378">
        <v>0</v>
      </c>
      <c r="AN20" s="378">
        <v>512</v>
      </c>
      <c r="AO20" s="378">
        <v>0</v>
      </c>
    </row>
    <row r="21" spans="3:41" x14ac:dyDescent="0.3">
      <c r="C21" s="378">
        <v>31</v>
      </c>
      <c r="D21" s="378">
        <v>3</v>
      </c>
      <c r="E21" s="378">
        <v>4</v>
      </c>
      <c r="F21" s="378">
        <v>560</v>
      </c>
      <c r="G21" s="378">
        <v>0</v>
      </c>
      <c r="H21" s="378">
        <v>559</v>
      </c>
      <c r="I21" s="378">
        <v>0</v>
      </c>
      <c r="J21" s="378">
        <v>0</v>
      </c>
      <c r="K21" s="378">
        <v>1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31</v>
      </c>
      <c r="D22" s="378">
        <v>3</v>
      </c>
      <c r="E22" s="378">
        <v>5</v>
      </c>
      <c r="F22" s="378">
        <v>21</v>
      </c>
      <c r="G22" s="378">
        <v>21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31</v>
      </c>
      <c r="D23" s="378">
        <v>3</v>
      </c>
      <c r="E23" s="378">
        <v>6</v>
      </c>
      <c r="F23" s="378">
        <v>2533508</v>
      </c>
      <c r="G23" s="378">
        <v>7350</v>
      </c>
      <c r="H23" s="378">
        <v>1521154</v>
      </c>
      <c r="I23" s="378">
        <v>0</v>
      </c>
      <c r="J23" s="378">
        <v>0</v>
      </c>
      <c r="K23" s="378">
        <v>642628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30808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37060</v>
      </c>
      <c r="AG23" s="378">
        <v>0</v>
      </c>
      <c r="AH23" s="378">
        <v>0</v>
      </c>
      <c r="AI23" s="378">
        <v>230573</v>
      </c>
      <c r="AJ23" s="378">
        <v>0</v>
      </c>
      <c r="AK23" s="378">
        <v>0</v>
      </c>
      <c r="AL23" s="378">
        <v>0</v>
      </c>
      <c r="AM23" s="378">
        <v>0</v>
      </c>
      <c r="AN23" s="378">
        <v>63935</v>
      </c>
      <c r="AO23" s="378">
        <v>0</v>
      </c>
    </row>
    <row r="24" spans="3:41" x14ac:dyDescent="0.3">
      <c r="C24" s="378">
        <v>31</v>
      </c>
      <c r="D24" s="378">
        <v>3</v>
      </c>
      <c r="E24" s="378">
        <v>9</v>
      </c>
      <c r="F24" s="378">
        <v>15643</v>
      </c>
      <c r="G24" s="378">
        <v>0</v>
      </c>
      <c r="H24" s="378">
        <v>0</v>
      </c>
      <c r="I24" s="378">
        <v>0</v>
      </c>
      <c r="J24" s="378">
        <v>0</v>
      </c>
      <c r="K24" s="378">
        <v>4900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4548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6195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31</v>
      </c>
      <c r="D25" s="378">
        <v>3</v>
      </c>
      <c r="E25" s="378">
        <v>10</v>
      </c>
      <c r="F25" s="378">
        <v>7500</v>
      </c>
      <c r="G25" s="378">
        <v>0</v>
      </c>
      <c r="H25" s="378">
        <v>700</v>
      </c>
      <c r="I25" s="378">
        <v>0</v>
      </c>
      <c r="J25" s="378">
        <v>0</v>
      </c>
      <c r="K25" s="378">
        <v>6800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31</v>
      </c>
      <c r="D26" s="378">
        <v>3</v>
      </c>
      <c r="E26" s="378">
        <v>11</v>
      </c>
      <c r="F26" s="378">
        <v>7858.1271467061561</v>
      </c>
      <c r="G26" s="378">
        <v>0</v>
      </c>
      <c r="H26" s="378">
        <v>4524.7938133728221</v>
      </c>
      <c r="I26" s="378">
        <v>0</v>
      </c>
      <c r="J26" s="378">
        <v>0</v>
      </c>
      <c r="K26" s="378">
        <v>3333.3333333333335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31</v>
      </c>
      <c r="D27" s="378">
        <v>4</v>
      </c>
      <c r="E27" s="378">
        <v>1</v>
      </c>
      <c r="F27" s="378">
        <v>59.5</v>
      </c>
      <c r="G27" s="378">
        <v>0</v>
      </c>
      <c r="H27" s="378">
        <v>16</v>
      </c>
      <c r="I27" s="378">
        <v>0</v>
      </c>
      <c r="J27" s="378">
        <v>0</v>
      </c>
      <c r="K27" s="378">
        <v>24.5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1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</v>
      </c>
      <c r="AG27" s="378">
        <v>0</v>
      </c>
      <c r="AH27" s="378">
        <v>0</v>
      </c>
      <c r="AI27" s="378">
        <v>13</v>
      </c>
      <c r="AJ27" s="378">
        <v>0</v>
      </c>
      <c r="AK27" s="378">
        <v>0</v>
      </c>
      <c r="AL27" s="378">
        <v>0</v>
      </c>
      <c r="AM27" s="378">
        <v>0</v>
      </c>
      <c r="AN27" s="378">
        <v>3</v>
      </c>
      <c r="AO27" s="378">
        <v>0</v>
      </c>
    </row>
    <row r="28" spans="3:41" x14ac:dyDescent="0.3">
      <c r="C28" s="378">
        <v>31</v>
      </c>
      <c r="D28" s="378">
        <v>4</v>
      </c>
      <c r="E28" s="378">
        <v>2</v>
      </c>
      <c r="F28" s="378">
        <v>9074.5</v>
      </c>
      <c r="G28" s="378">
        <v>0</v>
      </c>
      <c r="H28" s="378">
        <v>2680</v>
      </c>
      <c r="I28" s="378">
        <v>0</v>
      </c>
      <c r="J28" s="378">
        <v>0</v>
      </c>
      <c r="K28" s="378">
        <v>3497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168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323</v>
      </c>
      <c r="AG28" s="378">
        <v>0</v>
      </c>
      <c r="AH28" s="378">
        <v>0</v>
      </c>
      <c r="AI28" s="378">
        <v>1894.5</v>
      </c>
      <c r="AJ28" s="378">
        <v>0</v>
      </c>
      <c r="AK28" s="378">
        <v>0</v>
      </c>
      <c r="AL28" s="378">
        <v>0</v>
      </c>
      <c r="AM28" s="378">
        <v>0</v>
      </c>
      <c r="AN28" s="378">
        <v>512</v>
      </c>
      <c r="AO28" s="378">
        <v>0</v>
      </c>
    </row>
    <row r="29" spans="3:41" x14ac:dyDescent="0.3">
      <c r="C29" s="378">
        <v>31</v>
      </c>
      <c r="D29" s="378">
        <v>4</v>
      </c>
      <c r="E29" s="378">
        <v>4</v>
      </c>
      <c r="F29" s="378">
        <v>682.5</v>
      </c>
      <c r="G29" s="378">
        <v>0</v>
      </c>
      <c r="H29" s="378">
        <v>564.5</v>
      </c>
      <c r="I29" s="378">
        <v>0</v>
      </c>
      <c r="J29" s="378">
        <v>0</v>
      </c>
      <c r="K29" s="378">
        <v>103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15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31</v>
      </c>
      <c r="D30" s="378">
        <v>4</v>
      </c>
      <c r="E30" s="378">
        <v>5</v>
      </c>
      <c r="F30" s="378">
        <v>13</v>
      </c>
      <c r="G30" s="378">
        <v>13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31</v>
      </c>
      <c r="D31" s="378">
        <v>4</v>
      </c>
      <c r="E31" s="378">
        <v>6</v>
      </c>
      <c r="F31" s="378">
        <v>2553269</v>
      </c>
      <c r="G31" s="378">
        <v>4550</v>
      </c>
      <c r="H31" s="378">
        <v>1519964</v>
      </c>
      <c r="I31" s="378">
        <v>0</v>
      </c>
      <c r="J31" s="378">
        <v>0</v>
      </c>
      <c r="K31" s="378">
        <v>664477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31037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38050</v>
      </c>
      <c r="AG31" s="378">
        <v>0</v>
      </c>
      <c r="AH31" s="378">
        <v>0</v>
      </c>
      <c r="AI31" s="378">
        <v>231271</v>
      </c>
      <c r="AJ31" s="378">
        <v>0</v>
      </c>
      <c r="AK31" s="378">
        <v>0</v>
      </c>
      <c r="AL31" s="378">
        <v>0</v>
      </c>
      <c r="AM31" s="378">
        <v>0</v>
      </c>
      <c r="AN31" s="378">
        <v>63920</v>
      </c>
      <c r="AO31" s="378">
        <v>0</v>
      </c>
    </row>
    <row r="32" spans="3:41" x14ac:dyDescent="0.3">
      <c r="C32" s="378">
        <v>31</v>
      </c>
      <c r="D32" s="378">
        <v>4</v>
      </c>
      <c r="E32" s="378">
        <v>9</v>
      </c>
      <c r="F32" s="378">
        <v>13721</v>
      </c>
      <c r="G32" s="378">
        <v>0</v>
      </c>
      <c r="H32" s="378">
        <v>7526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6195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31</v>
      </c>
      <c r="D33" s="378">
        <v>4</v>
      </c>
      <c r="E33" s="378">
        <v>11</v>
      </c>
      <c r="F33" s="378">
        <v>7858.1271467061561</v>
      </c>
      <c r="G33" s="378">
        <v>0</v>
      </c>
      <c r="H33" s="378">
        <v>4524.7938133728221</v>
      </c>
      <c r="I33" s="378">
        <v>0</v>
      </c>
      <c r="J33" s="378">
        <v>0</v>
      </c>
      <c r="K33" s="378">
        <v>3333.3333333333335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31</v>
      </c>
      <c r="D34" s="378">
        <v>5</v>
      </c>
      <c r="E34" s="378">
        <v>1</v>
      </c>
      <c r="F34" s="378">
        <v>61</v>
      </c>
      <c r="G34" s="378">
        <v>0</v>
      </c>
      <c r="H34" s="378">
        <v>16</v>
      </c>
      <c r="I34" s="378">
        <v>0</v>
      </c>
      <c r="J34" s="378">
        <v>0</v>
      </c>
      <c r="K34" s="378">
        <v>26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1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</v>
      </c>
      <c r="AG34" s="378">
        <v>0</v>
      </c>
      <c r="AH34" s="378">
        <v>0</v>
      </c>
      <c r="AI34" s="378">
        <v>13</v>
      </c>
      <c r="AJ34" s="378">
        <v>0</v>
      </c>
      <c r="AK34" s="378">
        <v>0</v>
      </c>
      <c r="AL34" s="378">
        <v>0</v>
      </c>
      <c r="AM34" s="378">
        <v>0</v>
      </c>
      <c r="AN34" s="378">
        <v>3</v>
      </c>
      <c r="AO34" s="378">
        <v>0</v>
      </c>
    </row>
    <row r="35" spans="3:41" x14ac:dyDescent="0.3">
      <c r="C35" s="378">
        <v>31</v>
      </c>
      <c r="D35" s="378">
        <v>5</v>
      </c>
      <c r="E35" s="378">
        <v>2</v>
      </c>
      <c r="F35" s="378">
        <v>8569.5</v>
      </c>
      <c r="G35" s="378">
        <v>0</v>
      </c>
      <c r="H35" s="378">
        <v>2432</v>
      </c>
      <c r="I35" s="378">
        <v>0</v>
      </c>
      <c r="J35" s="378">
        <v>0</v>
      </c>
      <c r="K35" s="378">
        <v>3423.5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132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334</v>
      </c>
      <c r="AG35" s="378">
        <v>0</v>
      </c>
      <c r="AH35" s="378">
        <v>0</v>
      </c>
      <c r="AI35" s="378">
        <v>1768</v>
      </c>
      <c r="AJ35" s="378">
        <v>0</v>
      </c>
      <c r="AK35" s="378">
        <v>0</v>
      </c>
      <c r="AL35" s="378">
        <v>0</v>
      </c>
      <c r="AM35" s="378">
        <v>0</v>
      </c>
      <c r="AN35" s="378">
        <v>480</v>
      </c>
      <c r="AO35" s="378">
        <v>0</v>
      </c>
    </row>
    <row r="36" spans="3:41" x14ac:dyDescent="0.3">
      <c r="C36" s="378">
        <v>31</v>
      </c>
      <c r="D36" s="378">
        <v>5</v>
      </c>
      <c r="E36" s="378">
        <v>4</v>
      </c>
      <c r="F36" s="378">
        <v>751</v>
      </c>
      <c r="G36" s="378">
        <v>0</v>
      </c>
      <c r="H36" s="378">
        <v>551</v>
      </c>
      <c r="I36" s="378">
        <v>0</v>
      </c>
      <c r="J36" s="378">
        <v>0</v>
      </c>
      <c r="K36" s="378">
        <v>160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40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31</v>
      </c>
      <c r="D37" s="378">
        <v>5</v>
      </c>
      <c r="E37" s="378">
        <v>5</v>
      </c>
      <c r="F37" s="378">
        <v>92</v>
      </c>
      <c r="G37" s="378">
        <v>92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31</v>
      </c>
      <c r="D38" s="378">
        <v>5</v>
      </c>
      <c r="E38" s="378">
        <v>6</v>
      </c>
      <c r="F38" s="378">
        <v>2723312</v>
      </c>
      <c r="G38" s="378">
        <v>12200</v>
      </c>
      <c r="H38" s="378">
        <v>1580588</v>
      </c>
      <c r="I38" s="378">
        <v>0</v>
      </c>
      <c r="J38" s="378">
        <v>0</v>
      </c>
      <c r="K38" s="378">
        <v>751151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32281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39901</v>
      </c>
      <c r="AG38" s="378">
        <v>0</v>
      </c>
      <c r="AH38" s="378">
        <v>0</v>
      </c>
      <c r="AI38" s="378">
        <v>243351</v>
      </c>
      <c r="AJ38" s="378">
        <v>0</v>
      </c>
      <c r="AK38" s="378">
        <v>0</v>
      </c>
      <c r="AL38" s="378">
        <v>0</v>
      </c>
      <c r="AM38" s="378">
        <v>0</v>
      </c>
      <c r="AN38" s="378">
        <v>63840</v>
      </c>
      <c r="AO38" s="378">
        <v>0</v>
      </c>
    </row>
    <row r="39" spans="3:41" x14ac:dyDescent="0.3">
      <c r="C39" s="378">
        <v>31</v>
      </c>
      <c r="D39" s="378">
        <v>5</v>
      </c>
      <c r="E39" s="378">
        <v>9</v>
      </c>
      <c r="F39" s="378">
        <v>11915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1600</v>
      </c>
      <c r="AG39" s="378">
        <v>0</v>
      </c>
      <c r="AH39" s="378">
        <v>0</v>
      </c>
      <c r="AI39" s="378">
        <v>10315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31</v>
      </c>
      <c r="D40" s="378">
        <v>5</v>
      </c>
      <c r="E40" s="378">
        <v>10</v>
      </c>
      <c r="F40" s="378">
        <v>23000</v>
      </c>
      <c r="G40" s="378">
        <v>0</v>
      </c>
      <c r="H40" s="378">
        <v>23000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31</v>
      </c>
      <c r="D41" s="378">
        <v>5</v>
      </c>
      <c r="E41" s="378">
        <v>11</v>
      </c>
      <c r="F41" s="378">
        <v>7858.1271467061561</v>
      </c>
      <c r="G41" s="378">
        <v>0</v>
      </c>
      <c r="H41" s="378">
        <v>4524.7938133728221</v>
      </c>
      <c r="I41" s="378">
        <v>0</v>
      </c>
      <c r="J41" s="378">
        <v>0</v>
      </c>
      <c r="K41" s="378">
        <v>3333.3333333333335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31</v>
      </c>
      <c r="D42" s="378">
        <v>6</v>
      </c>
      <c r="E42" s="378">
        <v>1</v>
      </c>
      <c r="F42" s="378">
        <v>59.5</v>
      </c>
      <c r="G42" s="378">
        <v>0</v>
      </c>
      <c r="H42" s="378">
        <v>16</v>
      </c>
      <c r="I42" s="378">
        <v>0</v>
      </c>
      <c r="J42" s="378">
        <v>0</v>
      </c>
      <c r="K42" s="378">
        <v>24.5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1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2</v>
      </c>
      <c r="AG42" s="378">
        <v>0</v>
      </c>
      <c r="AH42" s="378">
        <v>0</v>
      </c>
      <c r="AI42" s="378">
        <v>13</v>
      </c>
      <c r="AJ42" s="378">
        <v>0</v>
      </c>
      <c r="AK42" s="378">
        <v>0</v>
      </c>
      <c r="AL42" s="378">
        <v>0</v>
      </c>
      <c r="AM42" s="378">
        <v>0</v>
      </c>
      <c r="AN42" s="378">
        <v>3</v>
      </c>
      <c r="AO42" s="378">
        <v>0</v>
      </c>
    </row>
    <row r="43" spans="3:41" x14ac:dyDescent="0.3">
      <c r="C43" s="378">
        <v>31</v>
      </c>
      <c r="D43" s="378">
        <v>6</v>
      </c>
      <c r="E43" s="378">
        <v>2</v>
      </c>
      <c r="F43" s="378">
        <v>8152</v>
      </c>
      <c r="G43" s="378">
        <v>0</v>
      </c>
      <c r="H43" s="378">
        <v>2485</v>
      </c>
      <c r="I43" s="378">
        <v>0</v>
      </c>
      <c r="J43" s="378">
        <v>0</v>
      </c>
      <c r="K43" s="378">
        <v>3173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168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260</v>
      </c>
      <c r="AG43" s="378">
        <v>0</v>
      </c>
      <c r="AH43" s="378">
        <v>0</v>
      </c>
      <c r="AI43" s="378">
        <v>1578</v>
      </c>
      <c r="AJ43" s="378">
        <v>0</v>
      </c>
      <c r="AK43" s="378">
        <v>0</v>
      </c>
      <c r="AL43" s="378">
        <v>0</v>
      </c>
      <c r="AM43" s="378">
        <v>0</v>
      </c>
      <c r="AN43" s="378">
        <v>488</v>
      </c>
      <c r="AO43" s="378">
        <v>0</v>
      </c>
    </row>
    <row r="44" spans="3:41" x14ac:dyDescent="0.3">
      <c r="C44" s="378">
        <v>31</v>
      </c>
      <c r="D44" s="378">
        <v>6</v>
      </c>
      <c r="E44" s="378">
        <v>4</v>
      </c>
      <c r="F44" s="378">
        <v>959</v>
      </c>
      <c r="G44" s="378">
        <v>0</v>
      </c>
      <c r="H44" s="378">
        <v>564</v>
      </c>
      <c r="I44" s="378">
        <v>0</v>
      </c>
      <c r="J44" s="378">
        <v>0</v>
      </c>
      <c r="K44" s="378">
        <v>290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20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85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31</v>
      </c>
      <c r="D45" s="378">
        <v>6</v>
      </c>
      <c r="E45" s="378">
        <v>5</v>
      </c>
      <c r="F45" s="378">
        <v>12</v>
      </c>
      <c r="G45" s="378">
        <v>12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31</v>
      </c>
      <c r="D46" s="378">
        <v>6</v>
      </c>
      <c r="E46" s="378">
        <v>6</v>
      </c>
      <c r="F46" s="378">
        <v>2602344</v>
      </c>
      <c r="G46" s="378">
        <v>4200</v>
      </c>
      <c r="H46" s="378">
        <v>1500758</v>
      </c>
      <c r="I46" s="378">
        <v>0</v>
      </c>
      <c r="J46" s="378">
        <v>0</v>
      </c>
      <c r="K46" s="378">
        <v>713136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31672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40083</v>
      </c>
      <c r="AG46" s="378">
        <v>0</v>
      </c>
      <c r="AH46" s="378">
        <v>0</v>
      </c>
      <c r="AI46" s="378">
        <v>248106</v>
      </c>
      <c r="AJ46" s="378">
        <v>0</v>
      </c>
      <c r="AK46" s="378">
        <v>0</v>
      </c>
      <c r="AL46" s="378">
        <v>0</v>
      </c>
      <c r="AM46" s="378">
        <v>0</v>
      </c>
      <c r="AN46" s="378">
        <v>64389</v>
      </c>
      <c r="AO46" s="378">
        <v>0</v>
      </c>
    </row>
    <row r="47" spans="3:41" x14ac:dyDescent="0.3">
      <c r="C47" s="378">
        <v>31</v>
      </c>
      <c r="D47" s="378">
        <v>6</v>
      </c>
      <c r="E47" s="378">
        <v>9</v>
      </c>
      <c r="F47" s="378">
        <v>11190</v>
      </c>
      <c r="G47" s="378">
        <v>0</v>
      </c>
      <c r="H47" s="378">
        <v>5000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1200</v>
      </c>
      <c r="AG47" s="378">
        <v>0</v>
      </c>
      <c r="AH47" s="378">
        <v>0</v>
      </c>
      <c r="AI47" s="378">
        <v>4990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31</v>
      </c>
      <c r="D48" s="378">
        <v>6</v>
      </c>
      <c r="E48" s="378">
        <v>10</v>
      </c>
      <c r="F48" s="378">
        <v>4400</v>
      </c>
      <c r="G48" s="378">
        <v>0</v>
      </c>
      <c r="H48" s="378">
        <v>3400</v>
      </c>
      <c r="I48" s="378">
        <v>0</v>
      </c>
      <c r="J48" s="378">
        <v>0</v>
      </c>
      <c r="K48" s="378">
        <v>1000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31</v>
      </c>
      <c r="D49" s="378">
        <v>6</v>
      </c>
      <c r="E49" s="378">
        <v>11</v>
      </c>
      <c r="F49" s="378">
        <v>7858.1271467061561</v>
      </c>
      <c r="G49" s="378">
        <v>0</v>
      </c>
      <c r="H49" s="378">
        <v>4524.7938133728221</v>
      </c>
      <c r="I49" s="378">
        <v>0</v>
      </c>
      <c r="J49" s="378">
        <v>0</v>
      </c>
      <c r="K49" s="378">
        <v>3333.3333333333335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31</v>
      </c>
      <c r="D50" s="378">
        <v>7</v>
      </c>
      <c r="E50" s="378">
        <v>1</v>
      </c>
      <c r="F50" s="378">
        <v>62</v>
      </c>
      <c r="G50" s="378">
        <v>0</v>
      </c>
      <c r="H50" s="378">
        <v>16</v>
      </c>
      <c r="I50" s="378">
        <v>0</v>
      </c>
      <c r="J50" s="378">
        <v>0</v>
      </c>
      <c r="K50" s="378">
        <v>25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1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</v>
      </c>
      <c r="AG50" s="378">
        <v>0</v>
      </c>
      <c r="AH50" s="378">
        <v>0</v>
      </c>
      <c r="AI50" s="378">
        <v>14</v>
      </c>
      <c r="AJ50" s="378">
        <v>0</v>
      </c>
      <c r="AK50" s="378">
        <v>0</v>
      </c>
      <c r="AL50" s="378">
        <v>0</v>
      </c>
      <c r="AM50" s="378">
        <v>0</v>
      </c>
      <c r="AN50" s="378">
        <v>4</v>
      </c>
      <c r="AO50" s="378">
        <v>0</v>
      </c>
    </row>
    <row r="51" spans="3:41" x14ac:dyDescent="0.3">
      <c r="C51" s="378">
        <v>31</v>
      </c>
      <c r="D51" s="378">
        <v>7</v>
      </c>
      <c r="E51" s="378">
        <v>2</v>
      </c>
      <c r="F51" s="378">
        <v>8360.5</v>
      </c>
      <c r="G51" s="378">
        <v>0</v>
      </c>
      <c r="H51" s="378">
        <v>2240</v>
      </c>
      <c r="I51" s="378">
        <v>0</v>
      </c>
      <c r="J51" s="378">
        <v>0</v>
      </c>
      <c r="K51" s="378">
        <v>3403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108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311</v>
      </c>
      <c r="AG51" s="378">
        <v>0</v>
      </c>
      <c r="AH51" s="378">
        <v>0</v>
      </c>
      <c r="AI51" s="378">
        <v>1842.5</v>
      </c>
      <c r="AJ51" s="378">
        <v>0</v>
      </c>
      <c r="AK51" s="378">
        <v>0</v>
      </c>
      <c r="AL51" s="378">
        <v>0</v>
      </c>
      <c r="AM51" s="378">
        <v>0</v>
      </c>
      <c r="AN51" s="378">
        <v>456</v>
      </c>
      <c r="AO51" s="378">
        <v>0</v>
      </c>
    </row>
    <row r="52" spans="3:41" x14ac:dyDescent="0.3">
      <c r="C52" s="378">
        <v>31</v>
      </c>
      <c r="D52" s="378">
        <v>7</v>
      </c>
      <c r="E52" s="378">
        <v>4</v>
      </c>
      <c r="F52" s="378">
        <v>926</v>
      </c>
      <c r="G52" s="378">
        <v>0</v>
      </c>
      <c r="H52" s="378">
        <v>561</v>
      </c>
      <c r="I52" s="378">
        <v>0</v>
      </c>
      <c r="J52" s="378">
        <v>0</v>
      </c>
      <c r="K52" s="378">
        <v>275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20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70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31</v>
      </c>
      <c r="D53" s="378">
        <v>7</v>
      </c>
      <c r="E53" s="378">
        <v>5</v>
      </c>
      <c r="F53" s="378">
        <v>73.5</v>
      </c>
      <c r="G53" s="378">
        <v>73.5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31</v>
      </c>
      <c r="D54" s="378">
        <v>7</v>
      </c>
      <c r="E54" s="378">
        <v>6</v>
      </c>
      <c r="F54" s="378">
        <v>3649648</v>
      </c>
      <c r="G54" s="378">
        <v>7350</v>
      </c>
      <c r="H54" s="378">
        <v>2092112</v>
      </c>
      <c r="I54" s="378">
        <v>0</v>
      </c>
      <c r="J54" s="378">
        <v>0</v>
      </c>
      <c r="K54" s="378">
        <v>1001330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45504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53979</v>
      </c>
      <c r="AG54" s="378">
        <v>0</v>
      </c>
      <c r="AH54" s="378">
        <v>0</v>
      </c>
      <c r="AI54" s="378">
        <v>351907</v>
      </c>
      <c r="AJ54" s="378">
        <v>0</v>
      </c>
      <c r="AK54" s="378">
        <v>0</v>
      </c>
      <c r="AL54" s="378">
        <v>0</v>
      </c>
      <c r="AM54" s="378">
        <v>0</v>
      </c>
      <c r="AN54" s="378">
        <v>97466</v>
      </c>
      <c r="AO54" s="378">
        <v>0</v>
      </c>
    </row>
    <row r="55" spans="3:41" x14ac:dyDescent="0.3">
      <c r="C55" s="378">
        <v>31</v>
      </c>
      <c r="D55" s="378">
        <v>7</v>
      </c>
      <c r="E55" s="378">
        <v>9</v>
      </c>
      <c r="F55" s="378">
        <v>931255</v>
      </c>
      <c r="G55" s="378">
        <v>0</v>
      </c>
      <c r="H55" s="378">
        <v>523791</v>
      </c>
      <c r="I55" s="378">
        <v>0</v>
      </c>
      <c r="J55" s="378">
        <v>0</v>
      </c>
      <c r="K55" s="378">
        <v>264089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10964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15843</v>
      </c>
      <c r="AG55" s="378">
        <v>0</v>
      </c>
      <c r="AH55" s="378">
        <v>0</v>
      </c>
      <c r="AI55" s="378">
        <v>87336</v>
      </c>
      <c r="AJ55" s="378">
        <v>0</v>
      </c>
      <c r="AK55" s="378">
        <v>0</v>
      </c>
      <c r="AL55" s="378">
        <v>0</v>
      </c>
      <c r="AM55" s="378">
        <v>0</v>
      </c>
      <c r="AN55" s="378">
        <v>29232</v>
      </c>
      <c r="AO55" s="378">
        <v>0</v>
      </c>
    </row>
    <row r="56" spans="3:41" x14ac:dyDescent="0.3">
      <c r="C56" s="378">
        <v>31</v>
      </c>
      <c r="D56" s="378">
        <v>7</v>
      </c>
      <c r="E56" s="378">
        <v>10</v>
      </c>
      <c r="F56" s="378">
        <v>40000</v>
      </c>
      <c r="G56" s="378">
        <v>0</v>
      </c>
      <c r="H56" s="378">
        <v>40000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31</v>
      </c>
      <c r="D57" s="378">
        <v>7</v>
      </c>
      <c r="E57" s="378">
        <v>11</v>
      </c>
      <c r="F57" s="378">
        <v>7858.1271467061561</v>
      </c>
      <c r="G57" s="378">
        <v>0</v>
      </c>
      <c r="H57" s="378">
        <v>4524.7938133728221</v>
      </c>
      <c r="I57" s="378">
        <v>0</v>
      </c>
      <c r="J57" s="378">
        <v>0</v>
      </c>
      <c r="K57" s="378">
        <v>3333.3333333333335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5516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1560818</v>
      </c>
      <c r="C3" s="351">
        <f t="shared" ref="C3:R3" si="0">SUBTOTAL(9,C6:C1048576)</f>
        <v>3</v>
      </c>
      <c r="D3" s="351">
        <f>SUBTOTAL(9,D6:D1048576)/2</f>
        <v>1930731</v>
      </c>
      <c r="E3" s="351">
        <f t="shared" si="0"/>
        <v>2.4735491962025891</v>
      </c>
      <c r="F3" s="351">
        <f>SUBTOTAL(9,F6:F1048576)/2</f>
        <v>1936144</v>
      </c>
      <c r="G3" s="352">
        <f>IF(B3&lt;&gt;0,F3/B3,"")</f>
        <v>1.2404674984527344</v>
      </c>
      <c r="H3" s="353">
        <f t="shared" si="0"/>
        <v>52070.390000000021</v>
      </c>
      <c r="I3" s="351">
        <f t="shared" si="0"/>
        <v>1</v>
      </c>
      <c r="J3" s="351">
        <f t="shared" si="0"/>
        <v>14629.41</v>
      </c>
      <c r="K3" s="351">
        <f t="shared" si="0"/>
        <v>0.28095449256285565</v>
      </c>
      <c r="L3" s="351">
        <f t="shared" si="0"/>
        <v>7815.3000000000047</v>
      </c>
      <c r="M3" s="354">
        <f>IF(H3&lt;&gt;0,L3/H3,"")</f>
        <v>0.15009105942936093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5514</v>
      </c>
      <c r="B6" s="790">
        <v>186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5515</v>
      </c>
      <c r="B7" s="791">
        <v>1560632</v>
      </c>
      <c r="C7" s="668">
        <v>1</v>
      </c>
      <c r="D7" s="791">
        <v>1930731</v>
      </c>
      <c r="E7" s="668">
        <v>1.237146873830602</v>
      </c>
      <c r="F7" s="791">
        <v>1936144</v>
      </c>
      <c r="G7" s="679">
        <v>1.240615340451817</v>
      </c>
      <c r="H7" s="791">
        <v>52070.390000000021</v>
      </c>
      <c r="I7" s="668">
        <v>1</v>
      </c>
      <c r="J7" s="791">
        <v>14629.41</v>
      </c>
      <c r="K7" s="668">
        <v>0.28095449256285565</v>
      </c>
      <c r="L7" s="791">
        <v>7815.3000000000047</v>
      </c>
      <c r="M7" s="679">
        <v>0.15009105942936093</v>
      </c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580</v>
      </c>
      <c r="B9" s="790">
        <v>1560818</v>
      </c>
      <c r="C9" s="737">
        <v>1</v>
      </c>
      <c r="D9" s="790">
        <v>1929799</v>
      </c>
      <c r="E9" s="737">
        <v>1.2364023223719871</v>
      </c>
      <c r="F9" s="790">
        <v>1936144</v>
      </c>
      <c r="G9" s="742">
        <v>1.2404674984527344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thickBot="1" x14ac:dyDescent="0.35">
      <c r="A10" s="792" t="s">
        <v>3328</v>
      </c>
      <c r="B10" s="791"/>
      <c r="C10" s="668"/>
      <c r="D10" s="791">
        <v>932</v>
      </c>
      <c r="E10" s="668"/>
      <c r="F10" s="791"/>
      <c r="G10" s="679"/>
      <c r="H10" s="791"/>
      <c r="I10" s="668"/>
      <c r="J10" s="791"/>
      <c r="K10" s="668"/>
      <c r="L10" s="791"/>
      <c r="M10" s="679"/>
      <c r="N10" s="791"/>
      <c r="O10" s="668"/>
      <c r="P10" s="791"/>
      <c r="Q10" s="668"/>
      <c r="R10" s="791"/>
      <c r="S10" s="702"/>
    </row>
    <row r="11" spans="1:19" ht="14.4" customHeight="1" x14ac:dyDescent="0.3">
      <c r="A11" s="716" t="s">
        <v>2365</v>
      </c>
    </row>
    <row r="12" spans="1:19" ht="14.4" customHeight="1" x14ac:dyDescent="0.3">
      <c r="A12" s="717" t="s">
        <v>2366</v>
      </c>
    </row>
    <row r="13" spans="1:19" ht="14.4" customHeight="1" x14ac:dyDescent="0.3">
      <c r="A13" s="716" t="s">
        <v>5517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5524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19970</v>
      </c>
      <c r="C3" s="468">
        <f t="shared" si="0"/>
        <v>21445</v>
      </c>
      <c r="D3" s="468">
        <f t="shared" si="0"/>
        <v>13607</v>
      </c>
      <c r="E3" s="353">
        <f t="shared" si="0"/>
        <v>1560818</v>
      </c>
      <c r="F3" s="351">
        <f t="shared" si="0"/>
        <v>1930731</v>
      </c>
      <c r="G3" s="469">
        <f t="shared" si="0"/>
        <v>1936144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3">
        <v>2015</v>
      </c>
    </row>
    <row r="6" spans="1:7" ht="14.4" customHeight="1" x14ac:dyDescent="0.3">
      <c r="A6" s="751" t="s">
        <v>5518</v>
      </c>
      <c r="B6" s="229"/>
      <c r="C6" s="229">
        <v>89</v>
      </c>
      <c r="D6" s="229"/>
      <c r="E6" s="790"/>
      <c r="F6" s="790">
        <v>9661</v>
      </c>
      <c r="G6" s="794"/>
    </row>
    <row r="7" spans="1:7" ht="14.4" customHeight="1" x14ac:dyDescent="0.3">
      <c r="A7" s="690" t="s">
        <v>5519</v>
      </c>
      <c r="B7" s="665">
        <v>1085</v>
      </c>
      <c r="C7" s="665">
        <v>390</v>
      </c>
      <c r="D7" s="665">
        <v>186</v>
      </c>
      <c r="E7" s="795">
        <v>9436</v>
      </c>
      <c r="F7" s="795">
        <v>43891</v>
      </c>
      <c r="G7" s="796">
        <v>20391</v>
      </c>
    </row>
    <row r="8" spans="1:7" ht="14.4" customHeight="1" x14ac:dyDescent="0.3">
      <c r="A8" s="690" t="s">
        <v>2368</v>
      </c>
      <c r="B8" s="665">
        <v>761</v>
      </c>
      <c r="C8" s="665">
        <v>646</v>
      </c>
      <c r="D8" s="665">
        <v>307</v>
      </c>
      <c r="E8" s="795">
        <v>63256</v>
      </c>
      <c r="F8" s="795">
        <v>49931</v>
      </c>
      <c r="G8" s="796">
        <v>42544</v>
      </c>
    </row>
    <row r="9" spans="1:7" ht="14.4" customHeight="1" x14ac:dyDescent="0.3">
      <c r="A9" s="690" t="s">
        <v>2369</v>
      </c>
      <c r="B9" s="665">
        <v>909</v>
      </c>
      <c r="C9" s="665">
        <v>215</v>
      </c>
      <c r="D9" s="665">
        <v>878</v>
      </c>
      <c r="E9" s="795">
        <v>67253</v>
      </c>
      <c r="F9" s="795">
        <v>16233</v>
      </c>
      <c r="G9" s="796">
        <v>101030</v>
      </c>
    </row>
    <row r="10" spans="1:7" ht="14.4" customHeight="1" x14ac:dyDescent="0.3">
      <c r="A10" s="690" t="s">
        <v>2370</v>
      </c>
      <c r="B10" s="665">
        <v>1482</v>
      </c>
      <c r="C10" s="665">
        <v>1588</v>
      </c>
      <c r="D10" s="665">
        <v>996</v>
      </c>
      <c r="E10" s="795">
        <v>122124</v>
      </c>
      <c r="F10" s="795">
        <v>136732</v>
      </c>
      <c r="G10" s="796">
        <v>133709</v>
      </c>
    </row>
    <row r="11" spans="1:7" ht="14.4" customHeight="1" x14ac:dyDescent="0.3">
      <c r="A11" s="690" t="s">
        <v>2371</v>
      </c>
      <c r="B11" s="665">
        <v>940</v>
      </c>
      <c r="C11" s="665">
        <v>1058</v>
      </c>
      <c r="D11" s="665">
        <v>589</v>
      </c>
      <c r="E11" s="795">
        <v>76534</v>
      </c>
      <c r="F11" s="795">
        <v>102206</v>
      </c>
      <c r="G11" s="796">
        <v>103963</v>
      </c>
    </row>
    <row r="12" spans="1:7" ht="14.4" customHeight="1" x14ac:dyDescent="0.3">
      <c r="A12" s="690" t="s">
        <v>2372</v>
      </c>
      <c r="B12" s="665">
        <v>1313</v>
      </c>
      <c r="C12" s="665">
        <v>1791</v>
      </c>
      <c r="D12" s="665">
        <v>1257</v>
      </c>
      <c r="E12" s="795">
        <v>105801</v>
      </c>
      <c r="F12" s="795">
        <v>166552</v>
      </c>
      <c r="G12" s="796">
        <v>148736</v>
      </c>
    </row>
    <row r="13" spans="1:7" ht="14.4" customHeight="1" x14ac:dyDescent="0.3">
      <c r="A13" s="690" t="s">
        <v>2373</v>
      </c>
      <c r="B13" s="665">
        <v>1543</v>
      </c>
      <c r="C13" s="665">
        <v>1567</v>
      </c>
      <c r="D13" s="665">
        <v>1223</v>
      </c>
      <c r="E13" s="795">
        <v>128404</v>
      </c>
      <c r="F13" s="795">
        <v>135528</v>
      </c>
      <c r="G13" s="796">
        <v>163106</v>
      </c>
    </row>
    <row r="14" spans="1:7" ht="14.4" customHeight="1" x14ac:dyDescent="0.3">
      <c r="A14" s="690" t="s">
        <v>5520</v>
      </c>
      <c r="B14" s="665">
        <v>4</v>
      </c>
      <c r="C14" s="665"/>
      <c r="D14" s="665"/>
      <c r="E14" s="795">
        <v>232</v>
      </c>
      <c r="F14" s="795"/>
      <c r="G14" s="796"/>
    </row>
    <row r="15" spans="1:7" ht="14.4" customHeight="1" x14ac:dyDescent="0.3">
      <c r="A15" s="690" t="s">
        <v>2374</v>
      </c>
      <c r="B15" s="665">
        <v>1522</v>
      </c>
      <c r="C15" s="665">
        <v>1470</v>
      </c>
      <c r="D15" s="665">
        <v>938</v>
      </c>
      <c r="E15" s="795">
        <v>118529</v>
      </c>
      <c r="F15" s="795">
        <v>121172</v>
      </c>
      <c r="G15" s="796">
        <v>134197</v>
      </c>
    </row>
    <row r="16" spans="1:7" ht="14.4" customHeight="1" x14ac:dyDescent="0.3">
      <c r="A16" s="690" t="s">
        <v>2375</v>
      </c>
      <c r="B16" s="665"/>
      <c r="C16" s="665">
        <v>1119</v>
      </c>
      <c r="D16" s="665">
        <v>683</v>
      </c>
      <c r="E16" s="795"/>
      <c r="F16" s="795">
        <v>91422</v>
      </c>
      <c r="G16" s="796">
        <v>100745</v>
      </c>
    </row>
    <row r="17" spans="1:7" ht="14.4" customHeight="1" x14ac:dyDescent="0.3">
      <c r="A17" s="690" t="s">
        <v>2376</v>
      </c>
      <c r="B17" s="665">
        <v>817</v>
      </c>
      <c r="C17" s="665">
        <v>1498</v>
      </c>
      <c r="D17" s="665">
        <v>881</v>
      </c>
      <c r="E17" s="795">
        <v>79044</v>
      </c>
      <c r="F17" s="795">
        <v>133718</v>
      </c>
      <c r="G17" s="796">
        <v>130434</v>
      </c>
    </row>
    <row r="18" spans="1:7" ht="14.4" customHeight="1" x14ac:dyDescent="0.3">
      <c r="A18" s="690" t="s">
        <v>2377</v>
      </c>
      <c r="B18" s="665">
        <v>1263</v>
      </c>
      <c r="C18" s="665">
        <v>1210</v>
      </c>
      <c r="D18" s="665">
        <v>611</v>
      </c>
      <c r="E18" s="795">
        <v>98872</v>
      </c>
      <c r="F18" s="795">
        <v>119787</v>
      </c>
      <c r="G18" s="796">
        <v>84857</v>
      </c>
    </row>
    <row r="19" spans="1:7" ht="14.4" customHeight="1" x14ac:dyDescent="0.3">
      <c r="A19" s="690" t="s">
        <v>2378</v>
      </c>
      <c r="B19" s="665">
        <v>781</v>
      </c>
      <c r="C19" s="665">
        <v>651</v>
      </c>
      <c r="D19" s="665">
        <v>681</v>
      </c>
      <c r="E19" s="795">
        <v>61636</v>
      </c>
      <c r="F19" s="795">
        <v>48620</v>
      </c>
      <c r="G19" s="796">
        <v>95971</v>
      </c>
    </row>
    <row r="20" spans="1:7" ht="14.4" customHeight="1" x14ac:dyDescent="0.3">
      <c r="A20" s="690" t="s">
        <v>5521</v>
      </c>
      <c r="B20" s="665"/>
      <c r="C20" s="665">
        <v>45</v>
      </c>
      <c r="D20" s="665"/>
      <c r="E20" s="795"/>
      <c r="F20" s="795">
        <v>5266</v>
      </c>
      <c r="G20" s="796"/>
    </row>
    <row r="21" spans="1:7" ht="14.4" customHeight="1" x14ac:dyDescent="0.3">
      <c r="A21" s="690" t="s">
        <v>2379</v>
      </c>
      <c r="B21" s="665">
        <v>1571</v>
      </c>
      <c r="C21" s="665">
        <v>1311</v>
      </c>
      <c r="D21" s="665">
        <v>630</v>
      </c>
      <c r="E21" s="795">
        <v>109043</v>
      </c>
      <c r="F21" s="795">
        <v>97913</v>
      </c>
      <c r="G21" s="796">
        <v>83199</v>
      </c>
    </row>
    <row r="22" spans="1:7" ht="14.4" customHeight="1" x14ac:dyDescent="0.3">
      <c r="A22" s="690" t="s">
        <v>2380</v>
      </c>
      <c r="B22" s="665">
        <v>1408</v>
      </c>
      <c r="C22" s="665">
        <v>1356</v>
      </c>
      <c r="D22" s="665">
        <v>808</v>
      </c>
      <c r="E22" s="795">
        <v>101191</v>
      </c>
      <c r="F22" s="795">
        <v>102329</v>
      </c>
      <c r="G22" s="796">
        <v>96781</v>
      </c>
    </row>
    <row r="23" spans="1:7" ht="14.4" customHeight="1" x14ac:dyDescent="0.3">
      <c r="A23" s="690" t="s">
        <v>5522</v>
      </c>
      <c r="B23" s="665">
        <v>3</v>
      </c>
      <c r="C23" s="665"/>
      <c r="D23" s="665"/>
      <c r="E23" s="795">
        <v>150</v>
      </c>
      <c r="F23" s="795"/>
      <c r="G23" s="796"/>
    </row>
    <row r="24" spans="1:7" ht="14.4" customHeight="1" x14ac:dyDescent="0.3">
      <c r="A24" s="690" t="s">
        <v>2381</v>
      </c>
      <c r="B24" s="665">
        <v>1449</v>
      </c>
      <c r="C24" s="665">
        <v>1533</v>
      </c>
      <c r="D24" s="665">
        <v>931</v>
      </c>
      <c r="E24" s="795">
        <v>113665</v>
      </c>
      <c r="F24" s="795">
        <v>141492</v>
      </c>
      <c r="G24" s="796">
        <v>139326</v>
      </c>
    </row>
    <row r="25" spans="1:7" ht="14.4" customHeight="1" x14ac:dyDescent="0.3">
      <c r="A25" s="690" t="s">
        <v>2382</v>
      </c>
      <c r="B25" s="665">
        <v>1589</v>
      </c>
      <c r="C25" s="665">
        <v>1711</v>
      </c>
      <c r="D25" s="665">
        <v>932</v>
      </c>
      <c r="E25" s="795">
        <v>189315</v>
      </c>
      <c r="F25" s="795">
        <v>206812</v>
      </c>
      <c r="G25" s="796">
        <v>200811</v>
      </c>
    </row>
    <row r="26" spans="1:7" ht="14.4" customHeight="1" x14ac:dyDescent="0.3">
      <c r="A26" s="690" t="s">
        <v>5523</v>
      </c>
      <c r="B26" s="665">
        <v>21</v>
      </c>
      <c r="C26" s="665"/>
      <c r="D26" s="665"/>
      <c r="E26" s="795">
        <v>1624</v>
      </c>
      <c r="F26" s="795"/>
      <c r="G26" s="796"/>
    </row>
    <row r="27" spans="1:7" ht="14.4" customHeight="1" thickBot="1" x14ac:dyDescent="0.35">
      <c r="A27" s="792" t="s">
        <v>2383</v>
      </c>
      <c r="B27" s="671">
        <v>1509</v>
      </c>
      <c r="C27" s="671">
        <v>2197</v>
      </c>
      <c r="D27" s="671">
        <v>1076</v>
      </c>
      <c r="E27" s="791">
        <v>114709</v>
      </c>
      <c r="F27" s="791">
        <v>201466</v>
      </c>
      <c r="G27" s="797">
        <v>156344</v>
      </c>
    </row>
    <row r="28" spans="1:7" ht="14.4" customHeight="1" x14ac:dyDescent="0.3">
      <c r="A28" s="716" t="s">
        <v>2365</v>
      </c>
    </row>
    <row r="29" spans="1:7" ht="14.4" customHeight="1" x14ac:dyDescent="0.3">
      <c r="A29" s="717" t="s">
        <v>2366</v>
      </c>
    </row>
    <row r="30" spans="1:7" ht="14.4" customHeight="1" x14ac:dyDescent="0.3">
      <c r="A30" s="716" t="s">
        <v>5517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5718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20342.8</v>
      </c>
      <c r="G3" s="212">
        <f t="shared" si="0"/>
        <v>1612888.3900000001</v>
      </c>
      <c r="H3" s="78"/>
      <c r="I3" s="78"/>
      <c r="J3" s="212">
        <f t="shared" si="0"/>
        <v>21525.309999999998</v>
      </c>
      <c r="K3" s="212">
        <f t="shared" si="0"/>
        <v>1945360.4100000001</v>
      </c>
      <c r="L3" s="78"/>
      <c r="M3" s="78"/>
      <c r="N3" s="212">
        <f t="shared" si="0"/>
        <v>13657.5</v>
      </c>
      <c r="O3" s="212">
        <f t="shared" si="0"/>
        <v>1943959.3</v>
      </c>
      <c r="P3" s="79">
        <f>IF(G3=0,0,O3/G3)</f>
        <v>1.2052658522763624</v>
      </c>
      <c r="Q3" s="213">
        <f>IF(N3=0,0,O3/N3)</f>
        <v>142.33639392275308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5525</v>
      </c>
      <c r="B6" s="737" t="s">
        <v>580</v>
      </c>
      <c r="C6" s="737" t="s">
        <v>5526</v>
      </c>
      <c r="D6" s="737" t="s">
        <v>5527</v>
      </c>
      <c r="E6" s="737" t="s">
        <v>5528</v>
      </c>
      <c r="F6" s="229">
        <v>1</v>
      </c>
      <c r="G6" s="229">
        <v>186</v>
      </c>
      <c r="H6" s="737">
        <v>1</v>
      </c>
      <c r="I6" s="737">
        <v>186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5529</v>
      </c>
      <c r="B7" s="662" t="s">
        <v>580</v>
      </c>
      <c r="C7" s="662" t="s">
        <v>5530</v>
      </c>
      <c r="D7" s="662" t="s">
        <v>5531</v>
      </c>
      <c r="E7" s="662" t="s">
        <v>5532</v>
      </c>
      <c r="F7" s="665">
        <v>36.700000000000017</v>
      </c>
      <c r="G7" s="665">
        <v>5795.3999999999969</v>
      </c>
      <c r="H7" s="662">
        <v>1</v>
      </c>
      <c r="I7" s="662">
        <v>157.91280653950938</v>
      </c>
      <c r="J7" s="665">
        <v>42.309999999999995</v>
      </c>
      <c r="K7" s="665">
        <v>6681.5100000000011</v>
      </c>
      <c r="L7" s="662">
        <v>1.1528988508127143</v>
      </c>
      <c r="M7" s="662">
        <v>157.91798629165686</v>
      </c>
      <c r="N7" s="665">
        <v>45.300000000000004</v>
      </c>
      <c r="O7" s="665">
        <v>6842.3000000000011</v>
      </c>
      <c r="P7" s="678">
        <v>1.1806432687993935</v>
      </c>
      <c r="Q7" s="666">
        <v>151.04415011037528</v>
      </c>
    </row>
    <row r="8" spans="1:17" ht="14.4" customHeight="1" x14ac:dyDescent="0.3">
      <c r="A8" s="661" t="s">
        <v>5529</v>
      </c>
      <c r="B8" s="662" t="s">
        <v>580</v>
      </c>
      <c r="C8" s="662" t="s">
        <v>5530</v>
      </c>
      <c r="D8" s="662" t="s">
        <v>5533</v>
      </c>
      <c r="E8" s="662" t="s">
        <v>5534</v>
      </c>
      <c r="F8" s="665">
        <v>0.1</v>
      </c>
      <c r="G8" s="665">
        <v>26.51</v>
      </c>
      <c r="H8" s="662">
        <v>1</v>
      </c>
      <c r="I8" s="662">
        <v>265.10000000000002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5529</v>
      </c>
      <c r="B9" s="662" t="s">
        <v>580</v>
      </c>
      <c r="C9" s="662" t="s">
        <v>5530</v>
      </c>
      <c r="D9" s="662" t="s">
        <v>5535</v>
      </c>
      <c r="E9" s="662" t="s">
        <v>5536</v>
      </c>
      <c r="F9" s="665">
        <v>0.2</v>
      </c>
      <c r="G9" s="665">
        <v>7.19</v>
      </c>
      <c r="H9" s="662">
        <v>1</v>
      </c>
      <c r="I9" s="662">
        <v>35.950000000000003</v>
      </c>
      <c r="J9" s="665"/>
      <c r="K9" s="665"/>
      <c r="L9" s="662"/>
      <c r="M9" s="662"/>
      <c r="N9" s="665"/>
      <c r="O9" s="665"/>
      <c r="P9" s="678"/>
      <c r="Q9" s="666"/>
    </row>
    <row r="10" spans="1:17" ht="14.4" customHeight="1" x14ac:dyDescent="0.3">
      <c r="A10" s="661" t="s">
        <v>5529</v>
      </c>
      <c r="B10" s="662" t="s">
        <v>580</v>
      </c>
      <c r="C10" s="662" t="s">
        <v>5530</v>
      </c>
      <c r="D10" s="662" t="s">
        <v>5537</v>
      </c>
      <c r="E10" s="662" t="s">
        <v>1080</v>
      </c>
      <c r="F10" s="665">
        <v>0.2</v>
      </c>
      <c r="G10" s="665">
        <v>11.49</v>
      </c>
      <c r="H10" s="662">
        <v>1</v>
      </c>
      <c r="I10" s="662">
        <v>57.449999999999996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5529</v>
      </c>
      <c r="B11" s="662" t="s">
        <v>580</v>
      </c>
      <c r="C11" s="662" t="s">
        <v>5530</v>
      </c>
      <c r="D11" s="662" t="s">
        <v>5538</v>
      </c>
      <c r="E11" s="662" t="s">
        <v>1588</v>
      </c>
      <c r="F11" s="665"/>
      <c r="G11" s="665"/>
      <c r="H11" s="662"/>
      <c r="I11" s="662"/>
      <c r="J11" s="665">
        <v>4</v>
      </c>
      <c r="K11" s="665">
        <v>4628.4399999999996</v>
      </c>
      <c r="L11" s="662"/>
      <c r="M11" s="662">
        <v>1157.1099999999999</v>
      </c>
      <c r="N11" s="665"/>
      <c r="O11" s="665"/>
      <c r="P11" s="678"/>
      <c r="Q11" s="666"/>
    </row>
    <row r="12" spans="1:17" ht="14.4" customHeight="1" x14ac:dyDescent="0.3">
      <c r="A12" s="661" t="s">
        <v>5529</v>
      </c>
      <c r="B12" s="662" t="s">
        <v>580</v>
      </c>
      <c r="C12" s="662" t="s">
        <v>5530</v>
      </c>
      <c r="D12" s="662" t="s">
        <v>5539</v>
      </c>
      <c r="E12" s="662" t="s">
        <v>1316</v>
      </c>
      <c r="F12" s="665"/>
      <c r="G12" s="665"/>
      <c r="H12" s="662"/>
      <c r="I12" s="662"/>
      <c r="J12" s="665">
        <v>0.2</v>
      </c>
      <c r="K12" s="665">
        <v>5.37</v>
      </c>
      <c r="L12" s="662"/>
      <c r="M12" s="662">
        <v>26.849999999999998</v>
      </c>
      <c r="N12" s="665"/>
      <c r="O12" s="665"/>
      <c r="P12" s="678"/>
      <c r="Q12" s="666"/>
    </row>
    <row r="13" spans="1:17" ht="14.4" customHeight="1" x14ac:dyDescent="0.3">
      <c r="A13" s="661" t="s">
        <v>5529</v>
      </c>
      <c r="B13" s="662" t="s">
        <v>580</v>
      </c>
      <c r="C13" s="662" t="s">
        <v>5530</v>
      </c>
      <c r="D13" s="662" t="s">
        <v>5540</v>
      </c>
      <c r="E13" s="662" t="s">
        <v>5541</v>
      </c>
      <c r="F13" s="665">
        <v>0.2</v>
      </c>
      <c r="G13" s="665">
        <v>6.48</v>
      </c>
      <c r="H13" s="662">
        <v>1</v>
      </c>
      <c r="I13" s="662">
        <v>32.4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5529</v>
      </c>
      <c r="B14" s="662" t="s">
        <v>580</v>
      </c>
      <c r="C14" s="662" t="s">
        <v>5530</v>
      </c>
      <c r="D14" s="662" t="s">
        <v>5542</v>
      </c>
      <c r="E14" s="662" t="s">
        <v>5543</v>
      </c>
      <c r="F14" s="665">
        <v>0.2</v>
      </c>
      <c r="G14" s="665">
        <v>15.42</v>
      </c>
      <c r="H14" s="662">
        <v>1</v>
      </c>
      <c r="I14" s="662">
        <v>77.099999999999994</v>
      </c>
      <c r="J14" s="665"/>
      <c r="K14" s="665"/>
      <c r="L14" s="662"/>
      <c r="M14" s="662"/>
      <c r="N14" s="665">
        <v>0.2</v>
      </c>
      <c r="O14" s="665">
        <v>14.75</v>
      </c>
      <c r="P14" s="678">
        <v>0.95654993514915698</v>
      </c>
      <c r="Q14" s="666">
        <v>73.75</v>
      </c>
    </row>
    <row r="15" spans="1:17" ht="14.4" customHeight="1" x14ac:dyDescent="0.3">
      <c r="A15" s="661" t="s">
        <v>5529</v>
      </c>
      <c r="B15" s="662" t="s">
        <v>580</v>
      </c>
      <c r="C15" s="662" t="s">
        <v>5530</v>
      </c>
      <c r="D15" s="662" t="s">
        <v>5544</v>
      </c>
      <c r="E15" s="662" t="s">
        <v>1046</v>
      </c>
      <c r="F15" s="665"/>
      <c r="G15" s="665"/>
      <c r="H15" s="662"/>
      <c r="I15" s="662"/>
      <c r="J15" s="665">
        <v>0.2</v>
      </c>
      <c r="K15" s="665">
        <v>16.3</v>
      </c>
      <c r="L15" s="662"/>
      <c r="M15" s="662">
        <v>81.5</v>
      </c>
      <c r="N15" s="665"/>
      <c r="O15" s="665"/>
      <c r="P15" s="678"/>
      <c r="Q15" s="666"/>
    </row>
    <row r="16" spans="1:17" ht="14.4" customHeight="1" x14ac:dyDescent="0.3">
      <c r="A16" s="661" t="s">
        <v>5529</v>
      </c>
      <c r="B16" s="662" t="s">
        <v>580</v>
      </c>
      <c r="C16" s="662" t="s">
        <v>5530</v>
      </c>
      <c r="D16" s="662" t="s">
        <v>5545</v>
      </c>
      <c r="E16" s="662" t="s">
        <v>1657</v>
      </c>
      <c r="F16" s="665">
        <v>0.8</v>
      </c>
      <c r="G16" s="665">
        <v>176.4</v>
      </c>
      <c r="H16" s="662">
        <v>1</v>
      </c>
      <c r="I16" s="662">
        <v>220.5</v>
      </c>
      <c r="J16" s="665">
        <v>1.2</v>
      </c>
      <c r="K16" s="665">
        <v>320.14999999999998</v>
      </c>
      <c r="L16" s="662">
        <v>1.8149092970521541</v>
      </c>
      <c r="M16" s="662">
        <v>266.79166666666669</v>
      </c>
      <c r="N16" s="665">
        <v>0.8</v>
      </c>
      <c r="O16" s="665">
        <v>211.24</v>
      </c>
      <c r="P16" s="678">
        <v>1.1975056689342405</v>
      </c>
      <c r="Q16" s="666">
        <v>264.05</v>
      </c>
    </row>
    <row r="17" spans="1:17" ht="14.4" customHeight="1" x14ac:dyDescent="0.3">
      <c r="A17" s="661" t="s">
        <v>5529</v>
      </c>
      <c r="B17" s="662" t="s">
        <v>580</v>
      </c>
      <c r="C17" s="662" t="s">
        <v>5530</v>
      </c>
      <c r="D17" s="662" t="s">
        <v>5546</v>
      </c>
      <c r="E17" s="662"/>
      <c r="F17" s="665">
        <v>2</v>
      </c>
      <c r="G17" s="665">
        <v>88.2</v>
      </c>
      <c r="H17" s="662">
        <v>1</v>
      </c>
      <c r="I17" s="662">
        <v>44.1</v>
      </c>
      <c r="J17" s="665">
        <v>4</v>
      </c>
      <c r="K17" s="665">
        <v>176.4</v>
      </c>
      <c r="L17" s="662">
        <v>2</v>
      </c>
      <c r="M17" s="662">
        <v>44.1</v>
      </c>
      <c r="N17" s="665"/>
      <c r="O17" s="665"/>
      <c r="P17" s="678"/>
      <c r="Q17" s="666"/>
    </row>
    <row r="18" spans="1:17" ht="14.4" customHeight="1" x14ac:dyDescent="0.3">
      <c r="A18" s="661" t="s">
        <v>5529</v>
      </c>
      <c r="B18" s="662" t="s">
        <v>580</v>
      </c>
      <c r="C18" s="662" t="s">
        <v>5530</v>
      </c>
      <c r="D18" s="662" t="s">
        <v>5547</v>
      </c>
      <c r="E18" s="662" t="s">
        <v>5548</v>
      </c>
      <c r="F18" s="665"/>
      <c r="G18" s="665"/>
      <c r="H18" s="662"/>
      <c r="I18" s="662"/>
      <c r="J18" s="665">
        <v>1</v>
      </c>
      <c r="K18" s="665">
        <v>22.09</v>
      </c>
      <c r="L18" s="662"/>
      <c r="M18" s="662">
        <v>22.09</v>
      </c>
      <c r="N18" s="665">
        <v>1</v>
      </c>
      <c r="O18" s="665">
        <v>21.13</v>
      </c>
      <c r="P18" s="678"/>
      <c r="Q18" s="666">
        <v>21.13</v>
      </c>
    </row>
    <row r="19" spans="1:17" ht="14.4" customHeight="1" x14ac:dyDescent="0.3">
      <c r="A19" s="661" t="s">
        <v>5529</v>
      </c>
      <c r="B19" s="662" t="s">
        <v>580</v>
      </c>
      <c r="C19" s="662" t="s">
        <v>5530</v>
      </c>
      <c r="D19" s="662" t="s">
        <v>5549</v>
      </c>
      <c r="E19" s="662" t="s">
        <v>5550</v>
      </c>
      <c r="F19" s="665">
        <v>0.2</v>
      </c>
      <c r="G19" s="665">
        <v>14.38</v>
      </c>
      <c r="H19" s="662">
        <v>1</v>
      </c>
      <c r="I19" s="662">
        <v>71.900000000000006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5529</v>
      </c>
      <c r="B20" s="662" t="s">
        <v>580</v>
      </c>
      <c r="C20" s="662" t="s">
        <v>5530</v>
      </c>
      <c r="D20" s="662" t="s">
        <v>5551</v>
      </c>
      <c r="E20" s="662" t="s">
        <v>5552</v>
      </c>
      <c r="F20" s="665"/>
      <c r="G20" s="665"/>
      <c r="H20" s="662"/>
      <c r="I20" s="662"/>
      <c r="J20" s="665">
        <v>4</v>
      </c>
      <c r="K20" s="665">
        <v>15.12</v>
      </c>
      <c r="L20" s="662"/>
      <c r="M20" s="662">
        <v>3.78</v>
      </c>
      <c r="N20" s="665"/>
      <c r="O20" s="665"/>
      <c r="P20" s="678"/>
      <c r="Q20" s="666"/>
    </row>
    <row r="21" spans="1:17" ht="14.4" customHeight="1" x14ac:dyDescent="0.3">
      <c r="A21" s="661" t="s">
        <v>5529</v>
      </c>
      <c r="B21" s="662" t="s">
        <v>580</v>
      </c>
      <c r="C21" s="662" t="s">
        <v>5530</v>
      </c>
      <c r="D21" s="662" t="s">
        <v>5553</v>
      </c>
      <c r="E21" s="662" t="s">
        <v>5554</v>
      </c>
      <c r="F21" s="665"/>
      <c r="G21" s="665"/>
      <c r="H21" s="662"/>
      <c r="I21" s="662"/>
      <c r="J21" s="665">
        <v>0.2</v>
      </c>
      <c r="K21" s="665">
        <v>0</v>
      </c>
      <c r="L21" s="662"/>
      <c r="M21" s="662">
        <v>0</v>
      </c>
      <c r="N21" s="665"/>
      <c r="O21" s="665"/>
      <c r="P21" s="678"/>
      <c r="Q21" s="666"/>
    </row>
    <row r="22" spans="1:17" ht="14.4" customHeight="1" x14ac:dyDescent="0.3">
      <c r="A22" s="661" t="s">
        <v>5529</v>
      </c>
      <c r="B22" s="662" t="s">
        <v>580</v>
      </c>
      <c r="C22" s="662" t="s">
        <v>5530</v>
      </c>
      <c r="D22" s="662" t="s">
        <v>5555</v>
      </c>
      <c r="E22" s="662" t="s">
        <v>5554</v>
      </c>
      <c r="F22" s="665"/>
      <c r="G22" s="665"/>
      <c r="H22" s="662"/>
      <c r="I22" s="662"/>
      <c r="J22" s="665"/>
      <c r="K22" s="665"/>
      <c r="L22" s="662"/>
      <c r="M22" s="662"/>
      <c r="N22" s="665">
        <v>1</v>
      </c>
      <c r="O22" s="665">
        <v>144.97</v>
      </c>
      <c r="P22" s="678"/>
      <c r="Q22" s="666">
        <v>144.97</v>
      </c>
    </row>
    <row r="23" spans="1:17" ht="14.4" customHeight="1" x14ac:dyDescent="0.3">
      <c r="A23" s="661" t="s">
        <v>5529</v>
      </c>
      <c r="B23" s="662" t="s">
        <v>580</v>
      </c>
      <c r="C23" s="662" t="s">
        <v>5530</v>
      </c>
      <c r="D23" s="662" t="s">
        <v>5556</v>
      </c>
      <c r="E23" s="662" t="s">
        <v>1657</v>
      </c>
      <c r="F23" s="665">
        <v>1.2</v>
      </c>
      <c r="G23" s="665">
        <v>264.60000000000002</v>
      </c>
      <c r="H23" s="662">
        <v>1</v>
      </c>
      <c r="I23" s="662">
        <v>220.50000000000003</v>
      </c>
      <c r="J23" s="665">
        <v>1.2</v>
      </c>
      <c r="K23" s="665">
        <v>297.93</v>
      </c>
      <c r="L23" s="662">
        <v>1.1259637188208615</v>
      </c>
      <c r="M23" s="662">
        <v>248.27500000000001</v>
      </c>
      <c r="N23" s="665">
        <v>2.2000000000000002</v>
      </c>
      <c r="O23" s="665">
        <v>580.91000000000008</v>
      </c>
      <c r="P23" s="678">
        <v>2.1954270597127743</v>
      </c>
      <c r="Q23" s="666">
        <v>264.05</v>
      </c>
    </row>
    <row r="24" spans="1:17" ht="14.4" customHeight="1" x14ac:dyDescent="0.3">
      <c r="A24" s="661" t="s">
        <v>5529</v>
      </c>
      <c r="B24" s="662" t="s">
        <v>580</v>
      </c>
      <c r="C24" s="662" t="s">
        <v>5530</v>
      </c>
      <c r="D24" s="662" t="s">
        <v>5557</v>
      </c>
      <c r="E24" s="662"/>
      <c r="F24" s="665">
        <v>1</v>
      </c>
      <c r="G24" s="665">
        <v>44.1</v>
      </c>
      <c r="H24" s="662">
        <v>1</v>
      </c>
      <c r="I24" s="662">
        <v>44.1</v>
      </c>
      <c r="J24" s="665">
        <v>1</v>
      </c>
      <c r="K24" s="665">
        <v>44.1</v>
      </c>
      <c r="L24" s="662">
        <v>1</v>
      </c>
      <c r="M24" s="662">
        <v>44.1</v>
      </c>
      <c r="N24" s="665"/>
      <c r="O24" s="665"/>
      <c r="P24" s="678"/>
      <c r="Q24" s="666"/>
    </row>
    <row r="25" spans="1:17" ht="14.4" customHeight="1" x14ac:dyDescent="0.3">
      <c r="A25" s="661" t="s">
        <v>5529</v>
      </c>
      <c r="B25" s="662" t="s">
        <v>580</v>
      </c>
      <c r="C25" s="662" t="s">
        <v>5558</v>
      </c>
      <c r="D25" s="662" t="s">
        <v>5559</v>
      </c>
      <c r="E25" s="662"/>
      <c r="F25" s="665">
        <v>31</v>
      </c>
      <c r="G25" s="665">
        <v>2170</v>
      </c>
      <c r="H25" s="662">
        <v>1</v>
      </c>
      <c r="I25" s="662">
        <v>70</v>
      </c>
      <c r="J25" s="665">
        <v>3</v>
      </c>
      <c r="K25" s="665">
        <v>210</v>
      </c>
      <c r="L25" s="662">
        <v>9.6774193548387094E-2</v>
      </c>
      <c r="M25" s="662">
        <v>70</v>
      </c>
      <c r="N25" s="665"/>
      <c r="O25" s="665"/>
      <c r="P25" s="678"/>
      <c r="Q25" s="666"/>
    </row>
    <row r="26" spans="1:17" ht="14.4" customHeight="1" x14ac:dyDescent="0.3">
      <c r="A26" s="661" t="s">
        <v>5529</v>
      </c>
      <c r="B26" s="662" t="s">
        <v>580</v>
      </c>
      <c r="C26" s="662" t="s">
        <v>5558</v>
      </c>
      <c r="D26" s="662" t="s">
        <v>5560</v>
      </c>
      <c r="E26" s="662"/>
      <c r="F26" s="665">
        <v>8</v>
      </c>
      <c r="G26" s="665">
        <v>560</v>
      </c>
      <c r="H26" s="662">
        <v>1</v>
      </c>
      <c r="I26" s="662">
        <v>70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5529</v>
      </c>
      <c r="B27" s="662" t="s">
        <v>580</v>
      </c>
      <c r="C27" s="662" t="s">
        <v>5558</v>
      </c>
      <c r="D27" s="662" t="s">
        <v>5561</v>
      </c>
      <c r="E27" s="662"/>
      <c r="F27" s="665">
        <v>95</v>
      </c>
      <c r="G27" s="665">
        <v>7125</v>
      </c>
      <c r="H27" s="662">
        <v>1</v>
      </c>
      <c r="I27" s="662">
        <v>75</v>
      </c>
      <c r="J27" s="665">
        <v>10</v>
      </c>
      <c r="K27" s="665">
        <v>750</v>
      </c>
      <c r="L27" s="662">
        <v>0.10526315789473684</v>
      </c>
      <c r="M27" s="662">
        <v>75</v>
      </c>
      <c r="N27" s="665"/>
      <c r="O27" s="665"/>
      <c r="P27" s="678"/>
      <c r="Q27" s="666"/>
    </row>
    <row r="28" spans="1:17" ht="14.4" customHeight="1" x14ac:dyDescent="0.3">
      <c r="A28" s="661" t="s">
        <v>5529</v>
      </c>
      <c r="B28" s="662" t="s">
        <v>580</v>
      </c>
      <c r="C28" s="662" t="s">
        <v>5558</v>
      </c>
      <c r="D28" s="662" t="s">
        <v>5562</v>
      </c>
      <c r="E28" s="662"/>
      <c r="F28" s="665">
        <v>23</v>
      </c>
      <c r="G28" s="665">
        <v>1725</v>
      </c>
      <c r="H28" s="662">
        <v>1</v>
      </c>
      <c r="I28" s="662">
        <v>75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5529</v>
      </c>
      <c r="B29" s="662" t="s">
        <v>580</v>
      </c>
      <c r="C29" s="662" t="s">
        <v>5558</v>
      </c>
      <c r="D29" s="662" t="s">
        <v>5563</v>
      </c>
      <c r="E29" s="662"/>
      <c r="F29" s="665">
        <v>17</v>
      </c>
      <c r="G29" s="665">
        <v>2499</v>
      </c>
      <c r="H29" s="662">
        <v>1</v>
      </c>
      <c r="I29" s="662">
        <v>147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5529</v>
      </c>
      <c r="B30" s="662" t="s">
        <v>580</v>
      </c>
      <c r="C30" s="662" t="s">
        <v>5558</v>
      </c>
      <c r="D30" s="662" t="s">
        <v>5564</v>
      </c>
      <c r="E30" s="662"/>
      <c r="F30" s="665">
        <v>2</v>
      </c>
      <c r="G30" s="665">
        <v>294</v>
      </c>
      <c r="H30" s="662">
        <v>1</v>
      </c>
      <c r="I30" s="662">
        <v>147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5529</v>
      </c>
      <c r="B31" s="662" t="s">
        <v>580</v>
      </c>
      <c r="C31" s="662" t="s">
        <v>5558</v>
      </c>
      <c r="D31" s="662" t="s">
        <v>5565</v>
      </c>
      <c r="E31" s="662"/>
      <c r="F31" s="665">
        <v>19</v>
      </c>
      <c r="G31" s="665">
        <v>3553</v>
      </c>
      <c r="H31" s="662">
        <v>1</v>
      </c>
      <c r="I31" s="662">
        <v>187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5529</v>
      </c>
      <c r="B32" s="662" t="s">
        <v>580</v>
      </c>
      <c r="C32" s="662" t="s">
        <v>5558</v>
      </c>
      <c r="D32" s="662" t="s">
        <v>5566</v>
      </c>
      <c r="E32" s="662"/>
      <c r="F32" s="665">
        <v>10</v>
      </c>
      <c r="G32" s="665">
        <v>1870</v>
      </c>
      <c r="H32" s="662">
        <v>1</v>
      </c>
      <c r="I32" s="662">
        <v>187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5529</v>
      </c>
      <c r="B33" s="662" t="s">
        <v>580</v>
      </c>
      <c r="C33" s="662" t="s">
        <v>5558</v>
      </c>
      <c r="D33" s="662" t="s">
        <v>5567</v>
      </c>
      <c r="E33" s="662"/>
      <c r="F33" s="665">
        <v>15</v>
      </c>
      <c r="G33" s="665">
        <v>2235</v>
      </c>
      <c r="H33" s="662">
        <v>1</v>
      </c>
      <c r="I33" s="662">
        <v>149</v>
      </c>
      <c r="J33" s="665">
        <v>2</v>
      </c>
      <c r="K33" s="665">
        <v>298</v>
      </c>
      <c r="L33" s="662">
        <v>0.13333333333333333</v>
      </c>
      <c r="M33" s="662">
        <v>149</v>
      </c>
      <c r="N33" s="665"/>
      <c r="O33" s="665"/>
      <c r="P33" s="678"/>
      <c r="Q33" s="666"/>
    </row>
    <row r="34" spans="1:17" ht="14.4" customHeight="1" x14ac:dyDescent="0.3">
      <c r="A34" s="661" t="s">
        <v>5529</v>
      </c>
      <c r="B34" s="662" t="s">
        <v>580</v>
      </c>
      <c r="C34" s="662" t="s">
        <v>5558</v>
      </c>
      <c r="D34" s="662" t="s">
        <v>5568</v>
      </c>
      <c r="E34" s="662"/>
      <c r="F34" s="665">
        <v>4</v>
      </c>
      <c r="G34" s="665">
        <v>596</v>
      </c>
      <c r="H34" s="662">
        <v>1</v>
      </c>
      <c r="I34" s="662">
        <v>149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5529</v>
      </c>
      <c r="B35" s="662" t="s">
        <v>580</v>
      </c>
      <c r="C35" s="662" t="s">
        <v>5558</v>
      </c>
      <c r="D35" s="662" t="s">
        <v>5569</v>
      </c>
      <c r="E35" s="662"/>
      <c r="F35" s="665">
        <v>74</v>
      </c>
      <c r="G35" s="665">
        <v>14356</v>
      </c>
      <c r="H35" s="662">
        <v>1</v>
      </c>
      <c r="I35" s="662">
        <v>194</v>
      </c>
      <c r="J35" s="665">
        <v>6</v>
      </c>
      <c r="K35" s="665">
        <v>1164</v>
      </c>
      <c r="L35" s="662">
        <v>8.1081081081081086E-2</v>
      </c>
      <c r="M35" s="662">
        <v>194</v>
      </c>
      <c r="N35" s="665"/>
      <c r="O35" s="665"/>
      <c r="P35" s="678"/>
      <c r="Q35" s="666"/>
    </row>
    <row r="36" spans="1:17" ht="14.4" customHeight="1" x14ac:dyDescent="0.3">
      <c r="A36" s="661" t="s">
        <v>5529</v>
      </c>
      <c r="B36" s="662" t="s">
        <v>580</v>
      </c>
      <c r="C36" s="662" t="s">
        <v>5558</v>
      </c>
      <c r="D36" s="662" t="s">
        <v>5570</v>
      </c>
      <c r="E36" s="662"/>
      <c r="F36" s="665">
        <v>26</v>
      </c>
      <c r="G36" s="665">
        <v>5044</v>
      </c>
      <c r="H36" s="662">
        <v>1</v>
      </c>
      <c r="I36" s="662">
        <v>194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5529</v>
      </c>
      <c r="B37" s="662" t="s">
        <v>580</v>
      </c>
      <c r="C37" s="662" t="s">
        <v>5558</v>
      </c>
      <c r="D37" s="662" t="s">
        <v>5571</v>
      </c>
      <c r="E37" s="662"/>
      <c r="F37" s="665">
        <v>1</v>
      </c>
      <c r="G37" s="665">
        <v>247</v>
      </c>
      <c r="H37" s="662">
        <v>1</v>
      </c>
      <c r="I37" s="662">
        <v>247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5529</v>
      </c>
      <c r="B38" s="662" t="s">
        <v>580</v>
      </c>
      <c r="C38" s="662" t="s">
        <v>5558</v>
      </c>
      <c r="D38" s="662" t="s">
        <v>5572</v>
      </c>
      <c r="E38" s="662"/>
      <c r="F38" s="665">
        <v>1</v>
      </c>
      <c r="G38" s="665">
        <v>247</v>
      </c>
      <c r="H38" s="662">
        <v>1</v>
      </c>
      <c r="I38" s="662">
        <v>247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5529</v>
      </c>
      <c r="B39" s="662" t="s">
        <v>580</v>
      </c>
      <c r="C39" s="662" t="s">
        <v>5558</v>
      </c>
      <c r="D39" s="662" t="s">
        <v>5573</v>
      </c>
      <c r="E39" s="662"/>
      <c r="F39" s="665">
        <v>2</v>
      </c>
      <c r="G39" s="665">
        <v>580</v>
      </c>
      <c r="H39" s="662">
        <v>1</v>
      </c>
      <c r="I39" s="662">
        <v>290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5529</v>
      </c>
      <c r="B40" s="662" t="s">
        <v>580</v>
      </c>
      <c r="C40" s="662" t="s">
        <v>5558</v>
      </c>
      <c r="D40" s="662" t="s">
        <v>5574</v>
      </c>
      <c r="E40" s="662"/>
      <c r="F40" s="665">
        <v>1</v>
      </c>
      <c r="G40" s="665">
        <v>290</v>
      </c>
      <c r="H40" s="662">
        <v>1</v>
      </c>
      <c r="I40" s="662">
        <v>290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5529</v>
      </c>
      <c r="B41" s="662" t="s">
        <v>580</v>
      </c>
      <c r="C41" s="662" t="s">
        <v>5558</v>
      </c>
      <c r="D41" s="662" t="s">
        <v>5575</v>
      </c>
      <c r="E41" s="662" t="s">
        <v>5576</v>
      </c>
      <c r="F41" s="665">
        <v>1</v>
      </c>
      <c r="G41" s="665">
        <v>2229.2199999999998</v>
      </c>
      <c r="H41" s="662">
        <v>1</v>
      </c>
      <c r="I41" s="662">
        <v>2229.2199999999998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5529</v>
      </c>
      <c r="B42" s="662" t="s">
        <v>580</v>
      </c>
      <c r="C42" s="662" t="s">
        <v>5526</v>
      </c>
      <c r="D42" s="662" t="s">
        <v>5577</v>
      </c>
      <c r="E42" s="662" t="s">
        <v>5578</v>
      </c>
      <c r="F42" s="665"/>
      <c r="G42" s="665"/>
      <c r="H42" s="662"/>
      <c r="I42" s="662"/>
      <c r="J42" s="665">
        <v>4</v>
      </c>
      <c r="K42" s="665">
        <v>585</v>
      </c>
      <c r="L42" s="662"/>
      <c r="M42" s="662">
        <v>146.25</v>
      </c>
      <c r="N42" s="665"/>
      <c r="O42" s="665"/>
      <c r="P42" s="678"/>
      <c r="Q42" s="666"/>
    </row>
    <row r="43" spans="1:17" ht="14.4" customHeight="1" x14ac:dyDescent="0.3">
      <c r="A43" s="661" t="s">
        <v>5529</v>
      </c>
      <c r="B43" s="662" t="s">
        <v>580</v>
      </c>
      <c r="C43" s="662" t="s">
        <v>5526</v>
      </c>
      <c r="D43" s="662" t="s">
        <v>5579</v>
      </c>
      <c r="E43" s="662" t="s">
        <v>5580</v>
      </c>
      <c r="F43" s="665">
        <v>149</v>
      </c>
      <c r="G43" s="665">
        <v>11920</v>
      </c>
      <c r="H43" s="662">
        <v>1</v>
      </c>
      <c r="I43" s="662">
        <v>80</v>
      </c>
      <c r="J43" s="665">
        <v>501</v>
      </c>
      <c r="K43" s="665">
        <v>39404</v>
      </c>
      <c r="L43" s="662">
        <v>3.3057046979865774</v>
      </c>
      <c r="M43" s="662">
        <v>78.650698602794407</v>
      </c>
      <c r="N43" s="665">
        <v>546</v>
      </c>
      <c r="O43" s="665">
        <v>44226</v>
      </c>
      <c r="P43" s="678">
        <v>3.7102348993288592</v>
      </c>
      <c r="Q43" s="666">
        <v>81</v>
      </c>
    </row>
    <row r="44" spans="1:17" ht="14.4" customHeight="1" x14ac:dyDescent="0.3">
      <c r="A44" s="661" t="s">
        <v>5529</v>
      </c>
      <c r="B44" s="662" t="s">
        <v>580</v>
      </c>
      <c r="C44" s="662" t="s">
        <v>5526</v>
      </c>
      <c r="D44" s="662" t="s">
        <v>5581</v>
      </c>
      <c r="E44" s="662" t="s">
        <v>5582</v>
      </c>
      <c r="F44" s="665">
        <v>238</v>
      </c>
      <c r="G44" s="665">
        <v>24514</v>
      </c>
      <c r="H44" s="662">
        <v>1</v>
      </c>
      <c r="I44" s="662">
        <v>103</v>
      </c>
      <c r="J44" s="665">
        <v>736</v>
      </c>
      <c r="K44" s="665">
        <v>76116</v>
      </c>
      <c r="L44" s="662">
        <v>3.1050012237904872</v>
      </c>
      <c r="M44" s="662">
        <v>103.41847826086956</v>
      </c>
      <c r="N44" s="665">
        <v>687</v>
      </c>
      <c r="O44" s="665">
        <v>71448</v>
      </c>
      <c r="P44" s="678">
        <v>2.9145794240026106</v>
      </c>
      <c r="Q44" s="666">
        <v>104</v>
      </c>
    </row>
    <row r="45" spans="1:17" ht="14.4" customHeight="1" x14ac:dyDescent="0.3">
      <c r="A45" s="661" t="s">
        <v>5529</v>
      </c>
      <c r="B45" s="662" t="s">
        <v>580</v>
      </c>
      <c r="C45" s="662" t="s">
        <v>5526</v>
      </c>
      <c r="D45" s="662" t="s">
        <v>5583</v>
      </c>
      <c r="E45" s="662" t="s">
        <v>5584</v>
      </c>
      <c r="F45" s="665">
        <v>558</v>
      </c>
      <c r="G45" s="665">
        <v>18972</v>
      </c>
      <c r="H45" s="662">
        <v>1</v>
      </c>
      <c r="I45" s="662">
        <v>34</v>
      </c>
      <c r="J45" s="665">
        <v>663</v>
      </c>
      <c r="K45" s="665">
        <v>22316</v>
      </c>
      <c r="L45" s="662">
        <v>1.176259751212313</v>
      </c>
      <c r="M45" s="662">
        <v>33.659125188536954</v>
      </c>
      <c r="N45" s="665">
        <v>58</v>
      </c>
      <c r="O45" s="665">
        <v>2030</v>
      </c>
      <c r="P45" s="678">
        <v>0.10699978916297702</v>
      </c>
      <c r="Q45" s="666">
        <v>35</v>
      </c>
    </row>
    <row r="46" spans="1:17" ht="14.4" customHeight="1" x14ac:dyDescent="0.3">
      <c r="A46" s="661" t="s">
        <v>5529</v>
      </c>
      <c r="B46" s="662" t="s">
        <v>580</v>
      </c>
      <c r="C46" s="662" t="s">
        <v>5526</v>
      </c>
      <c r="D46" s="662" t="s">
        <v>5585</v>
      </c>
      <c r="E46" s="662" t="s">
        <v>5586</v>
      </c>
      <c r="F46" s="665">
        <v>19</v>
      </c>
      <c r="G46" s="665">
        <v>95</v>
      </c>
      <c r="H46" s="662">
        <v>1</v>
      </c>
      <c r="I46" s="662">
        <v>5</v>
      </c>
      <c r="J46" s="665">
        <v>7</v>
      </c>
      <c r="K46" s="665">
        <v>35</v>
      </c>
      <c r="L46" s="662">
        <v>0.36842105263157893</v>
      </c>
      <c r="M46" s="662">
        <v>5</v>
      </c>
      <c r="N46" s="665">
        <v>3</v>
      </c>
      <c r="O46" s="665">
        <v>15</v>
      </c>
      <c r="P46" s="678">
        <v>0.15789473684210525</v>
      </c>
      <c r="Q46" s="666">
        <v>5</v>
      </c>
    </row>
    <row r="47" spans="1:17" ht="14.4" customHeight="1" x14ac:dyDescent="0.3">
      <c r="A47" s="661" t="s">
        <v>5529</v>
      </c>
      <c r="B47" s="662" t="s">
        <v>580</v>
      </c>
      <c r="C47" s="662" t="s">
        <v>5526</v>
      </c>
      <c r="D47" s="662" t="s">
        <v>5587</v>
      </c>
      <c r="E47" s="662" t="s">
        <v>5588</v>
      </c>
      <c r="F47" s="665">
        <v>16</v>
      </c>
      <c r="G47" s="665">
        <v>80</v>
      </c>
      <c r="H47" s="662">
        <v>1</v>
      </c>
      <c r="I47" s="662">
        <v>5</v>
      </c>
      <c r="J47" s="665">
        <v>7</v>
      </c>
      <c r="K47" s="665">
        <v>35</v>
      </c>
      <c r="L47" s="662">
        <v>0.4375</v>
      </c>
      <c r="M47" s="662">
        <v>5</v>
      </c>
      <c r="N47" s="665"/>
      <c r="O47" s="665"/>
      <c r="P47" s="678"/>
      <c r="Q47" s="666"/>
    </row>
    <row r="48" spans="1:17" ht="14.4" customHeight="1" x14ac:dyDescent="0.3">
      <c r="A48" s="661" t="s">
        <v>5529</v>
      </c>
      <c r="B48" s="662" t="s">
        <v>580</v>
      </c>
      <c r="C48" s="662" t="s">
        <v>5526</v>
      </c>
      <c r="D48" s="662" t="s">
        <v>5589</v>
      </c>
      <c r="E48" s="662" t="s">
        <v>5590</v>
      </c>
      <c r="F48" s="665">
        <v>121</v>
      </c>
      <c r="G48" s="665">
        <v>28072</v>
      </c>
      <c r="H48" s="662">
        <v>1</v>
      </c>
      <c r="I48" s="662">
        <v>232</v>
      </c>
      <c r="J48" s="665"/>
      <c r="K48" s="665"/>
      <c r="L48" s="662"/>
      <c r="M48" s="662"/>
      <c r="N48" s="665"/>
      <c r="O48" s="665"/>
      <c r="P48" s="678"/>
      <c r="Q48" s="666"/>
    </row>
    <row r="49" spans="1:17" ht="14.4" customHeight="1" x14ac:dyDescent="0.3">
      <c r="A49" s="661" t="s">
        <v>5529</v>
      </c>
      <c r="B49" s="662" t="s">
        <v>580</v>
      </c>
      <c r="C49" s="662" t="s">
        <v>5526</v>
      </c>
      <c r="D49" s="662" t="s">
        <v>5591</v>
      </c>
      <c r="E49" s="662" t="s">
        <v>5592</v>
      </c>
      <c r="F49" s="665">
        <v>1607</v>
      </c>
      <c r="G49" s="665">
        <v>186412</v>
      </c>
      <c r="H49" s="662">
        <v>1</v>
      </c>
      <c r="I49" s="662">
        <v>116</v>
      </c>
      <c r="J49" s="665"/>
      <c r="K49" s="665"/>
      <c r="L49" s="662"/>
      <c r="M49" s="662"/>
      <c r="N49" s="665">
        <v>1</v>
      </c>
      <c r="O49" s="665">
        <v>118</v>
      </c>
      <c r="P49" s="678">
        <v>6.3300645881166453E-4</v>
      </c>
      <c r="Q49" s="666">
        <v>118</v>
      </c>
    </row>
    <row r="50" spans="1:17" ht="14.4" customHeight="1" x14ac:dyDescent="0.3">
      <c r="A50" s="661" t="s">
        <v>5529</v>
      </c>
      <c r="B50" s="662" t="s">
        <v>580</v>
      </c>
      <c r="C50" s="662" t="s">
        <v>5526</v>
      </c>
      <c r="D50" s="662" t="s">
        <v>5593</v>
      </c>
      <c r="E50" s="662" t="s">
        <v>5582</v>
      </c>
      <c r="F50" s="665">
        <v>1</v>
      </c>
      <c r="G50" s="665">
        <v>191</v>
      </c>
      <c r="H50" s="662">
        <v>1</v>
      </c>
      <c r="I50" s="662">
        <v>191</v>
      </c>
      <c r="J50" s="665">
        <v>1</v>
      </c>
      <c r="K50" s="665">
        <v>194</v>
      </c>
      <c r="L50" s="662">
        <v>1.0157068062827226</v>
      </c>
      <c r="M50" s="662">
        <v>194</v>
      </c>
      <c r="N50" s="665"/>
      <c r="O50" s="665"/>
      <c r="P50" s="678"/>
      <c r="Q50" s="666"/>
    </row>
    <row r="51" spans="1:17" ht="14.4" customHeight="1" x14ac:dyDescent="0.3">
      <c r="A51" s="661" t="s">
        <v>5529</v>
      </c>
      <c r="B51" s="662" t="s">
        <v>580</v>
      </c>
      <c r="C51" s="662" t="s">
        <v>5526</v>
      </c>
      <c r="D51" s="662" t="s">
        <v>5594</v>
      </c>
      <c r="E51" s="662" t="s">
        <v>5595</v>
      </c>
      <c r="F51" s="665">
        <v>137</v>
      </c>
      <c r="G51" s="665">
        <v>16988</v>
      </c>
      <c r="H51" s="662">
        <v>1</v>
      </c>
      <c r="I51" s="662">
        <v>124</v>
      </c>
      <c r="J51" s="665">
        <v>112</v>
      </c>
      <c r="K51" s="665">
        <v>18276</v>
      </c>
      <c r="L51" s="662">
        <v>1.0758182246291499</v>
      </c>
      <c r="M51" s="662">
        <v>163.17857142857142</v>
      </c>
      <c r="N51" s="665">
        <v>80</v>
      </c>
      <c r="O51" s="665">
        <v>16080</v>
      </c>
      <c r="P51" s="678">
        <v>0.94655050623969861</v>
      </c>
      <c r="Q51" s="666">
        <v>201</v>
      </c>
    </row>
    <row r="52" spans="1:17" ht="14.4" customHeight="1" x14ac:dyDescent="0.3">
      <c r="A52" s="661" t="s">
        <v>5529</v>
      </c>
      <c r="B52" s="662" t="s">
        <v>580</v>
      </c>
      <c r="C52" s="662" t="s">
        <v>5526</v>
      </c>
      <c r="D52" s="662" t="s">
        <v>5596</v>
      </c>
      <c r="E52" s="662" t="s">
        <v>5597</v>
      </c>
      <c r="F52" s="665">
        <v>39</v>
      </c>
      <c r="G52" s="665">
        <v>5811</v>
      </c>
      <c r="H52" s="662">
        <v>1</v>
      </c>
      <c r="I52" s="662">
        <v>149</v>
      </c>
      <c r="J52" s="665">
        <v>46</v>
      </c>
      <c r="K52" s="665">
        <v>11535</v>
      </c>
      <c r="L52" s="662">
        <v>1.9850283944243676</v>
      </c>
      <c r="M52" s="662">
        <v>250.7608695652174</v>
      </c>
      <c r="N52" s="665">
        <v>17</v>
      </c>
      <c r="O52" s="665">
        <v>5117</v>
      </c>
      <c r="P52" s="678">
        <v>0.88057133023575973</v>
      </c>
      <c r="Q52" s="666">
        <v>301</v>
      </c>
    </row>
    <row r="53" spans="1:17" ht="14.4" customHeight="1" x14ac:dyDescent="0.3">
      <c r="A53" s="661" t="s">
        <v>5529</v>
      </c>
      <c r="B53" s="662" t="s">
        <v>580</v>
      </c>
      <c r="C53" s="662" t="s">
        <v>5526</v>
      </c>
      <c r="D53" s="662" t="s">
        <v>5598</v>
      </c>
      <c r="E53" s="662" t="s">
        <v>5599</v>
      </c>
      <c r="F53" s="665">
        <v>5</v>
      </c>
      <c r="G53" s="665">
        <v>1120</v>
      </c>
      <c r="H53" s="662">
        <v>1</v>
      </c>
      <c r="I53" s="662">
        <v>224</v>
      </c>
      <c r="J53" s="665">
        <v>4</v>
      </c>
      <c r="K53" s="665">
        <v>1900</v>
      </c>
      <c r="L53" s="662">
        <v>1.6964285714285714</v>
      </c>
      <c r="M53" s="662">
        <v>475</v>
      </c>
      <c r="N53" s="665">
        <v>3</v>
      </c>
      <c r="O53" s="665">
        <v>1428</v>
      </c>
      <c r="P53" s="678">
        <v>1.2749999999999999</v>
      </c>
      <c r="Q53" s="666">
        <v>476</v>
      </c>
    </row>
    <row r="54" spans="1:17" ht="14.4" customHeight="1" x14ac:dyDescent="0.3">
      <c r="A54" s="661" t="s">
        <v>5529</v>
      </c>
      <c r="B54" s="662" t="s">
        <v>580</v>
      </c>
      <c r="C54" s="662" t="s">
        <v>5526</v>
      </c>
      <c r="D54" s="662" t="s">
        <v>5600</v>
      </c>
      <c r="E54" s="662" t="s">
        <v>5601</v>
      </c>
      <c r="F54" s="665">
        <v>692</v>
      </c>
      <c r="G54" s="665">
        <v>64356</v>
      </c>
      <c r="H54" s="662">
        <v>1</v>
      </c>
      <c r="I54" s="662">
        <v>93</v>
      </c>
      <c r="J54" s="665">
        <v>679</v>
      </c>
      <c r="K54" s="665">
        <v>62731</v>
      </c>
      <c r="L54" s="662">
        <v>0.97474982907576602</v>
      </c>
      <c r="M54" s="662">
        <v>92.387334315169369</v>
      </c>
      <c r="N54" s="665">
        <v>686</v>
      </c>
      <c r="O54" s="665">
        <v>65170</v>
      </c>
      <c r="P54" s="678">
        <v>1.0126483933122008</v>
      </c>
      <c r="Q54" s="666">
        <v>95</v>
      </c>
    </row>
    <row r="55" spans="1:17" ht="14.4" customHeight="1" x14ac:dyDescent="0.3">
      <c r="A55" s="661" t="s">
        <v>5529</v>
      </c>
      <c r="B55" s="662" t="s">
        <v>580</v>
      </c>
      <c r="C55" s="662" t="s">
        <v>5526</v>
      </c>
      <c r="D55" s="662" t="s">
        <v>5602</v>
      </c>
      <c r="E55" s="662" t="s">
        <v>5603</v>
      </c>
      <c r="F55" s="665">
        <v>131</v>
      </c>
      <c r="G55" s="665">
        <v>11921</v>
      </c>
      <c r="H55" s="662">
        <v>1</v>
      </c>
      <c r="I55" s="662">
        <v>91</v>
      </c>
      <c r="J55" s="665">
        <v>216</v>
      </c>
      <c r="K55" s="665">
        <v>19772</v>
      </c>
      <c r="L55" s="662">
        <v>1.6585856891200403</v>
      </c>
      <c r="M55" s="662">
        <v>91.537037037037038</v>
      </c>
      <c r="N55" s="665">
        <v>164</v>
      </c>
      <c r="O55" s="665">
        <v>15252</v>
      </c>
      <c r="P55" s="678">
        <v>1.2794228672091268</v>
      </c>
      <c r="Q55" s="666">
        <v>93</v>
      </c>
    </row>
    <row r="56" spans="1:17" ht="14.4" customHeight="1" x14ac:dyDescent="0.3">
      <c r="A56" s="661" t="s">
        <v>5529</v>
      </c>
      <c r="B56" s="662" t="s">
        <v>580</v>
      </c>
      <c r="C56" s="662" t="s">
        <v>5526</v>
      </c>
      <c r="D56" s="662" t="s">
        <v>5604</v>
      </c>
      <c r="E56" s="662" t="s">
        <v>5605</v>
      </c>
      <c r="F56" s="665">
        <v>6355</v>
      </c>
      <c r="G56" s="665">
        <v>737180</v>
      </c>
      <c r="H56" s="662">
        <v>1</v>
      </c>
      <c r="I56" s="662">
        <v>116</v>
      </c>
      <c r="J56" s="665">
        <v>8493</v>
      </c>
      <c r="K56" s="665">
        <v>992770</v>
      </c>
      <c r="L56" s="662">
        <v>1.3467131501125913</v>
      </c>
      <c r="M56" s="662">
        <v>116.89273519368892</v>
      </c>
      <c r="N56" s="665">
        <v>8880</v>
      </c>
      <c r="O56" s="665">
        <v>1047840</v>
      </c>
      <c r="P56" s="678">
        <v>1.4214167503187825</v>
      </c>
      <c r="Q56" s="666">
        <v>118</v>
      </c>
    </row>
    <row r="57" spans="1:17" ht="14.4" customHeight="1" x14ac:dyDescent="0.3">
      <c r="A57" s="661" t="s">
        <v>5529</v>
      </c>
      <c r="B57" s="662" t="s">
        <v>580</v>
      </c>
      <c r="C57" s="662" t="s">
        <v>5526</v>
      </c>
      <c r="D57" s="662" t="s">
        <v>5606</v>
      </c>
      <c r="E57" s="662" t="s">
        <v>5607</v>
      </c>
      <c r="F57" s="665">
        <v>1</v>
      </c>
      <c r="G57" s="665">
        <v>223</v>
      </c>
      <c r="H57" s="662">
        <v>1</v>
      </c>
      <c r="I57" s="662">
        <v>223</v>
      </c>
      <c r="J57" s="665">
        <v>2</v>
      </c>
      <c r="K57" s="665">
        <v>454</v>
      </c>
      <c r="L57" s="662">
        <v>2.0358744394618835</v>
      </c>
      <c r="M57" s="662">
        <v>227</v>
      </c>
      <c r="N57" s="665"/>
      <c r="O57" s="665"/>
      <c r="P57" s="678"/>
      <c r="Q57" s="666"/>
    </row>
    <row r="58" spans="1:17" ht="14.4" customHeight="1" x14ac:dyDescent="0.3">
      <c r="A58" s="661" t="s">
        <v>5529</v>
      </c>
      <c r="B58" s="662" t="s">
        <v>580</v>
      </c>
      <c r="C58" s="662" t="s">
        <v>5526</v>
      </c>
      <c r="D58" s="662" t="s">
        <v>5608</v>
      </c>
      <c r="E58" s="662" t="s">
        <v>5609</v>
      </c>
      <c r="F58" s="665">
        <v>1</v>
      </c>
      <c r="G58" s="665">
        <v>411</v>
      </c>
      <c r="H58" s="662">
        <v>1</v>
      </c>
      <c r="I58" s="662">
        <v>411</v>
      </c>
      <c r="J58" s="665">
        <v>1</v>
      </c>
      <c r="K58" s="665">
        <v>414</v>
      </c>
      <c r="L58" s="662">
        <v>1.0072992700729928</v>
      </c>
      <c r="M58" s="662">
        <v>414</v>
      </c>
      <c r="N58" s="665"/>
      <c r="O58" s="665"/>
      <c r="P58" s="678"/>
      <c r="Q58" s="666"/>
    </row>
    <row r="59" spans="1:17" ht="14.4" customHeight="1" x14ac:dyDescent="0.3">
      <c r="A59" s="661" t="s">
        <v>5529</v>
      </c>
      <c r="B59" s="662" t="s">
        <v>580</v>
      </c>
      <c r="C59" s="662" t="s">
        <v>5526</v>
      </c>
      <c r="D59" s="662" t="s">
        <v>5610</v>
      </c>
      <c r="E59" s="662" t="s">
        <v>5611</v>
      </c>
      <c r="F59" s="665"/>
      <c r="G59" s="665"/>
      <c r="H59" s="662"/>
      <c r="I59" s="662"/>
      <c r="J59" s="665">
        <v>5</v>
      </c>
      <c r="K59" s="665">
        <v>2639</v>
      </c>
      <c r="L59" s="662"/>
      <c r="M59" s="662">
        <v>527.79999999999995</v>
      </c>
      <c r="N59" s="665"/>
      <c r="O59" s="665"/>
      <c r="P59" s="678"/>
      <c r="Q59" s="666"/>
    </row>
    <row r="60" spans="1:17" ht="14.4" customHeight="1" x14ac:dyDescent="0.3">
      <c r="A60" s="661" t="s">
        <v>5529</v>
      </c>
      <c r="B60" s="662" t="s">
        <v>580</v>
      </c>
      <c r="C60" s="662" t="s">
        <v>5526</v>
      </c>
      <c r="D60" s="662" t="s">
        <v>5612</v>
      </c>
      <c r="E60" s="662" t="s">
        <v>5613</v>
      </c>
      <c r="F60" s="665">
        <v>1</v>
      </c>
      <c r="G60" s="665">
        <v>481</v>
      </c>
      <c r="H60" s="662">
        <v>1</v>
      </c>
      <c r="I60" s="662">
        <v>481</v>
      </c>
      <c r="J60" s="665"/>
      <c r="K60" s="665"/>
      <c r="L60" s="662"/>
      <c r="M60" s="662"/>
      <c r="N60" s="665">
        <v>1</v>
      </c>
      <c r="O60" s="665">
        <v>486</v>
      </c>
      <c r="P60" s="678">
        <v>1.0103950103950103</v>
      </c>
      <c r="Q60" s="666">
        <v>486</v>
      </c>
    </row>
    <row r="61" spans="1:17" ht="14.4" customHeight="1" x14ac:dyDescent="0.3">
      <c r="A61" s="661" t="s">
        <v>5529</v>
      </c>
      <c r="B61" s="662" t="s">
        <v>580</v>
      </c>
      <c r="C61" s="662" t="s">
        <v>5526</v>
      </c>
      <c r="D61" s="662" t="s">
        <v>5614</v>
      </c>
      <c r="E61" s="662" t="s">
        <v>5615</v>
      </c>
      <c r="F61" s="665"/>
      <c r="G61" s="665"/>
      <c r="H61" s="662"/>
      <c r="I61" s="662"/>
      <c r="J61" s="665"/>
      <c r="K61" s="665"/>
      <c r="L61" s="662"/>
      <c r="M61" s="662"/>
      <c r="N61" s="665">
        <v>1</v>
      </c>
      <c r="O61" s="665">
        <v>946</v>
      </c>
      <c r="P61" s="678"/>
      <c r="Q61" s="666">
        <v>946</v>
      </c>
    </row>
    <row r="62" spans="1:17" ht="14.4" customHeight="1" x14ac:dyDescent="0.3">
      <c r="A62" s="661" t="s">
        <v>5529</v>
      </c>
      <c r="B62" s="662" t="s">
        <v>580</v>
      </c>
      <c r="C62" s="662" t="s">
        <v>5526</v>
      </c>
      <c r="D62" s="662" t="s">
        <v>5616</v>
      </c>
      <c r="E62" s="662" t="s">
        <v>5617</v>
      </c>
      <c r="F62" s="665">
        <v>50</v>
      </c>
      <c r="G62" s="665">
        <v>81250</v>
      </c>
      <c r="H62" s="662">
        <v>1</v>
      </c>
      <c r="I62" s="662">
        <v>1625</v>
      </c>
      <c r="J62" s="665">
        <v>51</v>
      </c>
      <c r="K62" s="665">
        <v>83172</v>
      </c>
      <c r="L62" s="662">
        <v>1.0236553846153846</v>
      </c>
      <c r="M62" s="662">
        <v>1630.8235294117646</v>
      </c>
      <c r="N62" s="665">
        <v>66</v>
      </c>
      <c r="O62" s="665">
        <v>108042</v>
      </c>
      <c r="P62" s="678">
        <v>1.3297476923076923</v>
      </c>
      <c r="Q62" s="666">
        <v>1637</v>
      </c>
    </row>
    <row r="63" spans="1:17" ht="14.4" customHeight="1" x14ac:dyDescent="0.3">
      <c r="A63" s="661" t="s">
        <v>5529</v>
      </c>
      <c r="B63" s="662" t="s">
        <v>580</v>
      </c>
      <c r="C63" s="662" t="s">
        <v>5526</v>
      </c>
      <c r="D63" s="662" t="s">
        <v>5618</v>
      </c>
      <c r="E63" s="662" t="s">
        <v>5619</v>
      </c>
      <c r="F63" s="665">
        <v>77</v>
      </c>
      <c r="G63" s="665">
        <v>97790</v>
      </c>
      <c r="H63" s="662">
        <v>1</v>
      </c>
      <c r="I63" s="662">
        <v>1270</v>
      </c>
      <c r="J63" s="665">
        <v>117</v>
      </c>
      <c r="K63" s="665">
        <v>149490</v>
      </c>
      <c r="L63" s="662">
        <v>1.5286839145106861</v>
      </c>
      <c r="M63" s="662">
        <v>1277.6923076923076</v>
      </c>
      <c r="N63" s="665">
        <v>107</v>
      </c>
      <c r="O63" s="665">
        <v>137388</v>
      </c>
      <c r="P63" s="678">
        <v>1.4049289293383782</v>
      </c>
      <c r="Q63" s="666">
        <v>1284</v>
      </c>
    </row>
    <row r="64" spans="1:17" ht="14.4" customHeight="1" x14ac:dyDescent="0.3">
      <c r="A64" s="661" t="s">
        <v>5529</v>
      </c>
      <c r="B64" s="662" t="s">
        <v>580</v>
      </c>
      <c r="C64" s="662" t="s">
        <v>5526</v>
      </c>
      <c r="D64" s="662" t="s">
        <v>5620</v>
      </c>
      <c r="E64" s="662" t="s">
        <v>5621</v>
      </c>
      <c r="F64" s="665">
        <v>16</v>
      </c>
      <c r="G64" s="665">
        <v>14912</v>
      </c>
      <c r="H64" s="662">
        <v>1</v>
      </c>
      <c r="I64" s="662">
        <v>932</v>
      </c>
      <c r="J64" s="665">
        <v>18</v>
      </c>
      <c r="K64" s="665">
        <v>16916</v>
      </c>
      <c r="L64" s="662">
        <v>1.1343884120171674</v>
      </c>
      <c r="M64" s="662">
        <v>939.77777777777783</v>
      </c>
      <c r="N64" s="665">
        <v>8</v>
      </c>
      <c r="O64" s="665">
        <v>7568</v>
      </c>
      <c r="P64" s="678">
        <v>0.50751072961373389</v>
      </c>
      <c r="Q64" s="666">
        <v>946</v>
      </c>
    </row>
    <row r="65" spans="1:17" ht="14.4" customHeight="1" x14ac:dyDescent="0.3">
      <c r="A65" s="661" t="s">
        <v>5529</v>
      </c>
      <c r="B65" s="662" t="s">
        <v>580</v>
      </c>
      <c r="C65" s="662" t="s">
        <v>5526</v>
      </c>
      <c r="D65" s="662" t="s">
        <v>5622</v>
      </c>
      <c r="E65" s="662" t="s">
        <v>5623</v>
      </c>
      <c r="F65" s="665">
        <v>2</v>
      </c>
      <c r="G65" s="665">
        <v>1892</v>
      </c>
      <c r="H65" s="662">
        <v>1</v>
      </c>
      <c r="I65" s="662">
        <v>946</v>
      </c>
      <c r="J65" s="665">
        <v>6</v>
      </c>
      <c r="K65" s="665">
        <v>5706</v>
      </c>
      <c r="L65" s="662">
        <v>3.0158562367864694</v>
      </c>
      <c r="M65" s="662">
        <v>951</v>
      </c>
      <c r="N65" s="665">
        <v>5</v>
      </c>
      <c r="O65" s="665">
        <v>4800</v>
      </c>
      <c r="P65" s="678">
        <v>2.536997885835095</v>
      </c>
      <c r="Q65" s="666">
        <v>960</v>
      </c>
    </row>
    <row r="66" spans="1:17" ht="14.4" customHeight="1" x14ac:dyDescent="0.3">
      <c r="A66" s="661" t="s">
        <v>5529</v>
      </c>
      <c r="B66" s="662" t="s">
        <v>580</v>
      </c>
      <c r="C66" s="662" t="s">
        <v>5526</v>
      </c>
      <c r="D66" s="662" t="s">
        <v>5624</v>
      </c>
      <c r="E66" s="662" t="s">
        <v>5625</v>
      </c>
      <c r="F66" s="665">
        <v>1</v>
      </c>
      <c r="G66" s="665">
        <v>442</v>
      </c>
      <c r="H66" s="662">
        <v>1</v>
      </c>
      <c r="I66" s="662">
        <v>442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5529</v>
      </c>
      <c r="B67" s="662" t="s">
        <v>580</v>
      </c>
      <c r="C67" s="662" t="s">
        <v>5526</v>
      </c>
      <c r="D67" s="662" t="s">
        <v>5626</v>
      </c>
      <c r="E67" s="662" t="s">
        <v>5627</v>
      </c>
      <c r="F67" s="665">
        <v>118</v>
      </c>
      <c r="G67" s="665">
        <v>18290</v>
      </c>
      <c r="H67" s="662">
        <v>1</v>
      </c>
      <c r="I67" s="662">
        <v>155</v>
      </c>
      <c r="J67" s="665">
        <v>134</v>
      </c>
      <c r="K67" s="665">
        <v>20866</v>
      </c>
      <c r="L67" s="662">
        <v>1.1408419901585567</v>
      </c>
      <c r="M67" s="662">
        <v>155.71641791044777</v>
      </c>
      <c r="N67" s="665">
        <v>93</v>
      </c>
      <c r="O67" s="665">
        <v>14601</v>
      </c>
      <c r="P67" s="678">
        <v>0.79830508474576267</v>
      </c>
      <c r="Q67" s="666">
        <v>157</v>
      </c>
    </row>
    <row r="68" spans="1:17" ht="14.4" customHeight="1" x14ac:dyDescent="0.3">
      <c r="A68" s="661" t="s">
        <v>5529</v>
      </c>
      <c r="B68" s="662" t="s">
        <v>580</v>
      </c>
      <c r="C68" s="662" t="s">
        <v>5526</v>
      </c>
      <c r="D68" s="662" t="s">
        <v>5628</v>
      </c>
      <c r="E68" s="662" t="s">
        <v>5629</v>
      </c>
      <c r="F68" s="665"/>
      <c r="G68" s="665"/>
      <c r="H68" s="662"/>
      <c r="I68" s="662"/>
      <c r="J68" s="665"/>
      <c r="K68" s="665"/>
      <c r="L68" s="662"/>
      <c r="M68" s="662"/>
      <c r="N68" s="665">
        <v>1</v>
      </c>
      <c r="O68" s="665">
        <v>318</v>
      </c>
      <c r="P68" s="678"/>
      <c r="Q68" s="666">
        <v>318</v>
      </c>
    </row>
    <row r="69" spans="1:17" ht="14.4" customHeight="1" x14ac:dyDescent="0.3">
      <c r="A69" s="661" t="s">
        <v>5529</v>
      </c>
      <c r="B69" s="662" t="s">
        <v>580</v>
      </c>
      <c r="C69" s="662" t="s">
        <v>5526</v>
      </c>
      <c r="D69" s="662" t="s">
        <v>5630</v>
      </c>
      <c r="E69" s="662" t="s">
        <v>5631</v>
      </c>
      <c r="F69" s="665">
        <v>50</v>
      </c>
      <c r="G69" s="665">
        <v>0</v>
      </c>
      <c r="H69" s="662"/>
      <c r="I69" s="662">
        <v>0</v>
      </c>
      <c r="J69" s="665">
        <v>48</v>
      </c>
      <c r="K69" s="665">
        <v>0</v>
      </c>
      <c r="L69" s="662"/>
      <c r="M69" s="662">
        <v>0</v>
      </c>
      <c r="N69" s="665"/>
      <c r="O69" s="665"/>
      <c r="P69" s="678"/>
      <c r="Q69" s="666"/>
    </row>
    <row r="70" spans="1:17" ht="14.4" customHeight="1" x14ac:dyDescent="0.3">
      <c r="A70" s="661" t="s">
        <v>5529</v>
      </c>
      <c r="B70" s="662" t="s">
        <v>580</v>
      </c>
      <c r="C70" s="662" t="s">
        <v>5526</v>
      </c>
      <c r="D70" s="662" t="s">
        <v>5632</v>
      </c>
      <c r="E70" s="662" t="s">
        <v>5633</v>
      </c>
      <c r="F70" s="665">
        <v>1</v>
      </c>
      <c r="G70" s="665">
        <v>0</v>
      </c>
      <c r="H70" s="662"/>
      <c r="I70" s="662">
        <v>0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5529</v>
      </c>
      <c r="B71" s="662" t="s">
        <v>580</v>
      </c>
      <c r="C71" s="662" t="s">
        <v>5526</v>
      </c>
      <c r="D71" s="662" t="s">
        <v>5634</v>
      </c>
      <c r="E71" s="662" t="s">
        <v>5635</v>
      </c>
      <c r="F71" s="665">
        <v>7096</v>
      </c>
      <c r="G71" s="665">
        <v>0</v>
      </c>
      <c r="H71" s="662"/>
      <c r="I71" s="662">
        <v>0</v>
      </c>
      <c r="J71" s="665">
        <v>7329</v>
      </c>
      <c r="K71" s="665">
        <v>0</v>
      </c>
      <c r="L71" s="662"/>
      <c r="M71" s="662">
        <v>0</v>
      </c>
      <c r="N71" s="665">
        <v>1</v>
      </c>
      <c r="O71" s="665">
        <v>0</v>
      </c>
      <c r="P71" s="678"/>
      <c r="Q71" s="666">
        <v>0</v>
      </c>
    </row>
    <row r="72" spans="1:17" ht="14.4" customHeight="1" x14ac:dyDescent="0.3">
      <c r="A72" s="661" t="s">
        <v>5529</v>
      </c>
      <c r="B72" s="662" t="s">
        <v>580</v>
      </c>
      <c r="C72" s="662" t="s">
        <v>5526</v>
      </c>
      <c r="D72" s="662" t="s">
        <v>5636</v>
      </c>
      <c r="E72" s="662" t="s">
        <v>5637</v>
      </c>
      <c r="F72" s="665">
        <v>1037</v>
      </c>
      <c r="G72" s="665">
        <v>8586</v>
      </c>
      <c r="H72" s="662">
        <v>1</v>
      </c>
      <c r="I72" s="662">
        <v>8.2796528447444544</v>
      </c>
      <c r="J72" s="665">
        <v>208</v>
      </c>
      <c r="K72" s="665">
        <v>22114</v>
      </c>
      <c r="L72" s="662">
        <v>2.5755881667831355</v>
      </c>
      <c r="M72" s="662">
        <v>106.31730769230769</v>
      </c>
      <c r="N72" s="665">
        <v>213</v>
      </c>
      <c r="O72" s="665">
        <v>23004</v>
      </c>
      <c r="P72" s="678">
        <v>2.6792452830188678</v>
      </c>
      <c r="Q72" s="666">
        <v>108</v>
      </c>
    </row>
    <row r="73" spans="1:17" ht="14.4" customHeight="1" x14ac:dyDescent="0.3">
      <c r="A73" s="661" t="s">
        <v>5529</v>
      </c>
      <c r="B73" s="662" t="s">
        <v>580</v>
      </c>
      <c r="C73" s="662" t="s">
        <v>5526</v>
      </c>
      <c r="D73" s="662" t="s">
        <v>5638</v>
      </c>
      <c r="E73" s="662" t="s">
        <v>5639</v>
      </c>
      <c r="F73" s="665">
        <v>3</v>
      </c>
      <c r="G73" s="665">
        <v>105</v>
      </c>
      <c r="H73" s="662">
        <v>1</v>
      </c>
      <c r="I73" s="662">
        <v>35</v>
      </c>
      <c r="J73" s="665">
        <v>10</v>
      </c>
      <c r="K73" s="665">
        <v>356</v>
      </c>
      <c r="L73" s="662">
        <v>3.3904761904761904</v>
      </c>
      <c r="M73" s="662">
        <v>35.6</v>
      </c>
      <c r="N73" s="665">
        <v>6</v>
      </c>
      <c r="O73" s="665">
        <v>216</v>
      </c>
      <c r="P73" s="678">
        <v>2.0571428571428569</v>
      </c>
      <c r="Q73" s="666">
        <v>36</v>
      </c>
    </row>
    <row r="74" spans="1:17" ht="14.4" customHeight="1" x14ac:dyDescent="0.3">
      <c r="A74" s="661" t="s">
        <v>5529</v>
      </c>
      <c r="B74" s="662" t="s">
        <v>580</v>
      </c>
      <c r="C74" s="662" t="s">
        <v>5526</v>
      </c>
      <c r="D74" s="662" t="s">
        <v>5640</v>
      </c>
      <c r="E74" s="662" t="s">
        <v>5641</v>
      </c>
      <c r="F74" s="665">
        <v>218</v>
      </c>
      <c r="G74" s="665">
        <v>17658</v>
      </c>
      <c r="H74" s="662">
        <v>1</v>
      </c>
      <c r="I74" s="662">
        <v>81</v>
      </c>
      <c r="J74" s="665">
        <v>244</v>
      </c>
      <c r="K74" s="665">
        <v>19941</v>
      </c>
      <c r="L74" s="662">
        <v>1.1292898402990146</v>
      </c>
      <c r="M74" s="662">
        <v>81.72540983606558</v>
      </c>
      <c r="N74" s="665">
        <v>233</v>
      </c>
      <c r="O74" s="665">
        <v>19106</v>
      </c>
      <c r="P74" s="678">
        <v>1.0820024917884246</v>
      </c>
      <c r="Q74" s="666">
        <v>82</v>
      </c>
    </row>
    <row r="75" spans="1:17" ht="14.4" customHeight="1" x14ac:dyDescent="0.3">
      <c r="A75" s="661" t="s">
        <v>5529</v>
      </c>
      <c r="B75" s="662" t="s">
        <v>580</v>
      </c>
      <c r="C75" s="662" t="s">
        <v>5526</v>
      </c>
      <c r="D75" s="662" t="s">
        <v>5642</v>
      </c>
      <c r="E75" s="662" t="s">
        <v>5643</v>
      </c>
      <c r="F75" s="665">
        <v>82</v>
      </c>
      <c r="G75" s="665">
        <v>2460</v>
      </c>
      <c r="H75" s="662">
        <v>1</v>
      </c>
      <c r="I75" s="662">
        <v>30</v>
      </c>
      <c r="J75" s="665">
        <v>131</v>
      </c>
      <c r="K75" s="665">
        <v>3957</v>
      </c>
      <c r="L75" s="662">
        <v>1.6085365853658538</v>
      </c>
      <c r="M75" s="662">
        <v>30.206106870229007</v>
      </c>
      <c r="N75" s="665">
        <v>126</v>
      </c>
      <c r="O75" s="665">
        <v>3906</v>
      </c>
      <c r="P75" s="678">
        <v>1.5878048780487806</v>
      </c>
      <c r="Q75" s="666">
        <v>31</v>
      </c>
    </row>
    <row r="76" spans="1:17" ht="14.4" customHeight="1" x14ac:dyDescent="0.3">
      <c r="A76" s="661" t="s">
        <v>5529</v>
      </c>
      <c r="B76" s="662" t="s">
        <v>580</v>
      </c>
      <c r="C76" s="662" t="s">
        <v>5526</v>
      </c>
      <c r="D76" s="662" t="s">
        <v>5644</v>
      </c>
      <c r="E76" s="662" t="s">
        <v>5645</v>
      </c>
      <c r="F76" s="665">
        <v>8</v>
      </c>
      <c r="G76" s="665">
        <v>0</v>
      </c>
      <c r="H76" s="662"/>
      <c r="I76" s="662">
        <v>0</v>
      </c>
      <c r="J76" s="665">
        <v>16</v>
      </c>
      <c r="K76" s="665">
        <v>0</v>
      </c>
      <c r="L76" s="662"/>
      <c r="M76" s="662">
        <v>0</v>
      </c>
      <c r="N76" s="665"/>
      <c r="O76" s="665"/>
      <c r="P76" s="678"/>
      <c r="Q76" s="666"/>
    </row>
    <row r="77" spans="1:17" ht="14.4" customHeight="1" x14ac:dyDescent="0.3">
      <c r="A77" s="661" t="s">
        <v>5529</v>
      </c>
      <c r="B77" s="662" t="s">
        <v>580</v>
      </c>
      <c r="C77" s="662" t="s">
        <v>5526</v>
      </c>
      <c r="D77" s="662" t="s">
        <v>5527</v>
      </c>
      <c r="E77" s="662" t="s">
        <v>5528</v>
      </c>
      <c r="F77" s="665">
        <v>112</v>
      </c>
      <c r="G77" s="665">
        <v>20832</v>
      </c>
      <c r="H77" s="662">
        <v>1</v>
      </c>
      <c r="I77" s="662">
        <v>186</v>
      </c>
      <c r="J77" s="665">
        <v>106</v>
      </c>
      <c r="K77" s="665">
        <v>33134</v>
      </c>
      <c r="L77" s="662">
        <v>1.5905337941628264</v>
      </c>
      <c r="M77" s="662">
        <v>312.58490566037733</v>
      </c>
      <c r="N77" s="665">
        <v>41</v>
      </c>
      <c r="O77" s="665">
        <v>15744</v>
      </c>
      <c r="P77" s="678">
        <v>0.75576036866359442</v>
      </c>
      <c r="Q77" s="666">
        <v>384</v>
      </c>
    </row>
    <row r="78" spans="1:17" ht="14.4" customHeight="1" x14ac:dyDescent="0.3">
      <c r="A78" s="661" t="s">
        <v>5529</v>
      </c>
      <c r="B78" s="662" t="s">
        <v>580</v>
      </c>
      <c r="C78" s="662" t="s">
        <v>5526</v>
      </c>
      <c r="D78" s="662" t="s">
        <v>5646</v>
      </c>
      <c r="E78" s="662" t="s">
        <v>5647</v>
      </c>
      <c r="F78" s="665">
        <v>1</v>
      </c>
      <c r="G78" s="665">
        <v>114</v>
      </c>
      <c r="H78" s="662">
        <v>1</v>
      </c>
      <c r="I78" s="662">
        <v>114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5529</v>
      </c>
      <c r="B79" s="662" t="s">
        <v>580</v>
      </c>
      <c r="C79" s="662" t="s">
        <v>5526</v>
      </c>
      <c r="D79" s="662" t="s">
        <v>5648</v>
      </c>
      <c r="E79" s="662" t="s">
        <v>5611</v>
      </c>
      <c r="F79" s="665">
        <v>1</v>
      </c>
      <c r="G79" s="665">
        <v>668</v>
      </c>
      <c r="H79" s="662">
        <v>1</v>
      </c>
      <c r="I79" s="662">
        <v>668</v>
      </c>
      <c r="J79" s="665"/>
      <c r="K79" s="665"/>
      <c r="L79" s="662"/>
      <c r="M79" s="662"/>
      <c r="N79" s="665">
        <v>1</v>
      </c>
      <c r="O79" s="665">
        <v>675</v>
      </c>
      <c r="P79" s="678">
        <v>1.0104790419161678</v>
      </c>
      <c r="Q79" s="666">
        <v>675</v>
      </c>
    </row>
    <row r="80" spans="1:17" ht="14.4" customHeight="1" x14ac:dyDescent="0.3">
      <c r="A80" s="661" t="s">
        <v>5529</v>
      </c>
      <c r="B80" s="662" t="s">
        <v>580</v>
      </c>
      <c r="C80" s="662" t="s">
        <v>5526</v>
      </c>
      <c r="D80" s="662" t="s">
        <v>5649</v>
      </c>
      <c r="E80" s="662"/>
      <c r="F80" s="665">
        <v>62</v>
      </c>
      <c r="G80" s="665">
        <v>0</v>
      </c>
      <c r="H80" s="662"/>
      <c r="I80" s="662">
        <v>0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5529</v>
      </c>
      <c r="B81" s="662" t="s">
        <v>580</v>
      </c>
      <c r="C81" s="662" t="s">
        <v>5526</v>
      </c>
      <c r="D81" s="662" t="s">
        <v>5650</v>
      </c>
      <c r="E81" s="662" t="s">
        <v>5651</v>
      </c>
      <c r="F81" s="665">
        <v>66</v>
      </c>
      <c r="G81" s="665">
        <v>5676</v>
      </c>
      <c r="H81" s="662">
        <v>1</v>
      </c>
      <c r="I81" s="662">
        <v>86</v>
      </c>
      <c r="J81" s="665">
        <v>70</v>
      </c>
      <c r="K81" s="665">
        <v>9332</v>
      </c>
      <c r="L81" s="662">
        <v>1.6441155743481324</v>
      </c>
      <c r="M81" s="662">
        <v>133.31428571428572</v>
      </c>
      <c r="N81" s="665">
        <v>47</v>
      </c>
      <c r="O81" s="665">
        <v>7426</v>
      </c>
      <c r="P81" s="678">
        <v>1.3083157152924594</v>
      </c>
      <c r="Q81" s="666">
        <v>158</v>
      </c>
    </row>
    <row r="82" spans="1:17" ht="14.4" customHeight="1" x14ac:dyDescent="0.3">
      <c r="A82" s="661" t="s">
        <v>5529</v>
      </c>
      <c r="B82" s="662" t="s">
        <v>580</v>
      </c>
      <c r="C82" s="662" t="s">
        <v>5526</v>
      </c>
      <c r="D82" s="662" t="s">
        <v>5652</v>
      </c>
      <c r="E82" s="662" t="s">
        <v>5653</v>
      </c>
      <c r="F82" s="665"/>
      <c r="G82" s="665"/>
      <c r="H82" s="662"/>
      <c r="I82" s="662"/>
      <c r="J82" s="665"/>
      <c r="K82" s="665"/>
      <c r="L82" s="662"/>
      <c r="M82" s="662"/>
      <c r="N82" s="665">
        <v>1</v>
      </c>
      <c r="O82" s="665">
        <v>436</v>
      </c>
      <c r="P82" s="678"/>
      <c r="Q82" s="666">
        <v>436</v>
      </c>
    </row>
    <row r="83" spans="1:17" ht="14.4" customHeight="1" x14ac:dyDescent="0.3">
      <c r="A83" s="661" t="s">
        <v>5529</v>
      </c>
      <c r="B83" s="662" t="s">
        <v>580</v>
      </c>
      <c r="C83" s="662" t="s">
        <v>5526</v>
      </c>
      <c r="D83" s="662" t="s">
        <v>5654</v>
      </c>
      <c r="E83" s="662" t="s">
        <v>5655</v>
      </c>
      <c r="F83" s="665">
        <v>441</v>
      </c>
      <c r="G83" s="665">
        <v>102312</v>
      </c>
      <c r="H83" s="662">
        <v>1</v>
      </c>
      <c r="I83" s="662">
        <v>232</v>
      </c>
      <c r="J83" s="665">
        <v>841</v>
      </c>
      <c r="K83" s="665">
        <v>196322</v>
      </c>
      <c r="L83" s="662">
        <v>1.918856048166393</v>
      </c>
      <c r="M83" s="662">
        <v>233.43876337693223</v>
      </c>
      <c r="N83" s="665">
        <v>987</v>
      </c>
      <c r="O83" s="665">
        <v>231945</v>
      </c>
      <c r="P83" s="678">
        <v>2.2670361247947457</v>
      </c>
      <c r="Q83" s="666">
        <v>235</v>
      </c>
    </row>
    <row r="84" spans="1:17" ht="14.4" customHeight="1" x14ac:dyDescent="0.3">
      <c r="A84" s="661" t="s">
        <v>5529</v>
      </c>
      <c r="B84" s="662" t="s">
        <v>580</v>
      </c>
      <c r="C84" s="662" t="s">
        <v>5526</v>
      </c>
      <c r="D84" s="662" t="s">
        <v>5656</v>
      </c>
      <c r="E84" s="662" t="s">
        <v>5657</v>
      </c>
      <c r="F84" s="665">
        <v>11</v>
      </c>
      <c r="G84" s="665">
        <v>1232</v>
      </c>
      <c r="H84" s="662">
        <v>1</v>
      </c>
      <c r="I84" s="662">
        <v>112</v>
      </c>
      <c r="J84" s="665">
        <v>5</v>
      </c>
      <c r="K84" s="665">
        <v>562</v>
      </c>
      <c r="L84" s="662">
        <v>0.45616883116883117</v>
      </c>
      <c r="M84" s="662">
        <v>112.4</v>
      </c>
      <c r="N84" s="665">
        <v>6</v>
      </c>
      <c r="O84" s="665">
        <v>684</v>
      </c>
      <c r="P84" s="678">
        <v>0.55519480519480524</v>
      </c>
      <c r="Q84" s="666">
        <v>114</v>
      </c>
    </row>
    <row r="85" spans="1:17" ht="14.4" customHeight="1" x14ac:dyDescent="0.3">
      <c r="A85" s="661" t="s">
        <v>5529</v>
      </c>
      <c r="B85" s="662" t="s">
        <v>580</v>
      </c>
      <c r="C85" s="662" t="s">
        <v>5526</v>
      </c>
      <c r="D85" s="662" t="s">
        <v>5658</v>
      </c>
      <c r="E85" s="662" t="s">
        <v>5659</v>
      </c>
      <c r="F85" s="665"/>
      <c r="G85" s="665"/>
      <c r="H85" s="662"/>
      <c r="I85" s="662"/>
      <c r="J85" s="665"/>
      <c r="K85" s="665"/>
      <c r="L85" s="662"/>
      <c r="M85" s="662"/>
      <c r="N85" s="665">
        <v>3</v>
      </c>
      <c r="O85" s="665">
        <v>2112</v>
      </c>
      <c r="P85" s="678"/>
      <c r="Q85" s="666">
        <v>704</v>
      </c>
    </row>
    <row r="86" spans="1:17" ht="14.4" customHeight="1" x14ac:dyDescent="0.3">
      <c r="A86" s="661" t="s">
        <v>5529</v>
      </c>
      <c r="B86" s="662" t="s">
        <v>580</v>
      </c>
      <c r="C86" s="662" t="s">
        <v>5526</v>
      </c>
      <c r="D86" s="662" t="s">
        <v>5660</v>
      </c>
      <c r="E86" s="662" t="s">
        <v>5661</v>
      </c>
      <c r="F86" s="665"/>
      <c r="G86" s="665"/>
      <c r="H86" s="662"/>
      <c r="I86" s="662"/>
      <c r="J86" s="665">
        <v>12</v>
      </c>
      <c r="K86" s="665">
        <v>4132</v>
      </c>
      <c r="L86" s="662"/>
      <c r="M86" s="662">
        <v>344.33333333333331</v>
      </c>
      <c r="N86" s="665"/>
      <c r="O86" s="665"/>
      <c r="P86" s="678"/>
      <c r="Q86" s="666"/>
    </row>
    <row r="87" spans="1:17" ht="14.4" customHeight="1" x14ac:dyDescent="0.3">
      <c r="A87" s="661" t="s">
        <v>5529</v>
      </c>
      <c r="B87" s="662" t="s">
        <v>580</v>
      </c>
      <c r="C87" s="662" t="s">
        <v>5526</v>
      </c>
      <c r="D87" s="662" t="s">
        <v>5662</v>
      </c>
      <c r="E87" s="662" t="s">
        <v>5663</v>
      </c>
      <c r="F87" s="665">
        <v>1</v>
      </c>
      <c r="G87" s="665">
        <v>112</v>
      </c>
      <c r="H87" s="662">
        <v>1</v>
      </c>
      <c r="I87" s="662">
        <v>112</v>
      </c>
      <c r="J87" s="665">
        <v>1</v>
      </c>
      <c r="K87" s="665">
        <v>113</v>
      </c>
      <c r="L87" s="662">
        <v>1.0089285714285714</v>
      </c>
      <c r="M87" s="662">
        <v>113</v>
      </c>
      <c r="N87" s="665"/>
      <c r="O87" s="665"/>
      <c r="P87" s="678"/>
      <c r="Q87" s="666"/>
    </row>
    <row r="88" spans="1:17" ht="14.4" customHeight="1" x14ac:dyDescent="0.3">
      <c r="A88" s="661" t="s">
        <v>5529</v>
      </c>
      <c r="B88" s="662" t="s">
        <v>580</v>
      </c>
      <c r="C88" s="662" t="s">
        <v>5526</v>
      </c>
      <c r="D88" s="662" t="s">
        <v>5664</v>
      </c>
      <c r="E88" s="662" t="s">
        <v>5665</v>
      </c>
      <c r="F88" s="665">
        <v>30</v>
      </c>
      <c r="G88" s="665">
        <v>3540</v>
      </c>
      <c r="H88" s="662">
        <v>1</v>
      </c>
      <c r="I88" s="662">
        <v>118</v>
      </c>
      <c r="J88" s="665">
        <v>24</v>
      </c>
      <c r="K88" s="665">
        <v>2848</v>
      </c>
      <c r="L88" s="662">
        <v>0.80451977401129948</v>
      </c>
      <c r="M88" s="662">
        <v>118.66666666666667</v>
      </c>
      <c r="N88" s="665">
        <v>6</v>
      </c>
      <c r="O88" s="665">
        <v>720</v>
      </c>
      <c r="P88" s="678">
        <v>0.20338983050847459</v>
      </c>
      <c r="Q88" s="666">
        <v>120</v>
      </c>
    </row>
    <row r="89" spans="1:17" ht="14.4" customHeight="1" x14ac:dyDescent="0.3">
      <c r="A89" s="661" t="s">
        <v>5529</v>
      </c>
      <c r="B89" s="662" t="s">
        <v>580</v>
      </c>
      <c r="C89" s="662" t="s">
        <v>5526</v>
      </c>
      <c r="D89" s="662" t="s">
        <v>5666</v>
      </c>
      <c r="E89" s="662" t="s">
        <v>5667</v>
      </c>
      <c r="F89" s="665">
        <v>1</v>
      </c>
      <c r="G89" s="665">
        <v>56</v>
      </c>
      <c r="H89" s="662">
        <v>1</v>
      </c>
      <c r="I89" s="662">
        <v>56</v>
      </c>
      <c r="J89" s="665">
        <v>9</v>
      </c>
      <c r="K89" s="665">
        <v>512</v>
      </c>
      <c r="L89" s="662">
        <v>9.1428571428571423</v>
      </c>
      <c r="M89" s="662">
        <v>56.888888888888886</v>
      </c>
      <c r="N89" s="665">
        <v>2</v>
      </c>
      <c r="O89" s="665">
        <v>114</v>
      </c>
      <c r="P89" s="678">
        <v>2.0357142857142856</v>
      </c>
      <c r="Q89" s="666">
        <v>57</v>
      </c>
    </row>
    <row r="90" spans="1:17" ht="14.4" customHeight="1" x14ac:dyDescent="0.3">
      <c r="A90" s="661" t="s">
        <v>5529</v>
      </c>
      <c r="B90" s="662" t="s">
        <v>580</v>
      </c>
      <c r="C90" s="662" t="s">
        <v>5526</v>
      </c>
      <c r="D90" s="662" t="s">
        <v>5668</v>
      </c>
      <c r="E90" s="662" t="s">
        <v>5669</v>
      </c>
      <c r="F90" s="665">
        <v>15</v>
      </c>
      <c r="G90" s="665">
        <v>2655</v>
      </c>
      <c r="H90" s="662">
        <v>1</v>
      </c>
      <c r="I90" s="662">
        <v>177</v>
      </c>
      <c r="J90" s="665">
        <v>19</v>
      </c>
      <c r="K90" s="665">
        <v>3379</v>
      </c>
      <c r="L90" s="662">
        <v>1.272693032015066</v>
      </c>
      <c r="M90" s="662">
        <v>177.84210526315789</v>
      </c>
      <c r="N90" s="665">
        <v>13</v>
      </c>
      <c r="O90" s="665">
        <v>2327</v>
      </c>
      <c r="P90" s="678">
        <v>0.87645951035781544</v>
      </c>
      <c r="Q90" s="666">
        <v>179</v>
      </c>
    </row>
    <row r="91" spans="1:17" ht="14.4" customHeight="1" x14ac:dyDescent="0.3">
      <c r="A91" s="661" t="s">
        <v>5529</v>
      </c>
      <c r="B91" s="662" t="s">
        <v>580</v>
      </c>
      <c r="C91" s="662" t="s">
        <v>5526</v>
      </c>
      <c r="D91" s="662" t="s">
        <v>5670</v>
      </c>
      <c r="E91" s="662" t="s">
        <v>5671</v>
      </c>
      <c r="F91" s="665">
        <v>2</v>
      </c>
      <c r="G91" s="665">
        <v>1256</v>
      </c>
      <c r="H91" s="662">
        <v>1</v>
      </c>
      <c r="I91" s="662">
        <v>628</v>
      </c>
      <c r="J91" s="665">
        <v>1</v>
      </c>
      <c r="K91" s="665">
        <v>633</v>
      </c>
      <c r="L91" s="662">
        <v>0.50398089171974525</v>
      </c>
      <c r="M91" s="662">
        <v>633</v>
      </c>
      <c r="N91" s="665">
        <v>1</v>
      </c>
      <c r="O91" s="665">
        <v>635</v>
      </c>
      <c r="P91" s="678">
        <v>0.50557324840764328</v>
      </c>
      <c r="Q91" s="666">
        <v>635</v>
      </c>
    </row>
    <row r="92" spans="1:17" ht="14.4" customHeight="1" x14ac:dyDescent="0.3">
      <c r="A92" s="661" t="s">
        <v>5529</v>
      </c>
      <c r="B92" s="662" t="s">
        <v>580</v>
      </c>
      <c r="C92" s="662" t="s">
        <v>5526</v>
      </c>
      <c r="D92" s="662" t="s">
        <v>5672</v>
      </c>
      <c r="E92" s="662" t="s">
        <v>5673</v>
      </c>
      <c r="F92" s="665">
        <v>17</v>
      </c>
      <c r="G92" s="665">
        <v>2737</v>
      </c>
      <c r="H92" s="662">
        <v>1</v>
      </c>
      <c r="I92" s="662">
        <v>161</v>
      </c>
      <c r="J92" s="665">
        <v>22</v>
      </c>
      <c r="K92" s="665">
        <v>6522</v>
      </c>
      <c r="L92" s="662">
        <v>2.3829009864815491</v>
      </c>
      <c r="M92" s="662">
        <v>296.45454545454544</v>
      </c>
      <c r="N92" s="665">
        <v>16</v>
      </c>
      <c r="O92" s="665">
        <v>4976</v>
      </c>
      <c r="P92" s="678">
        <v>1.8180489587139204</v>
      </c>
      <c r="Q92" s="666">
        <v>311</v>
      </c>
    </row>
    <row r="93" spans="1:17" ht="14.4" customHeight="1" x14ac:dyDescent="0.3">
      <c r="A93" s="661" t="s">
        <v>5529</v>
      </c>
      <c r="B93" s="662" t="s">
        <v>580</v>
      </c>
      <c r="C93" s="662" t="s">
        <v>5526</v>
      </c>
      <c r="D93" s="662" t="s">
        <v>5674</v>
      </c>
      <c r="E93" s="662" t="s">
        <v>5675</v>
      </c>
      <c r="F93" s="665">
        <v>14</v>
      </c>
      <c r="G93" s="665">
        <v>6720</v>
      </c>
      <c r="H93" s="662">
        <v>1</v>
      </c>
      <c r="I93" s="662">
        <v>480</v>
      </c>
      <c r="J93" s="665">
        <v>12</v>
      </c>
      <c r="K93" s="665">
        <v>5780</v>
      </c>
      <c r="L93" s="662">
        <v>0.86011904761904767</v>
      </c>
      <c r="M93" s="662">
        <v>481.66666666666669</v>
      </c>
      <c r="N93" s="665">
        <v>4</v>
      </c>
      <c r="O93" s="665">
        <v>1948</v>
      </c>
      <c r="P93" s="678">
        <v>0.28988095238095241</v>
      </c>
      <c r="Q93" s="666">
        <v>487</v>
      </c>
    </row>
    <row r="94" spans="1:17" ht="14.4" customHeight="1" x14ac:dyDescent="0.3">
      <c r="A94" s="661" t="s">
        <v>5529</v>
      </c>
      <c r="B94" s="662" t="s">
        <v>580</v>
      </c>
      <c r="C94" s="662" t="s">
        <v>5526</v>
      </c>
      <c r="D94" s="662" t="s">
        <v>5676</v>
      </c>
      <c r="E94" s="662" t="s">
        <v>5677</v>
      </c>
      <c r="F94" s="665">
        <v>1</v>
      </c>
      <c r="G94" s="665">
        <v>124</v>
      </c>
      <c r="H94" s="662">
        <v>1</v>
      </c>
      <c r="I94" s="662">
        <v>124</v>
      </c>
      <c r="J94" s="665">
        <v>4</v>
      </c>
      <c r="K94" s="665">
        <v>500</v>
      </c>
      <c r="L94" s="662">
        <v>4.032258064516129</v>
      </c>
      <c r="M94" s="662">
        <v>125</v>
      </c>
      <c r="N94" s="665">
        <v>2</v>
      </c>
      <c r="O94" s="665">
        <v>252</v>
      </c>
      <c r="P94" s="678">
        <v>2.032258064516129</v>
      </c>
      <c r="Q94" s="666">
        <v>126</v>
      </c>
    </row>
    <row r="95" spans="1:17" ht="14.4" customHeight="1" x14ac:dyDescent="0.3">
      <c r="A95" s="661" t="s">
        <v>5529</v>
      </c>
      <c r="B95" s="662" t="s">
        <v>580</v>
      </c>
      <c r="C95" s="662" t="s">
        <v>5526</v>
      </c>
      <c r="D95" s="662" t="s">
        <v>5678</v>
      </c>
      <c r="E95" s="662" t="s">
        <v>5679</v>
      </c>
      <c r="F95" s="665">
        <v>187</v>
      </c>
      <c r="G95" s="665">
        <v>20383</v>
      </c>
      <c r="H95" s="662">
        <v>1</v>
      </c>
      <c r="I95" s="662">
        <v>109</v>
      </c>
      <c r="J95" s="665">
        <v>302</v>
      </c>
      <c r="K95" s="665">
        <v>33318</v>
      </c>
      <c r="L95" s="662">
        <v>1.6345974586665359</v>
      </c>
      <c r="M95" s="662">
        <v>110.32450331125828</v>
      </c>
      <c r="N95" s="665">
        <v>337</v>
      </c>
      <c r="O95" s="665">
        <v>37407</v>
      </c>
      <c r="P95" s="678">
        <v>1.8352058087622038</v>
      </c>
      <c r="Q95" s="666">
        <v>111</v>
      </c>
    </row>
    <row r="96" spans="1:17" ht="14.4" customHeight="1" x14ac:dyDescent="0.3">
      <c r="A96" s="661" t="s">
        <v>5529</v>
      </c>
      <c r="B96" s="662" t="s">
        <v>580</v>
      </c>
      <c r="C96" s="662" t="s">
        <v>5526</v>
      </c>
      <c r="D96" s="662" t="s">
        <v>5680</v>
      </c>
      <c r="E96" s="662" t="s">
        <v>5681</v>
      </c>
      <c r="F96" s="665"/>
      <c r="G96" s="665"/>
      <c r="H96" s="662"/>
      <c r="I96" s="662"/>
      <c r="J96" s="665">
        <v>7</v>
      </c>
      <c r="K96" s="665">
        <v>806</v>
      </c>
      <c r="L96" s="662"/>
      <c r="M96" s="662">
        <v>115.14285714285714</v>
      </c>
      <c r="N96" s="665">
        <v>3</v>
      </c>
      <c r="O96" s="665">
        <v>348</v>
      </c>
      <c r="P96" s="678"/>
      <c r="Q96" s="666">
        <v>116</v>
      </c>
    </row>
    <row r="97" spans="1:17" ht="14.4" customHeight="1" x14ac:dyDescent="0.3">
      <c r="A97" s="661" t="s">
        <v>5529</v>
      </c>
      <c r="B97" s="662" t="s">
        <v>580</v>
      </c>
      <c r="C97" s="662" t="s">
        <v>5526</v>
      </c>
      <c r="D97" s="662" t="s">
        <v>5682</v>
      </c>
      <c r="E97" s="662" t="s">
        <v>5683</v>
      </c>
      <c r="F97" s="665">
        <v>1</v>
      </c>
      <c r="G97" s="665">
        <v>962</v>
      </c>
      <c r="H97" s="662">
        <v>1</v>
      </c>
      <c r="I97" s="662">
        <v>962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5529</v>
      </c>
      <c r="B98" s="662" t="s">
        <v>580</v>
      </c>
      <c r="C98" s="662" t="s">
        <v>5526</v>
      </c>
      <c r="D98" s="662" t="s">
        <v>5684</v>
      </c>
      <c r="E98" s="662" t="s">
        <v>5685</v>
      </c>
      <c r="F98" s="665">
        <v>1</v>
      </c>
      <c r="G98" s="665">
        <v>112</v>
      </c>
      <c r="H98" s="662">
        <v>1</v>
      </c>
      <c r="I98" s="662">
        <v>112</v>
      </c>
      <c r="J98" s="665">
        <v>1</v>
      </c>
      <c r="K98" s="665">
        <v>113</v>
      </c>
      <c r="L98" s="662">
        <v>1.0089285714285714</v>
      </c>
      <c r="M98" s="662">
        <v>113</v>
      </c>
      <c r="N98" s="665"/>
      <c r="O98" s="665"/>
      <c r="P98" s="678"/>
      <c r="Q98" s="666"/>
    </row>
    <row r="99" spans="1:17" ht="14.4" customHeight="1" x14ac:dyDescent="0.3">
      <c r="A99" s="661" t="s">
        <v>5529</v>
      </c>
      <c r="B99" s="662" t="s">
        <v>580</v>
      </c>
      <c r="C99" s="662" t="s">
        <v>5526</v>
      </c>
      <c r="D99" s="662" t="s">
        <v>5686</v>
      </c>
      <c r="E99" s="662" t="s">
        <v>5687</v>
      </c>
      <c r="F99" s="665">
        <v>5</v>
      </c>
      <c r="G99" s="665">
        <v>1490</v>
      </c>
      <c r="H99" s="662">
        <v>1</v>
      </c>
      <c r="I99" s="662">
        <v>298</v>
      </c>
      <c r="J99" s="665">
        <v>6</v>
      </c>
      <c r="K99" s="665">
        <v>3552</v>
      </c>
      <c r="L99" s="662">
        <v>2.3838926174496646</v>
      </c>
      <c r="M99" s="662">
        <v>592</v>
      </c>
      <c r="N99" s="665">
        <v>2</v>
      </c>
      <c r="O99" s="665">
        <v>1188</v>
      </c>
      <c r="P99" s="678">
        <v>0.79731543624161072</v>
      </c>
      <c r="Q99" s="666">
        <v>594</v>
      </c>
    </row>
    <row r="100" spans="1:17" ht="14.4" customHeight="1" x14ac:dyDescent="0.3">
      <c r="A100" s="661" t="s">
        <v>5529</v>
      </c>
      <c r="B100" s="662" t="s">
        <v>580</v>
      </c>
      <c r="C100" s="662" t="s">
        <v>5526</v>
      </c>
      <c r="D100" s="662" t="s">
        <v>5688</v>
      </c>
      <c r="E100" s="662" t="s">
        <v>5689</v>
      </c>
      <c r="F100" s="665">
        <v>1</v>
      </c>
      <c r="G100" s="665">
        <v>928</v>
      </c>
      <c r="H100" s="662">
        <v>1</v>
      </c>
      <c r="I100" s="662">
        <v>928</v>
      </c>
      <c r="J100" s="665">
        <v>6</v>
      </c>
      <c r="K100" s="665">
        <v>5583</v>
      </c>
      <c r="L100" s="662">
        <v>6.0161637931034484</v>
      </c>
      <c r="M100" s="662">
        <v>930.5</v>
      </c>
      <c r="N100" s="665">
        <v>6</v>
      </c>
      <c r="O100" s="665">
        <v>5610</v>
      </c>
      <c r="P100" s="678">
        <v>6.0452586206896548</v>
      </c>
      <c r="Q100" s="666">
        <v>935</v>
      </c>
    </row>
    <row r="101" spans="1:17" ht="14.4" customHeight="1" x14ac:dyDescent="0.3">
      <c r="A101" s="661" t="s">
        <v>5529</v>
      </c>
      <c r="B101" s="662" t="s">
        <v>580</v>
      </c>
      <c r="C101" s="662" t="s">
        <v>5526</v>
      </c>
      <c r="D101" s="662" t="s">
        <v>5690</v>
      </c>
      <c r="E101" s="662" t="s">
        <v>5691</v>
      </c>
      <c r="F101" s="665">
        <v>121</v>
      </c>
      <c r="G101" s="665">
        <v>26741</v>
      </c>
      <c r="H101" s="662">
        <v>1</v>
      </c>
      <c r="I101" s="662">
        <v>221</v>
      </c>
      <c r="J101" s="665">
        <v>158</v>
      </c>
      <c r="K101" s="665">
        <v>34258</v>
      </c>
      <c r="L101" s="662">
        <v>1.2811039228151528</v>
      </c>
      <c r="M101" s="662">
        <v>216.82278481012659</v>
      </c>
      <c r="N101" s="665">
        <v>129</v>
      </c>
      <c r="O101" s="665">
        <v>28767</v>
      </c>
      <c r="P101" s="678">
        <v>1.0757638083841292</v>
      </c>
      <c r="Q101" s="666">
        <v>223</v>
      </c>
    </row>
    <row r="102" spans="1:17" ht="14.4" customHeight="1" x14ac:dyDescent="0.3">
      <c r="A102" s="661" t="s">
        <v>5529</v>
      </c>
      <c r="B102" s="662" t="s">
        <v>580</v>
      </c>
      <c r="C102" s="662" t="s">
        <v>5526</v>
      </c>
      <c r="D102" s="662" t="s">
        <v>5692</v>
      </c>
      <c r="E102" s="662" t="s">
        <v>5693</v>
      </c>
      <c r="F102" s="665">
        <v>1</v>
      </c>
      <c r="G102" s="665">
        <v>851</v>
      </c>
      <c r="H102" s="662">
        <v>1</v>
      </c>
      <c r="I102" s="662">
        <v>851</v>
      </c>
      <c r="J102" s="665">
        <v>1</v>
      </c>
      <c r="K102" s="665">
        <v>851</v>
      </c>
      <c r="L102" s="662">
        <v>1</v>
      </c>
      <c r="M102" s="662">
        <v>851</v>
      </c>
      <c r="N102" s="665"/>
      <c r="O102" s="665"/>
      <c r="P102" s="678"/>
      <c r="Q102" s="666"/>
    </row>
    <row r="103" spans="1:17" ht="14.4" customHeight="1" x14ac:dyDescent="0.3">
      <c r="A103" s="661" t="s">
        <v>5529</v>
      </c>
      <c r="B103" s="662" t="s">
        <v>580</v>
      </c>
      <c r="C103" s="662" t="s">
        <v>5526</v>
      </c>
      <c r="D103" s="662" t="s">
        <v>5694</v>
      </c>
      <c r="E103" s="662" t="s">
        <v>5695</v>
      </c>
      <c r="F103" s="665">
        <v>2</v>
      </c>
      <c r="G103" s="665">
        <v>160</v>
      </c>
      <c r="H103" s="662">
        <v>1</v>
      </c>
      <c r="I103" s="662">
        <v>80</v>
      </c>
      <c r="J103" s="665">
        <v>6</v>
      </c>
      <c r="K103" s="665">
        <v>490</v>
      </c>
      <c r="L103" s="662">
        <v>3.0625</v>
      </c>
      <c r="M103" s="662">
        <v>81.666666666666671</v>
      </c>
      <c r="N103" s="665">
        <v>4</v>
      </c>
      <c r="O103" s="665">
        <v>328</v>
      </c>
      <c r="P103" s="678">
        <v>2.0499999999999998</v>
      </c>
      <c r="Q103" s="666">
        <v>82</v>
      </c>
    </row>
    <row r="104" spans="1:17" ht="14.4" customHeight="1" x14ac:dyDescent="0.3">
      <c r="A104" s="661" t="s">
        <v>5529</v>
      </c>
      <c r="B104" s="662" t="s">
        <v>580</v>
      </c>
      <c r="C104" s="662" t="s">
        <v>5526</v>
      </c>
      <c r="D104" s="662" t="s">
        <v>5696</v>
      </c>
      <c r="E104" s="662" t="s">
        <v>5697</v>
      </c>
      <c r="F104" s="665">
        <v>35</v>
      </c>
      <c r="G104" s="665">
        <v>6930</v>
      </c>
      <c r="H104" s="662">
        <v>1</v>
      </c>
      <c r="I104" s="662">
        <v>198</v>
      </c>
      <c r="J104" s="665">
        <v>24</v>
      </c>
      <c r="K104" s="665">
        <v>7982</v>
      </c>
      <c r="L104" s="662">
        <v>1.1518037518037518</v>
      </c>
      <c r="M104" s="662">
        <v>332.58333333333331</v>
      </c>
      <c r="N104" s="665">
        <v>8</v>
      </c>
      <c r="O104" s="665">
        <v>3112</v>
      </c>
      <c r="P104" s="678">
        <v>0.44906204906204905</v>
      </c>
      <c r="Q104" s="666">
        <v>389</v>
      </c>
    </row>
    <row r="105" spans="1:17" ht="14.4" customHeight="1" x14ac:dyDescent="0.3">
      <c r="A105" s="661" t="s">
        <v>5529</v>
      </c>
      <c r="B105" s="662" t="s">
        <v>580</v>
      </c>
      <c r="C105" s="662" t="s">
        <v>5526</v>
      </c>
      <c r="D105" s="662" t="s">
        <v>5698</v>
      </c>
      <c r="E105" s="662" t="s">
        <v>5699</v>
      </c>
      <c r="F105" s="665"/>
      <c r="G105" s="665"/>
      <c r="H105" s="662"/>
      <c r="I105" s="662"/>
      <c r="J105" s="665">
        <v>3</v>
      </c>
      <c r="K105" s="665">
        <v>933</v>
      </c>
      <c r="L105" s="662"/>
      <c r="M105" s="662">
        <v>311</v>
      </c>
      <c r="N105" s="665"/>
      <c r="O105" s="665"/>
      <c r="P105" s="678"/>
      <c r="Q105" s="666"/>
    </row>
    <row r="106" spans="1:17" ht="14.4" customHeight="1" x14ac:dyDescent="0.3">
      <c r="A106" s="661" t="s">
        <v>5529</v>
      </c>
      <c r="B106" s="662" t="s">
        <v>580</v>
      </c>
      <c r="C106" s="662" t="s">
        <v>5526</v>
      </c>
      <c r="D106" s="662" t="s">
        <v>5700</v>
      </c>
      <c r="E106" s="662" t="s">
        <v>5701</v>
      </c>
      <c r="F106" s="665"/>
      <c r="G106" s="665"/>
      <c r="H106" s="662"/>
      <c r="I106" s="662"/>
      <c r="J106" s="665">
        <v>1</v>
      </c>
      <c r="K106" s="665">
        <v>994</v>
      </c>
      <c r="L106" s="662"/>
      <c r="M106" s="662">
        <v>994</v>
      </c>
      <c r="N106" s="665"/>
      <c r="O106" s="665"/>
      <c r="P106" s="678"/>
      <c r="Q106" s="666"/>
    </row>
    <row r="107" spans="1:17" ht="14.4" customHeight="1" x14ac:dyDescent="0.3">
      <c r="A107" s="661" t="s">
        <v>5529</v>
      </c>
      <c r="B107" s="662" t="s">
        <v>580</v>
      </c>
      <c r="C107" s="662" t="s">
        <v>5526</v>
      </c>
      <c r="D107" s="662" t="s">
        <v>5702</v>
      </c>
      <c r="E107" s="662" t="s">
        <v>5703</v>
      </c>
      <c r="F107" s="665">
        <v>6</v>
      </c>
      <c r="G107" s="665">
        <v>672</v>
      </c>
      <c r="H107" s="662">
        <v>1</v>
      </c>
      <c r="I107" s="662">
        <v>112</v>
      </c>
      <c r="J107" s="665">
        <v>6</v>
      </c>
      <c r="K107" s="665">
        <v>674</v>
      </c>
      <c r="L107" s="662">
        <v>1.0029761904761905</v>
      </c>
      <c r="M107" s="662">
        <v>112.33333333333333</v>
      </c>
      <c r="N107" s="665">
        <v>1</v>
      </c>
      <c r="O107" s="665">
        <v>114</v>
      </c>
      <c r="P107" s="678">
        <v>0.16964285714285715</v>
      </c>
      <c r="Q107" s="666">
        <v>114</v>
      </c>
    </row>
    <row r="108" spans="1:17" ht="14.4" customHeight="1" x14ac:dyDescent="0.3">
      <c r="A108" s="661" t="s">
        <v>5529</v>
      </c>
      <c r="B108" s="662" t="s">
        <v>580</v>
      </c>
      <c r="C108" s="662" t="s">
        <v>5526</v>
      </c>
      <c r="D108" s="662" t="s">
        <v>5704</v>
      </c>
      <c r="E108" s="662" t="s">
        <v>5705</v>
      </c>
      <c r="F108" s="665"/>
      <c r="G108" s="665"/>
      <c r="H108" s="662"/>
      <c r="I108" s="662"/>
      <c r="J108" s="665">
        <v>1</v>
      </c>
      <c r="K108" s="665">
        <v>860</v>
      </c>
      <c r="L108" s="662"/>
      <c r="M108" s="662">
        <v>860</v>
      </c>
      <c r="N108" s="665"/>
      <c r="O108" s="665"/>
      <c r="P108" s="678"/>
      <c r="Q108" s="666"/>
    </row>
    <row r="109" spans="1:17" ht="14.4" customHeight="1" x14ac:dyDescent="0.3">
      <c r="A109" s="661" t="s">
        <v>5529</v>
      </c>
      <c r="B109" s="662" t="s">
        <v>580</v>
      </c>
      <c r="C109" s="662" t="s">
        <v>5526</v>
      </c>
      <c r="D109" s="662" t="s">
        <v>5706</v>
      </c>
      <c r="E109" s="662" t="s">
        <v>5707</v>
      </c>
      <c r="F109" s="665"/>
      <c r="G109" s="665"/>
      <c r="H109" s="662"/>
      <c r="I109" s="662"/>
      <c r="J109" s="665">
        <v>2</v>
      </c>
      <c r="K109" s="665">
        <v>2130</v>
      </c>
      <c r="L109" s="662"/>
      <c r="M109" s="662">
        <v>1065</v>
      </c>
      <c r="N109" s="665"/>
      <c r="O109" s="665"/>
      <c r="P109" s="678"/>
      <c r="Q109" s="666"/>
    </row>
    <row r="110" spans="1:17" ht="14.4" customHeight="1" x14ac:dyDescent="0.3">
      <c r="A110" s="661" t="s">
        <v>5529</v>
      </c>
      <c r="B110" s="662" t="s">
        <v>580</v>
      </c>
      <c r="C110" s="662" t="s">
        <v>5526</v>
      </c>
      <c r="D110" s="662" t="s">
        <v>5708</v>
      </c>
      <c r="E110" s="662" t="s">
        <v>5709</v>
      </c>
      <c r="F110" s="665"/>
      <c r="G110" s="665"/>
      <c r="H110" s="662"/>
      <c r="I110" s="662"/>
      <c r="J110" s="665">
        <v>1</v>
      </c>
      <c r="K110" s="665">
        <v>113</v>
      </c>
      <c r="L110" s="662"/>
      <c r="M110" s="662">
        <v>113</v>
      </c>
      <c r="N110" s="665"/>
      <c r="O110" s="665"/>
      <c r="P110" s="678"/>
      <c r="Q110" s="666"/>
    </row>
    <row r="111" spans="1:17" ht="14.4" customHeight="1" x14ac:dyDescent="0.3">
      <c r="A111" s="661" t="s">
        <v>5529</v>
      </c>
      <c r="B111" s="662" t="s">
        <v>580</v>
      </c>
      <c r="C111" s="662" t="s">
        <v>5526</v>
      </c>
      <c r="D111" s="662" t="s">
        <v>5710</v>
      </c>
      <c r="E111" s="662" t="s">
        <v>5711</v>
      </c>
      <c r="F111" s="665">
        <v>1</v>
      </c>
      <c r="G111" s="665">
        <v>823</v>
      </c>
      <c r="H111" s="662">
        <v>1</v>
      </c>
      <c r="I111" s="662">
        <v>823</v>
      </c>
      <c r="J111" s="665">
        <v>1</v>
      </c>
      <c r="K111" s="665">
        <v>828</v>
      </c>
      <c r="L111" s="662">
        <v>1.0060753341433779</v>
      </c>
      <c r="M111" s="662">
        <v>828</v>
      </c>
      <c r="N111" s="665"/>
      <c r="O111" s="665"/>
      <c r="P111" s="678"/>
      <c r="Q111" s="666"/>
    </row>
    <row r="112" spans="1:17" ht="14.4" customHeight="1" x14ac:dyDescent="0.3">
      <c r="A112" s="661" t="s">
        <v>5529</v>
      </c>
      <c r="B112" s="662" t="s">
        <v>580</v>
      </c>
      <c r="C112" s="662" t="s">
        <v>5526</v>
      </c>
      <c r="D112" s="662" t="s">
        <v>5712</v>
      </c>
      <c r="E112" s="662" t="s">
        <v>5713</v>
      </c>
      <c r="F112" s="665">
        <v>2</v>
      </c>
      <c r="G112" s="665">
        <v>340</v>
      </c>
      <c r="H112" s="662">
        <v>1</v>
      </c>
      <c r="I112" s="662">
        <v>170</v>
      </c>
      <c r="J112" s="665">
        <v>2</v>
      </c>
      <c r="K112" s="665">
        <v>342</v>
      </c>
      <c r="L112" s="662">
        <v>1.0058823529411764</v>
      </c>
      <c r="M112" s="662">
        <v>171</v>
      </c>
      <c r="N112" s="665">
        <v>1</v>
      </c>
      <c r="O112" s="665">
        <v>171</v>
      </c>
      <c r="P112" s="678">
        <v>0.50294117647058822</v>
      </c>
      <c r="Q112" s="666">
        <v>171</v>
      </c>
    </row>
    <row r="113" spans="1:17" ht="14.4" customHeight="1" x14ac:dyDescent="0.3">
      <c r="A113" s="661" t="s">
        <v>5529</v>
      </c>
      <c r="B113" s="662" t="s">
        <v>580</v>
      </c>
      <c r="C113" s="662" t="s">
        <v>5526</v>
      </c>
      <c r="D113" s="662" t="s">
        <v>5714</v>
      </c>
      <c r="E113" s="662" t="s">
        <v>5715</v>
      </c>
      <c r="F113" s="665">
        <v>1</v>
      </c>
      <c r="G113" s="665">
        <v>74</v>
      </c>
      <c r="H113" s="662">
        <v>1</v>
      </c>
      <c r="I113" s="662">
        <v>74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5529</v>
      </c>
      <c r="B114" s="662" t="s">
        <v>580</v>
      </c>
      <c r="C114" s="662" t="s">
        <v>5526</v>
      </c>
      <c r="D114" s="662" t="s">
        <v>5716</v>
      </c>
      <c r="E114" s="662" t="s">
        <v>5717</v>
      </c>
      <c r="F114" s="665"/>
      <c r="G114" s="665"/>
      <c r="H114" s="662"/>
      <c r="I114" s="662"/>
      <c r="J114" s="665">
        <v>1</v>
      </c>
      <c r="K114" s="665">
        <v>509</v>
      </c>
      <c r="L114" s="662"/>
      <c r="M114" s="662">
        <v>509</v>
      </c>
      <c r="N114" s="665"/>
      <c r="O114" s="665"/>
      <c r="P114" s="678"/>
      <c r="Q114" s="666"/>
    </row>
    <row r="115" spans="1:17" ht="14.4" customHeight="1" thickBot="1" x14ac:dyDescent="0.35">
      <c r="A115" s="667" t="s">
        <v>5529</v>
      </c>
      <c r="B115" s="668" t="s">
        <v>3328</v>
      </c>
      <c r="C115" s="668" t="s">
        <v>5526</v>
      </c>
      <c r="D115" s="668" t="s">
        <v>5614</v>
      </c>
      <c r="E115" s="668" t="s">
        <v>5615</v>
      </c>
      <c r="F115" s="671"/>
      <c r="G115" s="671"/>
      <c r="H115" s="668"/>
      <c r="I115" s="668"/>
      <c r="J115" s="671">
        <v>1</v>
      </c>
      <c r="K115" s="671">
        <v>932</v>
      </c>
      <c r="L115" s="668"/>
      <c r="M115" s="668">
        <v>932</v>
      </c>
      <c r="N115" s="671"/>
      <c r="O115" s="671"/>
      <c r="P115" s="679"/>
      <c r="Q115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17872018</v>
      </c>
      <c r="C3" s="351">
        <f t="shared" ref="C3:R3" si="0">SUBTOTAL(9,C6:C1048576)</f>
        <v>20</v>
      </c>
      <c r="D3" s="351">
        <f t="shared" si="0"/>
        <v>17880315</v>
      </c>
      <c r="E3" s="351">
        <f t="shared" si="0"/>
        <v>30.583457013007131</v>
      </c>
      <c r="F3" s="351">
        <f t="shared" si="0"/>
        <v>17493668</v>
      </c>
      <c r="G3" s="354">
        <f>IF(B3&lt;&gt;0,F3/B3,"")</f>
        <v>0.97883003475041264</v>
      </c>
      <c r="H3" s="350">
        <f t="shared" si="0"/>
        <v>7852324.1399999959</v>
      </c>
      <c r="I3" s="351">
        <f t="shared" si="0"/>
        <v>4</v>
      </c>
      <c r="J3" s="351">
        <f t="shared" si="0"/>
        <v>8873098.9600000083</v>
      </c>
      <c r="K3" s="351">
        <f t="shared" si="0"/>
        <v>1.1304883178311744</v>
      </c>
      <c r="L3" s="351">
        <f t="shared" si="0"/>
        <v>8785550.6300000083</v>
      </c>
      <c r="M3" s="352">
        <f>IF(H3&lt;&gt;0,L3/H3,"")</f>
        <v>1.1188471684766712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5719</v>
      </c>
      <c r="B6" s="790">
        <v>1078</v>
      </c>
      <c r="C6" s="737">
        <v>1</v>
      </c>
      <c r="D6" s="790">
        <v>1041</v>
      </c>
      <c r="E6" s="737">
        <v>0.96567717996289426</v>
      </c>
      <c r="F6" s="790">
        <v>2036</v>
      </c>
      <c r="G6" s="742">
        <v>1.888682745825603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5720</v>
      </c>
      <c r="B7" s="795">
        <v>1392</v>
      </c>
      <c r="C7" s="662">
        <v>1</v>
      </c>
      <c r="D7" s="795">
        <v>269</v>
      </c>
      <c r="E7" s="662">
        <v>0.1932471264367816</v>
      </c>
      <c r="F7" s="795">
        <v>1825</v>
      </c>
      <c r="G7" s="678">
        <v>1.3110632183908046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90" t="s">
        <v>5721</v>
      </c>
      <c r="B8" s="795">
        <v>928</v>
      </c>
      <c r="C8" s="662">
        <v>1</v>
      </c>
      <c r="D8" s="795">
        <v>2235</v>
      </c>
      <c r="E8" s="662">
        <v>2.4084051724137931</v>
      </c>
      <c r="F8" s="795">
        <v>1173</v>
      </c>
      <c r="G8" s="678">
        <v>1.2640086206896552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90" t="s">
        <v>5722</v>
      </c>
      <c r="B9" s="795">
        <v>588</v>
      </c>
      <c r="C9" s="662">
        <v>1</v>
      </c>
      <c r="D9" s="795">
        <v>232</v>
      </c>
      <c r="E9" s="662">
        <v>0.39455782312925169</v>
      </c>
      <c r="F9" s="795">
        <v>354</v>
      </c>
      <c r="G9" s="678">
        <v>0.60204081632653061</v>
      </c>
      <c r="H9" s="795">
        <v>75</v>
      </c>
      <c r="I9" s="662">
        <v>1</v>
      </c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90" t="s">
        <v>5723</v>
      </c>
      <c r="B10" s="795">
        <v>348</v>
      </c>
      <c r="C10" s="662">
        <v>1</v>
      </c>
      <c r="D10" s="795">
        <v>269</v>
      </c>
      <c r="E10" s="662">
        <v>0.77298850574712641</v>
      </c>
      <c r="F10" s="795">
        <v>235</v>
      </c>
      <c r="G10" s="678">
        <v>0.67528735632183912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90" t="s">
        <v>5724</v>
      </c>
      <c r="B11" s="795">
        <v>1437</v>
      </c>
      <c r="C11" s="662">
        <v>1</v>
      </c>
      <c r="D11" s="795">
        <v>1809</v>
      </c>
      <c r="E11" s="662">
        <v>1.2588726513569937</v>
      </c>
      <c r="F11" s="795">
        <v>1177</v>
      </c>
      <c r="G11" s="678">
        <v>0.81906750173973553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90" t="s">
        <v>5725</v>
      </c>
      <c r="B12" s="795">
        <v>1846</v>
      </c>
      <c r="C12" s="662">
        <v>1</v>
      </c>
      <c r="D12" s="795">
        <v>5610</v>
      </c>
      <c r="E12" s="662">
        <v>3.0390032502708557</v>
      </c>
      <c r="F12" s="795">
        <v>825</v>
      </c>
      <c r="G12" s="678">
        <v>0.44691224268689056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90" t="s">
        <v>5726</v>
      </c>
      <c r="B13" s="795"/>
      <c r="C13" s="662"/>
      <c r="D13" s="795">
        <v>445</v>
      </c>
      <c r="E13" s="662"/>
      <c r="F13" s="795">
        <v>236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90" t="s">
        <v>5727</v>
      </c>
      <c r="B14" s="795">
        <v>20139</v>
      </c>
      <c r="C14" s="662">
        <v>1</v>
      </c>
      <c r="D14" s="795">
        <v>18158</v>
      </c>
      <c r="E14" s="662">
        <v>0.90163364615919361</v>
      </c>
      <c r="F14" s="795">
        <v>23769</v>
      </c>
      <c r="G14" s="678">
        <v>1.1802472813943095</v>
      </c>
      <c r="H14" s="795">
        <v>3147</v>
      </c>
      <c r="I14" s="662">
        <v>1</v>
      </c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90" t="s">
        <v>5728</v>
      </c>
      <c r="B15" s="795">
        <v>232</v>
      </c>
      <c r="C15" s="662">
        <v>1</v>
      </c>
      <c r="D15" s="795"/>
      <c r="E15" s="662"/>
      <c r="F15" s="795">
        <v>235</v>
      </c>
      <c r="G15" s="678">
        <v>1.0129310344827587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90" t="s">
        <v>5729</v>
      </c>
      <c r="B16" s="795">
        <v>634</v>
      </c>
      <c r="C16" s="662">
        <v>1</v>
      </c>
      <c r="D16" s="795"/>
      <c r="E16" s="662"/>
      <c r="F16" s="795">
        <v>706</v>
      </c>
      <c r="G16" s="678">
        <v>1.113564668769716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90" t="s">
        <v>5730</v>
      </c>
      <c r="B17" s="795"/>
      <c r="C17" s="662"/>
      <c r="D17" s="795">
        <v>350</v>
      </c>
      <c r="E17" s="662"/>
      <c r="F17" s="795"/>
      <c r="G17" s="678"/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90" t="s">
        <v>5731</v>
      </c>
      <c r="B18" s="795">
        <v>0</v>
      </c>
      <c r="C18" s="662"/>
      <c r="D18" s="795">
        <v>116</v>
      </c>
      <c r="E18" s="662"/>
      <c r="F18" s="795"/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90" t="s">
        <v>5732</v>
      </c>
      <c r="B19" s="795">
        <v>348</v>
      </c>
      <c r="C19" s="662">
        <v>1</v>
      </c>
      <c r="D19" s="795">
        <v>2066</v>
      </c>
      <c r="E19" s="662">
        <v>5.9367816091954024</v>
      </c>
      <c r="F19" s="795">
        <v>353</v>
      </c>
      <c r="G19" s="678">
        <v>1.014367816091954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90" t="s">
        <v>5733</v>
      </c>
      <c r="B20" s="795">
        <v>116</v>
      </c>
      <c r="C20" s="662">
        <v>1</v>
      </c>
      <c r="D20" s="795">
        <v>817</v>
      </c>
      <c r="E20" s="662">
        <v>7.0431034482758621</v>
      </c>
      <c r="F20" s="795">
        <v>1085</v>
      </c>
      <c r="G20" s="678">
        <v>9.3534482758620694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90" t="s">
        <v>5734</v>
      </c>
      <c r="B21" s="795">
        <v>2977</v>
      </c>
      <c r="C21" s="662">
        <v>1</v>
      </c>
      <c r="D21" s="795">
        <v>1808</v>
      </c>
      <c r="E21" s="662">
        <v>0.60732280819617068</v>
      </c>
      <c r="F21" s="795">
        <v>2593</v>
      </c>
      <c r="G21" s="678">
        <v>0.87101108498488411</v>
      </c>
      <c r="H21" s="795"/>
      <c r="I21" s="662"/>
      <c r="J21" s="795"/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90" t="s">
        <v>5735</v>
      </c>
      <c r="B22" s="795">
        <v>409</v>
      </c>
      <c r="C22" s="662">
        <v>1</v>
      </c>
      <c r="D22" s="795"/>
      <c r="E22" s="662"/>
      <c r="F22" s="795">
        <v>236</v>
      </c>
      <c r="G22" s="678">
        <v>0.57701711491442542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90" t="s">
        <v>5736</v>
      </c>
      <c r="B23" s="795">
        <v>580</v>
      </c>
      <c r="C23" s="662">
        <v>1</v>
      </c>
      <c r="D23" s="795">
        <v>352</v>
      </c>
      <c r="E23" s="662">
        <v>0.60689655172413792</v>
      </c>
      <c r="F23" s="795">
        <v>471</v>
      </c>
      <c r="G23" s="678">
        <v>0.81206896551724139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90" t="s">
        <v>5737</v>
      </c>
      <c r="B24" s="795">
        <v>116</v>
      </c>
      <c r="C24" s="662">
        <v>1</v>
      </c>
      <c r="D24" s="795">
        <v>348</v>
      </c>
      <c r="E24" s="662">
        <v>3</v>
      </c>
      <c r="F24" s="795">
        <v>620</v>
      </c>
      <c r="G24" s="678">
        <v>5.3448275862068968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90" t="s">
        <v>5738</v>
      </c>
      <c r="B25" s="795">
        <v>5455</v>
      </c>
      <c r="C25" s="662">
        <v>1</v>
      </c>
      <c r="D25" s="795">
        <v>4642</v>
      </c>
      <c r="E25" s="662">
        <v>0.85096241979835019</v>
      </c>
      <c r="F25" s="795">
        <v>5543</v>
      </c>
      <c r="G25" s="678">
        <v>1.0161319890009166</v>
      </c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90" t="s">
        <v>5739</v>
      </c>
      <c r="B26" s="795">
        <v>14956</v>
      </c>
      <c r="C26" s="662">
        <v>1</v>
      </c>
      <c r="D26" s="795">
        <v>8983</v>
      </c>
      <c r="E26" s="662">
        <v>0.60062851029687081</v>
      </c>
      <c r="F26" s="795">
        <v>9025</v>
      </c>
      <c r="G26" s="678">
        <v>0.60343674779352763</v>
      </c>
      <c r="H26" s="795">
        <v>194</v>
      </c>
      <c r="I26" s="662">
        <v>1</v>
      </c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90" t="s">
        <v>2353</v>
      </c>
      <c r="B27" s="795">
        <v>17816578</v>
      </c>
      <c r="C27" s="662">
        <v>1</v>
      </c>
      <c r="D27" s="795">
        <v>17828864</v>
      </c>
      <c r="E27" s="662">
        <v>1.0006895824776227</v>
      </c>
      <c r="F27" s="795">
        <v>17439409</v>
      </c>
      <c r="G27" s="678">
        <v>0.9788304465649913</v>
      </c>
      <c r="H27" s="795">
        <v>7848908.1399999959</v>
      </c>
      <c r="I27" s="662">
        <v>1</v>
      </c>
      <c r="J27" s="795">
        <v>8873098.9600000083</v>
      </c>
      <c r="K27" s="662">
        <v>1.1304883178311744</v>
      </c>
      <c r="L27" s="795">
        <v>8785550.6300000083</v>
      </c>
      <c r="M27" s="678">
        <v>1.1193341128846506</v>
      </c>
      <c r="N27" s="795"/>
      <c r="O27" s="662"/>
      <c r="P27" s="795"/>
      <c r="Q27" s="662"/>
      <c r="R27" s="795"/>
      <c r="S27" s="701"/>
    </row>
    <row r="28" spans="1:19" ht="14.4" customHeight="1" x14ac:dyDescent="0.3">
      <c r="A28" s="690" t="s">
        <v>5740</v>
      </c>
      <c r="B28" s="795"/>
      <c r="C28" s="662"/>
      <c r="D28" s="795">
        <v>35</v>
      </c>
      <c r="E28" s="662"/>
      <c r="F28" s="795">
        <v>464</v>
      </c>
      <c r="G28" s="678"/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90" t="s">
        <v>5741</v>
      </c>
      <c r="B29" s="795"/>
      <c r="C29" s="662"/>
      <c r="D29" s="795"/>
      <c r="E29" s="662"/>
      <c r="F29" s="795">
        <v>236</v>
      </c>
      <c r="G29" s="678"/>
      <c r="H29" s="795"/>
      <c r="I29" s="662"/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thickBot="1" x14ac:dyDescent="0.35">
      <c r="A30" s="792" t="s">
        <v>5742</v>
      </c>
      <c r="B30" s="791">
        <v>1861</v>
      </c>
      <c r="C30" s="668">
        <v>1</v>
      </c>
      <c r="D30" s="791">
        <v>1866</v>
      </c>
      <c r="E30" s="668">
        <v>1.0026867275658249</v>
      </c>
      <c r="F30" s="791">
        <v>1062</v>
      </c>
      <c r="G30" s="679">
        <v>0.57066093498119286</v>
      </c>
      <c r="H30" s="791"/>
      <c r="I30" s="668"/>
      <c r="J30" s="791"/>
      <c r="K30" s="668"/>
      <c r="L30" s="791"/>
      <c r="M30" s="679"/>
      <c r="N30" s="791"/>
      <c r="O30" s="668"/>
      <c r="P30" s="791"/>
      <c r="Q30" s="668"/>
      <c r="R30" s="791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23308.449999999997</v>
      </c>
      <c r="G3" s="212">
        <f t="shared" si="0"/>
        <v>25724342.140000001</v>
      </c>
      <c r="H3" s="212"/>
      <c r="I3" s="212"/>
      <c r="J3" s="212">
        <f t="shared" si="0"/>
        <v>20764.560000000005</v>
      </c>
      <c r="K3" s="212">
        <f t="shared" si="0"/>
        <v>26753413.95999999</v>
      </c>
      <c r="L3" s="212"/>
      <c r="M3" s="212"/>
      <c r="N3" s="212">
        <f t="shared" si="0"/>
        <v>19200.480000000003</v>
      </c>
      <c r="O3" s="212">
        <f t="shared" si="0"/>
        <v>26279218.630000006</v>
      </c>
      <c r="P3" s="79">
        <f>IF(G3=0,0,O3/G3)</f>
        <v>1.02157009446462</v>
      </c>
      <c r="Q3" s="213">
        <f>IF(N3=0,0,O3/N3)</f>
        <v>1368.6750867686642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5743</v>
      </c>
      <c r="B6" s="737" t="s">
        <v>5529</v>
      </c>
      <c r="C6" s="737" t="s">
        <v>5526</v>
      </c>
      <c r="D6" s="737" t="s">
        <v>5583</v>
      </c>
      <c r="E6" s="737" t="s">
        <v>5584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5743</v>
      </c>
      <c r="B7" s="662" t="s">
        <v>5529</v>
      </c>
      <c r="C7" s="662" t="s">
        <v>5526</v>
      </c>
      <c r="D7" s="662" t="s">
        <v>5591</v>
      </c>
      <c r="E7" s="662" t="s">
        <v>5592</v>
      </c>
      <c r="F7" s="665">
        <v>0</v>
      </c>
      <c r="G7" s="665">
        <v>0</v>
      </c>
      <c r="H7" s="665"/>
      <c r="I7" s="665"/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5743</v>
      </c>
      <c r="B8" s="662" t="s">
        <v>5529</v>
      </c>
      <c r="C8" s="662" t="s">
        <v>5526</v>
      </c>
      <c r="D8" s="662" t="s">
        <v>5604</v>
      </c>
      <c r="E8" s="662" t="s">
        <v>5605</v>
      </c>
      <c r="F8" s="665">
        <v>9</v>
      </c>
      <c r="G8" s="665">
        <v>1044</v>
      </c>
      <c r="H8" s="665">
        <v>1</v>
      </c>
      <c r="I8" s="665">
        <v>116</v>
      </c>
      <c r="J8" s="665">
        <v>4</v>
      </c>
      <c r="K8" s="665">
        <v>464</v>
      </c>
      <c r="L8" s="665">
        <v>0.44444444444444442</v>
      </c>
      <c r="M8" s="665">
        <v>116</v>
      </c>
      <c r="N8" s="665">
        <v>7</v>
      </c>
      <c r="O8" s="665">
        <v>826</v>
      </c>
      <c r="P8" s="678">
        <v>0.79118773946360155</v>
      </c>
      <c r="Q8" s="666">
        <v>118</v>
      </c>
    </row>
    <row r="9" spans="1:17" ht="14.4" customHeight="1" x14ac:dyDescent="0.3">
      <c r="A9" s="661" t="s">
        <v>5743</v>
      </c>
      <c r="B9" s="662" t="s">
        <v>5529</v>
      </c>
      <c r="C9" s="662" t="s">
        <v>5526</v>
      </c>
      <c r="D9" s="662" t="s">
        <v>5636</v>
      </c>
      <c r="E9" s="662" t="s">
        <v>5637</v>
      </c>
      <c r="F9" s="665">
        <v>0</v>
      </c>
      <c r="G9" s="665">
        <v>0</v>
      </c>
      <c r="H9" s="665"/>
      <c r="I9" s="665"/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5743</v>
      </c>
      <c r="B10" s="662" t="s">
        <v>5529</v>
      </c>
      <c r="C10" s="662" t="s">
        <v>5526</v>
      </c>
      <c r="D10" s="662" t="s">
        <v>5654</v>
      </c>
      <c r="E10" s="662" t="s">
        <v>5655</v>
      </c>
      <c r="F10" s="665"/>
      <c r="G10" s="665"/>
      <c r="H10" s="665"/>
      <c r="I10" s="665"/>
      <c r="J10" s="665">
        <v>2</v>
      </c>
      <c r="K10" s="665">
        <v>468</v>
      </c>
      <c r="L10" s="665"/>
      <c r="M10" s="665">
        <v>234</v>
      </c>
      <c r="N10" s="665">
        <v>5</v>
      </c>
      <c r="O10" s="665">
        <v>1175</v>
      </c>
      <c r="P10" s="678"/>
      <c r="Q10" s="666">
        <v>235</v>
      </c>
    </row>
    <row r="11" spans="1:17" ht="14.4" customHeight="1" x14ac:dyDescent="0.3">
      <c r="A11" s="661" t="s">
        <v>5743</v>
      </c>
      <c r="B11" s="662" t="s">
        <v>5529</v>
      </c>
      <c r="C11" s="662" t="s">
        <v>5526</v>
      </c>
      <c r="D11" s="662" t="s">
        <v>5678</v>
      </c>
      <c r="E11" s="662" t="s">
        <v>5679</v>
      </c>
      <c r="F11" s="665"/>
      <c r="G11" s="665"/>
      <c r="H11" s="665"/>
      <c r="I11" s="665"/>
      <c r="J11" s="665">
        <v>1</v>
      </c>
      <c r="K11" s="665">
        <v>109</v>
      </c>
      <c r="L11" s="665"/>
      <c r="M11" s="665">
        <v>109</v>
      </c>
      <c r="N11" s="665"/>
      <c r="O11" s="665"/>
      <c r="P11" s="678"/>
      <c r="Q11" s="666"/>
    </row>
    <row r="12" spans="1:17" ht="14.4" customHeight="1" x14ac:dyDescent="0.3">
      <c r="A12" s="661" t="s">
        <v>5744</v>
      </c>
      <c r="B12" s="662" t="s">
        <v>5529</v>
      </c>
      <c r="C12" s="662" t="s">
        <v>5526</v>
      </c>
      <c r="D12" s="662" t="s">
        <v>5583</v>
      </c>
      <c r="E12" s="662" t="s">
        <v>5584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>
        <v>1</v>
      </c>
      <c r="O12" s="665">
        <v>35</v>
      </c>
      <c r="P12" s="678"/>
      <c r="Q12" s="666">
        <v>35</v>
      </c>
    </row>
    <row r="13" spans="1:17" ht="14.4" customHeight="1" x14ac:dyDescent="0.3">
      <c r="A13" s="661" t="s">
        <v>5744</v>
      </c>
      <c r="B13" s="662" t="s">
        <v>5529</v>
      </c>
      <c r="C13" s="662" t="s">
        <v>5526</v>
      </c>
      <c r="D13" s="662" t="s">
        <v>5589</v>
      </c>
      <c r="E13" s="662" t="s">
        <v>5590</v>
      </c>
      <c r="F13" s="665">
        <v>0</v>
      </c>
      <c r="G13" s="665">
        <v>0</v>
      </c>
      <c r="H13" s="665"/>
      <c r="I13" s="665"/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5744</v>
      </c>
      <c r="B14" s="662" t="s">
        <v>5529</v>
      </c>
      <c r="C14" s="662" t="s">
        <v>5526</v>
      </c>
      <c r="D14" s="662" t="s">
        <v>5591</v>
      </c>
      <c r="E14" s="662" t="s">
        <v>5592</v>
      </c>
      <c r="F14" s="665">
        <v>1</v>
      </c>
      <c r="G14" s="665">
        <v>116</v>
      </c>
      <c r="H14" s="665">
        <v>1</v>
      </c>
      <c r="I14" s="665">
        <v>116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5744</v>
      </c>
      <c r="B15" s="662" t="s">
        <v>5529</v>
      </c>
      <c r="C15" s="662" t="s">
        <v>5526</v>
      </c>
      <c r="D15" s="662" t="s">
        <v>5600</v>
      </c>
      <c r="E15" s="662" t="s">
        <v>5601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95</v>
      </c>
      <c r="P15" s="678"/>
      <c r="Q15" s="666">
        <v>95</v>
      </c>
    </row>
    <row r="16" spans="1:17" ht="14.4" customHeight="1" x14ac:dyDescent="0.3">
      <c r="A16" s="661" t="s">
        <v>5744</v>
      </c>
      <c r="B16" s="662" t="s">
        <v>5529</v>
      </c>
      <c r="C16" s="662" t="s">
        <v>5526</v>
      </c>
      <c r="D16" s="662" t="s">
        <v>5602</v>
      </c>
      <c r="E16" s="662" t="s">
        <v>5603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93</v>
      </c>
      <c r="P16" s="678"/>
      <c r="Q16" s="666">
        <v>93</v>
      </c>
    </row>
    <row r="17" spans="1:17" ht="14.4" customHeight="1" x14ac:dyDescent="0.3">
      <c r="A17" s="661" t="s">
        <v>5744</v>
      </c>
      <c r="B17" s="662" t="s">
        <v>5529</v>
      </c>
      <c r="C17" s="662" t="s">
        <v>5526</v>
      </c>
      <c r="D17" s="662" t="s">
        <v>5604</v>
      </c>
      <c r="E17" s="662" t="s">
        <v>5605</v>
      </c>
      <c r="F17" s="665">
        <v>7</v>
      </c>
      <c r="G17" s="665">
        <v>812</v>
      </c>
      <c r="H17" s="665">
        <v>1</v>
      </c>
      <c r="I17" s="665">
        <v>116</v>
      </c>
      <c r="J17" s="665"/>
      <c r="K17" s="665"/>
      <c r="L17" s="665"/>
      <c r="M17" s="665"/>
      <c r="N17" s="665">
        <v>10</v>
      </c>
      <c r="O17" s="665">
        <v>1180</v>
      </c>
      <c r="P17" s="678">
        <v>1.4532019704433496</v>
      </c>
      <c r="Q17" s="666">
        <v>118</v>
      </c>
    </row>
    <row r="18" spans="1:17" ht="14.4" customHeight="1" x14ac:dyDescent="0.3">
      <c r="A18" s="661" t="s">
        <v>5744</v>
      </c>
      <c r="B18" s="662" t="s">
        <v>5529</v>
      </c>
      <c r="C18" s="662" t="s">
        <v>5526</v>
      </c>
      <c r="D18" s="662" t="s">
        <v>5634</v>
      </c>
      <c r="E18" s="662" t="s">
        <v>5635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5744</v>
      </c>
      <c r="B19" s="662" t="s">
        <v>5529</v>
      </c>
      <c r="C19" s="662" t="s">
        <v>5526</v>
      </c>
      <c r="D19" s="662" t="s">
        <v>5636</v>
      </c>
      <c r="E19" s="662" t="s">
        <v>5637</v>
      </c>
      <c r="F19" s="665">
        <v>0</v>
      </c>
      <c r="G19" s="665">
        <v>0</v>
      </c>
      <c r="H19" s="665"/>
      <c r="I19" s="665"/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5744</v>
      </c>
      <c r="B20" s="662" t="s">
        <v>5529</v>
      </c>
      <c r="C20" s="662" t="s">
        <v>5526</v>
      </c>
      <c r="D20" s="662" t="s">
        <v>5654</v>
      </c>
      <c r="E20" s="662" t="s">
        <v>5655</v>
      </c>
      <c r="F20" s="665">
        <v>2</v>
      </c>
      <c r="G20" s="665">
        <v>464</v>
      </c>
      <c r="H20" s="665">
        <v>1</v>
      </c>
      <c r="I20" s="665">
        <v>232</v>
      </c>
      <c r="J20" s="665">
        <v>1</v>
      </c>
      <c r="K20" s="665">
        <v>234</v>
      </c>
      <c r="L20" s="665">
        <v>0.50431034482758619</v>
      </c>
      <c r="M20" s="665">
        <v>234</v>
      </c>
      <c r="N20" s="665"/>
      <c r="O20" s="665"/>
      <c r="P20" s="678"/>
      <c r="Q20" s="666"/>
    </row>
    <row r="21" spans="1:17" ht="14.4" customHeight="1" x14ac:dyDescent="0.3">
      <c r="A21" s="661" t="s">
        <v>5744</v>
      </c>
      <c r="B21" s="662" t="s">
        <v>5529</v>
      </c>
      <c r="C21" s="662" t="s">
        <v>5526</v>
      </c>
      <c r="D21" s="662" t="s">
        <v>5672</v>
      </c>
      <c r="E21" s="662" t="s">
        <v>5673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311</v>
      </c>
      <c r="P21" s="678"/>
      <c r="Q21" s="666">
        <v>311</v>
      </c>
    </row>
    <row r="22" spans="1:17" ht="14.4" customHeight="1" x14ac:dyDescent="0.3">
      <c r="A22" s="661" t="s">
        <v>5744</v>
      </c>
      <c r="B22" s="662" t="s">
        <v>5529</v>
      </c>
      <c r="C22" s="662" t="s">
        <v>5526</v>
      </c>
      <c r="D22" s="662" t="s">
        <v>5678</v>
      </c>
      <c r="E22" s="662" t="s">
        <v>5679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111</v>
      </c>
      <c r="P22" s="678"/>
      <c r="Q22" s="666">
        <v>111</v>
      </c>
    </row>
    <row r="23" spans="1:17" ht="14.4" customHeight="1" x14ac:dyDescent="0.3">
      <c r="A23" s="661" t="s">
        <v>5745</v>
      </c>
      <c r="B23" s="662" t="s">
        <v>5529</v>
      </c>
      <c r="C23" s="662" t="s">
        <v>5526</v>
      </c>
      <c r="D23" s="662" t="s">
        <v>5583</v>
      </c>
      <c r="E23" s="662" t="s">
        <v>5584</v>
      </c>
      <c r="F23" s="665"/>
      <c r="G23" s="665"/>
      <c r="H23" s="665"/>
      <c r="I23" s="665"/>
      <c r="J23" s="665">
        <v>1</v>
      </c>
      <c r="K23" s="665">
        <v>35</v>
      </c>
      <c r="L23" s="665"/>
      <c r="M23" s="665">
        <v>35</v>
      </c>
      <c r="N23" s="665"/>
      <c r="O23" s="665"/>
      <c r="P23" s="678"/>
      <c r="Q23" s="666"/>
    </row>
    <row r="24" spans="1:17" ht="14.4" customHeight="1" x14ac:dyDescent="0.3">
      <c r="A24" s="661" t="s">
        <v>5745</v>
      </c>
      <c r="B24" s="662" t="s">
        <v>5529</v>
      </c>
      <c r="C24" s="662" t="s">
        <v>5526</v>
      </c>
      <c r="D24" s="662" t="s">
        <v>5591</v>
      </c>
      <c r="E24" s="662" t="s">
        <v>5592</v>
      </c>
      <c r="F24" s="665">
        <v>1</v>
      </c>
      <c r="G24" s="665">
        <v>116</v>
      </c>
      <c r="H24" s="665">
        <v>1</v>
      </c>
      <c r="I24" s="665">
        <v>116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5745</v>
      </c>
      <c r="B25" s="662" t="s">
        <v>5529</v>
      </c>
      <c r="C25" s="662" t="s">
        <v>5526</v>
      </c>
      <c r="D25" s="662" t="s">
        <v>5600</v>
      </c>
      <c r="E25" s="662" t="s">
        <v>5601</v>
      </c>
      <c r="F25" s="665"/>
      <c r="G25" s="665"/>
      <c r="H25" s="665"/>
      <c r="I25" s="665"/>
      <c r="J25" s="665">
        <v>1</v>
      </c>
      <c r="K25" s="665">
        <v>95</v>
      </c>
      <c r="L25" s="665"/>
      <c r="M25" s="665">
        <v>95</v>
      </c>
      <c r="N25" s="665"/>
      <c r="O25" s="665"/>
      <c r="P25" s="678"/>
      <c r="Q25" s="666"/>
    </row>
    <row r="26" spans="1:17" ht="14.4" customHeight="1" x14ac:dyDescent="0.3">
      <c r="A26" s="661" t="s">
        <v>5745</v>
      </c>
      <c r="B26" s="662" t="s">
        <v>5529</v>
      </c>
      <c r="C26" s="662" t="s">
        <v>5526</v>
      </c>
      <c r="D26" s="662" t="s">
        <v>5604</v>
      </c>
      <c r="E26" s="662" t="s">
        <v>5605</v>
      </c>
      <c r="F26" s="665">
        <v>5</v>
      </c>
      <c r="G26" s="665">
        <v>580</v>
      </c>
      <c r="H26" s="665">
        <v>1</v>
      </c>
      <c r="I26" s="665">
        <v>116</v>
      </c>
      <c r="J26" s="665">
        <v>15</v>
      </c>
      <c r="K26" s="665">
        <v>1762</v>
      </c>
      <c r="L26" s="665">
        <v>3.0379310344827588</v>
      </c>
      <c r="M26" s="665">
        <v>117.46666666666667</v>
      </c>
      <c r="N26" s="665">
        <v>9</v>
      </c>
      <c r="O26" s="665">
        <v>1062</v>
      </c>
      <c r="P26" s="678">
        <v>1.8310344827586207</v>
      </c>
      <c r="Q26" s="666">
        <v>118</v>
      </c>
    </row>
    <row r="27" spans="1:17" ht="14.4" customHeight="1" x14ac:dyDescent="0.3">
      <c r="A27" s="661" t="s">
        <v>5745</v>
      </c>
      <c r="B27" s="662" t="s">
        <v>5529</v>
      </c>
      <c r="C27" s="662" t="s">
        <v>5526</v>
      </c>
      <c r="D27" s="662" t="s">
        <v>5630</v>
      </c>
      <c r="E27" s="662" t="s">
        <v>5631</v>
      </c>
      <c r="F27" s="665"/>
      <c r="G27" s="665"/>
      <c r="H27" s="665"/>
      <c r="I27" s="665"/>
      <c r="J27" s="665">
        <v>1</v>
      </c>
      <c r="K27" s="665">
        <v>0</v>
      </c>
      <c r="L27" s="665"/>
      <c r="M27" s="665">
        <v>0</v>
      </c>
      <c r="N27" s="665"/>
      <c r="O27" s="665"/>
      <c r="P27" s="678"/>
      <c r="Q27" s="666"/>
    </row>
    <row r="28" spans="1:17" ht="14.4" customHeight="1" x14ac:dyDescent="0.3">
      <c r="A28" s="661" t="s">
        <v>5745</v>
      </c>
      <c r="B28" s="662" t="s">
        <v>5529</v>
      </c>
      <c r="C28" s="662" t="s">
        <v>5526</v>
      </c>
      <c r="D28" s="662" t="s">
        <v>5634</v>
      </c>
      <c r="E28" s="662" t="s">
        <v>5635</v>
      </c>
      <c r="F28" s="665">
        <v>1</v>
      </c>
      <c r="G28" s="665">
        <v>0</v>
      </c>
      <c r="H28" s="665"/>
      <c r="I28" s="665">
        <v>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5745</v>
      </c>
      <c r="B29" s="662" t="s">
        <v>5529</v>
      </c>
      <c r="C29" s="662" t="s">
        <v>5526</v>
      </c>
      <c r="D29" s="662" t="s">
        <v>5636</v>
      </c>
      <c r="E29" s="662" t="s">
        <v>5637</v>
      </c>
      <c r="F29" s="665">
        <v>2</v>
      </c>
      <c r="G29" s="665">
        <v>0</v>
      </c>
      <c r="H29" s="665"/>
      <c r="I29" s="665">
        <v>0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5745</v>
      </c>
      <c r="B30" s="662" t="s">
        <v>5529</v>
      </c>
      <c r="C30" s="662" t="s">
        <v>5526</v>
      </c>
      <c r="D30" s="662" t="s">
        <v>5654</v>
      </c>
      <c r="E30" s="662" t="s">
        <v>5655</v>
      </c>
      <c r="F30" s="665">
        <v>1</v>
      </c>
      <c r="G30" s="665">
        <v>232</v>
      </c>
      <c r="H30" s="665">
        <v>1</v>
      </c>
      <c r="I30" s="665">
        <v>232</v>
      </c>
      <c r="J30" s="665">
        <v>1</v>
      </c>
      <c r="K30" s="665">
        <v>232</v>
      </c>
      <c r="L30" s="665">
        <v>1</v>
      </c>
      <c r="M30" s="665">
        <v>232</v>
      </c>
      <c r="N30" s="665"/>
      <c r="O30" s="665"/>
      <c r="P30" s="678"/>
      <c r="Q30" s="666"/>
    </row>
    <row r="31" spans="1:17" ht="14.4" customHeight="1" x14ac:dyDescent="0.3">
      <c r="A31" s="661" t="s">
        <v>5745</v>
      </c>
      <c r="B31" s="662" t="s">
        <v>5529</v>
      </c>
      <c r="C31" s="662" t="s">
        <v>5526</v>
      </c>
      <c r="D31" s="662" t="s">
        <v>5678</v>
      </c>
      <c r="E31" s="662" t="s">
        <v>5679</v>
      </c>
      <c r="F31" s="665"/>
      <c r="G31" s="665"/>
      <c r="H31" s="665"/>
      <c r="I31" s="665"/>
      <c r="J31" s="665">
        <v>1</v>
      </c>
      <c r="K31" s="665">
        <v>111</v>
      </c>
      <c r="L31" s="665"/>
      <c r="M31" s="665">
        <v>111</v>
      </c>
      <c r="N31" s="665">
        <v>1</v>
      </c>
      <c r="O31" s="665">
        <v>111</v>
      </c>
      <c r="P31" s="678"/>
      <c r="Q31" s="666">
        <v>111</v>
      </c>
    </row>
    <row r="32" spans="1:17" ht="14.4" customHeight="1" x14ac:dyDescent="0.3">
      <c r="A32" s="661" t="s">
        <v>5746</v>
      </c>
      <c r="B32" s="662" t="s">
        <v>5529</v>
      </c>
      <c r="C32" s="662" t="s">
        <v>5558</v>
      </c>
      <c r="D32" s="662" t="s">
        <v>5561</v>
      </c>
      <c r="E32" s="662"/>
      <c r="F32" s="665">
        <v>1</v>
      </c>
      <c r="G32" s="665">
        <v>75</v>
      </c>
      <c r="H32" s="665">
        <v>1</v>
      </c>
      <c r="I32" s="665">
        <v>75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5746</v>
      </c>
      <c r="B33" s="662" t="s">
        <v>5529</v>
      </c>
      <c r="C33" s="662" t="s">
        <v>5526</v>
      </c>
      <c r="D33" s="662" t="s">
        <v>5591</v>
      </c>
      <c r="E33" s="662" t="s">
        <v>5592</v>
      </c>
      <c r="F33" s="665">
        <v>1</v>
      </c>
      <c r="G33" s="665">
        <v>116</v>
      </c>
      <c r="H33" s="665">
        <v>1</v>
      </c>
      <c r="I33" s="665">
        <v>116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5746</v>
      </c>
      <c r="B34" s="662" t="s">
        <v>5529</v>
      </c>
      <c r="C34" s="662" t="s">
        <v>5526</v>
      </c>
      <c r="D34" s="662" t="s">
        <v>5594</v>
      </c>
      <c r="E34" s="662" t="s">
        <v>5595</v>
      </c>
      <c r="F34" s="665">
        <v>1</v>
      </c>
      <c r="G34" s="665">
        <v>124</v>
      </c>
      <c r="H34" s="665">
        <v>1</v>
      </c>
      <c r="I34" s="665">
        <v>124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5746</v>
      </c>
      <c r="B35" s="662" t="s">
        <v>5529</v>
      </c>
      <c r="C35" s="662" t="s">
        <v>5526</v>
      </c>
      <c r="D35" s="662" t="s">
        <v>5604</v>
      </c>
      <c r="E35" s="662" t="s">
        <v>5605</v>
      </c>
      <c r="F35" s="665">
        <v>3</v>
      </c>
      <c r="G35" s="665">
        <v>348</v>
      </c>
      <c r="H35" s="665">
        <v>1</v>
      </c>
      <c r="I35" s="665">
        <v>116</v>
      </c>
      <c r="J35" s="665">
        <v>2</v>
      </c>
      <c r="K35" s="665">
        <v>232</v>
      </c>
      <c r="L35" s="665">
        <v>0.66666666666666663</v>
      </c>
      <c r="M35" s="665">
        <v>116</v>
      </c>
      <c r="N35" s="665">
        <v>3</v>
      </c>
      <c r="O35" s="665">
        <v>354</v>
      </c>
      <c r="P35" s="678">
        <v>1.0172413793103448</v>
      </c>
      <c r="Q35" s="666">
        <v>118</v>
      </c>
    </row>
    <row r="36" spans="1:17" ht="14.4" customHeight="1" x14ac:dyDescent="0.3">
      <c r="A36" s="661" t="s">
        <v>5746</v>
      </c>
      <c r="B36" s="662" t="s">
        <v>5529</v>
      </c>
      <c r="C36" s="662" t="s">
        <v>5526</v>
      </c>
      <c r="D36" s="662" t="s">
        <v>5634</v>
      </c>
      <c r="E36" s="662" t="s">
        <v>5635</v>
      </c>
      <c r="F36" s="665">
        <v>1</v>
      </c>
      <c r="G36" s="665">
        <v>0</v>
      </c>
      <c r="H36" s="665"/>
      <c r="I36" s="665">
        <v>0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5747</v>
      </c>
      <c r="B37" s="662" t="s">
        <v>5529</v>
      </c>
      <c r="C37" s="662" t="s">
        <v>5526</v>
      </c>
      <c r="D37" s="662" t="s">
        <v>5583</v>
      </c>
      <c r="E37" s="662" t="s">
        <v>5584</v>
      </c>
      <c r="F37" s="665"/>
      <c r="G37" s="665"/>
      <c r="H37" s="665"/>
      <c r="I37" s="665"/>
      <c r="J37" s="665">
        <v>1</v>
      </c>
      <c r="K37" s="665">
        <v>35</v>
      </c>
      <c r="L37" s="665"/>
      <c r="M37" s="665">
        <v>35</v>
      </c>
      <c r="N37" s="665"/>
      <c r="O37" s="665"/>
      <c r="P37" s="678"/>
      <c r="Q37" s="666"/>
    </row>
    <row r="38" spans="1:17" ht="14.4" customHeight="1" x14ac:dyDescent="0.3">
      <c r="A38" s="661" t="s">
        <v>5747</v>
      </c>
      <c r="B38" s="662" t="s">
        <v>5529</v>
      </c>
      <c r="C38" s="662" t="s">
        <v>5526</v>
      </c>
      <c r="D38" s="662" t="s">
        <v>5604</v>
      </c>
      <c r="E38" s="662" t="s">
        <v>5605</v>
      </c>
      <c r="F38" s="665">
        <v>3</v>
      </c>
      <c r="G38" s="665">
        <v>348</v>
      </c>
      <c r="H38" s="665">
        <v>1</v>
      </c>
      <c r="I38" s="665">
        <v>116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5747</v>
      </c>
      <c r="B39" s="662" t="s">
        <v>5529</v>
      </c>
      <c r="C39" s="662" t="s">
        <v>5526</v>
      </c>
      <c r="D39" s="662" t="s">
        <v>5654</v>
      </c>
      <c r="E39" s="662" t="s">
        <v>5655</v>
      </c>
      <c r="F39" s="665"/>
      <c r="G39" s="665"/>
      <c r="H39" s="665"/>
      <c r="I39" s="665"/>
      <c r="J39" s="665">
        <v>1</v>
      </c>
      <c r="K39" s="665">
        <v>234</v>
      </c>
      <c r="L39" s="665"/>
      <c r="M39" s="665">
        <v>234</v>
      </c>
      <c r="N39" s="665">
        <v>1</v>
      </c>
      <c r="O39" s="665">
        <v>235</v>
      </c>
      <c r="P39" s="678"/>
      <c r="Q39" s="666">
        <v>235</v>
      </c>
    </row>
    <row r="40" spans="1:17" ht="14.4" customHeight="1" x14ac:dyDescent="0.3">
      <c r="A40" s="661" t="s">
        <v>5748</v>
      </c>
      <c r="B40" s="662" t="s">
        <v>5529</v>
      </c>
      <c r="C40" s="662" t="s">
        <v>5526</v>
      </c>
      <c r="D40" s="662" t="s">
        <v>5583</v>
      </c>
      <c r="E40" s="662" t="s">
        <v>5584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35</v>
      </c>
      <c r="P40" s="678"/>
      <c r="Q40" s="666">
        <v>35</v>
      </c>
    </row>
    <row r="41" spans="1:17" ht="14.4" customHeight="1" x14ac:dyDescent="0.3">
      <c r="A41" s="661" t="s">
        <v>5748</v>
      </c>
      <c r="B41" s="662" t="s">
        <v>5529</v>
      </c>
      <c r="C41" s="662" t="s">
        <v>5526</v>
      </c>
      <c r="D41" s="662" t="s">
        <v>5591</v>
      </c>
      <c r="E41" s="662" t="s">
        <v>5592</v>
      </c>
      <c r="F41" s="665">
        <v>0</v>
      </c>
      <c r="G41" s="665">
        <v>0</v>
      </c>
      <c r="H41" s="665"/>
      <c r="I41" s="665"/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5748</v>
      </c>
      <c r="B42" s="662" t="s">
        <v>5529</v>
      </c>
      <c r="C42" s="662" t="s">
        <v>5526</v>
      </c>
      <c r="D42" s="662" t="s">
        <v>5600</v>
      </c>
      <c r="E42" s="662" t="s">
        <v>5601</v>
      </c>
      <c r="F42" s="665"/>
      <c r="G42" s="665"/>
      <c r="H42" s="665"/>
      <c r="I42" s="665"/>
      <c r="J42" s="665">
        <v>1</v>
      </c>
      <c r="K42" s="665">
        <v>95</v>
      </c>
      <c r="L42" s="665"/>
      <c r="M42" s="665">
        <v>95</v>
      </c>
      <c r="N42" s="665"/>
      <c r="O42" s="665"/>
      <c r="P42" s="678"/>
      <c r="Q42" s="666"/>
    </row>
    <row r="43" spans="1:17" ht="14.4" customHeight="1" x14ac:dyDescent="0.3">
      <c r="A43" s="661" t="s">
        <v>5748</v>
      </c>
      <c r="B43" s="662" t="s">
        <v>5529</v>
      </c>
      <c r="C43" s="662" t="s">
        <v>5526</v>
      </c>
      <c r="D43" s="662" t="s">
        <v>5602</v>
      </c>
      <c r="E43" s="662" t="s">
        <v>5603</v>
      </c>
      <c r="F43" s="665">
        <v>1</v>
      </c>
      <c r="G43" s="665">
        <v>91</v>
      </c>
      <c r="H43" s="665">
        <v>1</v>
      </c>
      <c r="I43" s="665">
        <v>91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5748</v>
      </c>
      <c r="B44" s="662" t="s">
        <v>5529</v>
      </c>
      <c r="C44" s="662" t="s">
        <v>5526</v>
      </c>
      <c r="D44" s="662" t="s">
        <v>5604</v>
      </c>
      <c r="E44" s="662" t="s">
        <v>5605</v>
      </c>
      <c r="F44" s="665">
        <v>8</v>
      </c>
      <c r="G44" s="665">
        <v>928</v>
      </c>
      <c r="H44" s="665">
        <v>1</v>
      </c>
      <c r="I44" s="665">
        <v>116</v>
      </c>
      <c r="J44" s="665">
        <v>6</v>
      </c>
      <c r="K44" s="665">
        <v>702</v>
      </c>
      <c r="L44" s="665">
        <v>0.75646551724137934</v>
      </c>
      <c r="M44" s="665">
        <v>117</v>
      </c>
      <c r="N44" s="665">
        <v>5</v>
      </c>
      <c r="O44" s="665">
        <v>590</v>
      </c>
      <c r="P44" s="678">
        <v>0.63577586206896552</v>
      </c>
      <c r="Q44" s="666">
        <v>118</v>
      </c>
    </row>
    <row r="45" spans="1:17" ht="14.4" customHeight="1" x14ac:dyDescent="0.3">
      <c r="A45" s="661" t="s">
        <v>5748</v>
      </c>
      <c r="B45" s="662" t="s">
        <v>5529</v>
      </c>
      <c r="C45" s="662" t="s">
        <v>5526</v>
      </c>
      <c r="D45" s="662" t="s">
        <v>5636</v>
      </c>
      <c r="E45" s="662" t="s">
        <v>5637</v>
      </c>
      <c r="F45" s="665">
        <v>2</v>
      </c>
      <c r="G45" s="665">
        <v>106</v>
      </c>
      <c r="H45" s="665">
        <v>1</v>
      </c>
      <c r="I45" s="665">
        <v>53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5748</v>
      </c>
      <c r="B46" s="662" t="s">
        <v>5529</v>
      </c>
      <c r="C46" s="662" t="s">
        <v>5526</v>
      </c>
      <c r="D46" s="662" t="s">
        <v>5640</v>
      </c>
      <c r="E46" s="662" t="s">
        <v>5641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82</v>
      </c>
      <c r="P46" s="678"/>
      <c r="Q46" s="666">
        <v>82</v>
      </c>
    </row>
    <row r="47" spans="1:17" ht="14.4" customHeight="1" x14ac:dyDescent="0.3">
      <c r="A47" s="661" t="s">
        <v>5748</v>
      </c>
      <c r="B47" s="662" t="s">
        <v>5529</v>
      </c>
      <c r="C47" s="662" t="s">
        <v>5526</v>
      </c>
      <c r="D47" s="662" t="s">
        <v>5654</v>
      </c>
      <c r="E47" s="662" t="s">
        <v>5655</v>
      </c>
      <c r="F47" s="665">
        <v>1</v>
      </c>
      <c r="G47" s="665">
        <v>232</v>
      </c>
      <c r="H47" s="665">
        <v>1</v>
      </c>
      <c r="I47" s="665">
        <v>232</v>
      </c>
      <c r="J47" s="665">
        <v>3</v>
      </c>
      <c r="K47" s="665">
        <v>702</v>
      </c>
      <c r="L47" s="665">
        <v>3.0258620689655173</v>
      </c>
      <c r="M47" s="665">
        <v>234</v>
      </c>
      <c r="N47" s="665">
        <v>2</v>
      </c>
      <c r="O47" s="665">
        <v>470</v>
      </c>
      <c r="P47" s="678">
        <v>2.0258620689655173</v>
      </c>
      <c r="Q47" s="666">
        <v>235</v>
      </c>
    </row>
    <row r="48" spans="1:17" ht="14.4" customHeight="1" x14ac:dyDescent="0.3">
      <c r="A48" s="661" t="s">
        <v>5748</v>
      </c>
      <c r="B48" s="662" t="s">
        <v>5529</v>
      </c>
      <c r="C48" s="662" t="s">
        <v>5526</v>
      </c>
      <c r="D48" s="662" t="s">
        <v>5672</v>
      </c>
      <c r="E48" s="662" t="s">
        <v>5673</v>
      </c>
      <c r="F48" s="665"/>
      <c r="G48" s="665"/>
      <c r="H48" s="665"/>
      <c r="I48" s="665"/>
      <c r="J48" s="665">
        <v>1</v>
      </c>
      <c r="K48" s="665">
        <v>310</v>
      </c>
      <c r="L48" s="665"/>
      <c r="M48" s="665">
        <v>310</v>
      </c>
      <c r="N48" s="665"/>
      <c r="O48" s="665"/>
      <c r="P48" s="678"/>
      <c r="Q48" s="666"/>
    </row>
    <row r="49" spans="1:17" ht="14.4" customHeight="1" x14ac:dyDescent="0.3">
      <c r="A49" s="661" t="s">
        <v>5748</v>
      </c>
      <c r="B49" s="662" t="s">
        <v>5529</v>
      </c>
      <c r="C49" s="662" t="s">
        <v>5526</v>
      </c>
      <c r="D49" s="662" t="s">
        <v>5694</v>
      </c>
      <c r="E49" s="662" t="s">
        <v>5695</v>
      </c>
      <c r="F49" s="665">
        <v>1</v>
      </c>
      <c r="G49" s="665">
        <v>80</v>
      </c>
      <c r="H49" s="665">
        <v>1</v>
      </c>
      <c r="I49" s="665">
        <v>80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5749</v>
      </c>
      <c r="B50" s="662" t="s">
        <v>5529</v>
      </c>
      <c r="C50" s="662" t="s">
        <v>5526</v>
      </c>
      <c r="D50" s="662" t="s">
        <v>5589</v>
      </c>
      <c r="E50" s="662" t="s">
        <v>5590</v>
      </c>
      <c r="F50" s="665">
        <v>1</v>
      </c>
      <c r="G50" s="665">
        <v>232</v>
      </c>
      <c r="H50" s="665">
        <v>1</v>
      </c>
      <c r="I50" s="665">
        <v>232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5749</v>
      </c>
      <c r="B51" s="662" t="s">
        <v>5529</v>
      </c>
      <c r="C51" s="662" t="s">
        <v>5526</v>
      </c>
      <c r="D51" s="662" t="s">
        <v>5602</v>
      </c>
      <c r="E51" s="662" t="s">
        <v>5603</v>
      </c>
      <c r="F51" s="665"/>
      <c r="G51" s="665"/>
      <c r="H51" s="665"/>
      <c r="I51" s="665"/>
      <c r="J51" s="665">
        <v>1</v>
      </c>
      <c r="K51" s="665">
        <v>93</v>
      </c>
      <c r="L51" s="665"/>
      <c r="M51" s="665">
        <v>93</v>
      </c>
      <c r="N51" s="665"/>
      <c r="O51" s="665"/>
      <c r="P51" s="678"/>
      <c r="Q51" s="666"/>
    </row>
    <row r="52" spans="1:17" ht="14.4" customHeight="1" x14ac:dyDescent="0.3">
      <c r="A52" s="661" t="s">
        <v>5749</v>
      </c>
      <c r="B52" s="662" t="s">
        <v>5529</v>
      </c>
      <c r="C52" s="662" t="s">
        <v>5526</v>
      </c>
      <c r="D52" s="662" t="s">
        <v>5604</v>
      </c>
      <c r="E52" s="662" t="s">
        <v>5605</v>
      </c>
      <c r="F52" s="665">
        <v>13</v>
      </c>
      <c r="G52" s="665">
        <v>1508</v>
      </c>
      <c r="H52" s="665">
        <v>1</v>
      </c>
      <c r="I52" s="665">
        <v>116</v>
      </c>
      <c r="J52" s="665">
        <v>8</v>
      </c>
      <c r="K52" s="665">
        <v>700</v>
      </c>
      <c r="L52" s="665">
        <v>0.46419098143236076</v>
      </c>
      <c r="M52" s="665">
        <v>87.5</v>
      </c>
      <c r="N52" s="665">
        <v>5</v>
      </c>
      <c r="O52" s="665">
        <v>590</v>
      </c>
      <c r="P52" s="678">
        <v>0.3912466843501326</v>
      </c>
      <c r="Q52" s="666">
        <v>118</v>
      </c>
    </row>
    <row r="53" spans="1:17" ht="14.4" customHeight="1" x14ac:dyDescent="0.3">
      <c r="A53" s="661" t="s">
        <v>5749</v>
      </c>
      <c r="B53" s="662" t="s">
        <v>5529</v>
      </c>
      <c r="C53" s="662" t="s">
        <v>5526</v>
      </c>
      <c r="D53" s="662" t="s">
        <v>5616</v>
      </c>
      <c r="E53" s="662" t="s">
        <v>5617</v>
      </c>
      <c r="F53" s="665"/>
      <c r="G53" s="665"/>
      <c r="H53" s="665"/>
      <c r="I53" s="665"/>
      <c r="J53" s="665">
        <v>1</v>
      </c>
      <c r="K53" s="665">
        <v>1634</v>
      </c>
      <c r="L53" s="665"/>
      <c r="M53" s="665">
        <v>1634</v>
      </c>
      <c r="N53" s="665"/>
      <c r="O53" s="665"/>
      <c r="P53" s="678"/>
      <c r="Q53" s="666"/>
    </row>
    <row r="54" spans="1:17" ht="14.4" customHeight="1" x14ac:dyDescent="0.3">
      <c r="A54" s="661" t="s">
        <v>5749</v>
      </c>
      <c r="B54" s="662" t="s">
        <v>5529</v>
      </c>
      <c r="C54" s="662" t="s">
        <v>5526</v>
      </c>
      <c r="D54" s="662" t="s">
        <v>5636</v>
      </c>
      <c r="E54" s="662" t="s">
        <v>5637</v>
      </c>
      <c r="F54" s="665">
        <v>2</v>
      </c>
      <c r="G54" s="665">
        <v>106</v>
      </c>
      <c r="H54" s="665">
        <v>1</v>
      </c>
      <c r="I54" s="665">
        <v>53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5749</v>
      </c>
      <c r="B55" s="662" t="s">
        <v>5529</v>
      </c>
      <c r="C55" s="662" t="s">
        <v>5526</v>
      </c>
      <c r="D55" s="662" t="s">
        <v>5640</v>
      </c>
      <c r="E55" s="662" t="s">
        <v>5641</v>
      </c>
      <c r="F55" s="665"/>
      <c r="G55" s="665"/>
      <c r="H55" s="665"/>
      <c r="I55" s="665"/>
      <c r="J55" s="665">
        <v>2</v>
      </c>
      <c r="K55" s="665">
        <v>163</v>
      </c>
      <c r="L55" s="665"/>
      <c r="M55" s="665">
        <v>81.5</v>
      </c>
      <c r="N55" s="665"/>
      <c r="O55" s="665"/>
      <c r="P55" s="678"/>
      <c r="Q55" s="666"/>
    </row>
    <row r="56" spans="1:17" ht="14.4" customHeight="1" x14ac:dyDescent="0.3">
      <c r="A56" s="661" t="s">
        <v>5749</v>
      </c>
      <c r="B56" s="662" t="s">
        <v>5529</v>
      </c>
      <c r="C56" s="662" t="s">
        <v>5526</v>
      </c>
      <c r="D56" s="662" t="s">
        <v>5654</v>
      </c>
      <c r="E56" s="662" t="s">
        <v>5655</v>
      </c>
      <c r="F56" s="665"/>
      <c r="G56" s="665"/>
      <c r="H56" s="665"/>
      <c r="I56" s="665"/>
      <c r="J56" s="665">
        <v>9</v>
      </c>
      <c r="K56" s="665">
        <v>2092</v>
      </c>
      <c r="L56" s="665"/>
      <c r="M56" s="665">
        <v>232.44444444444446</v>
      </c>
      <c r="N56" s="665">
        <v>1</v>
      </c>
      <c r="O56" s="665">
        <v>235</v>
      </c>
      <c r="P56" s="678"/>
      <c r="Q56" s="666">
        <v>235</v>
      </c>
    </row>
    <row r="57" spans="1:17" ht="14.4" customHeight="1" x14ac:dyDescent="0.3">
      <c r="A57" s="661" t="s">
        <v>5749</v>
      </c>
      <c r="B57" s="662" t="s">
        <v>5529</v>
      </c>
      <c r="C57" s="662" t="s">
        <v>5526</v>
      </c>
      <c r="D57" s="662" t="s">
        <v>5688</v>
      </c>
      <c r="E57" s="662" t="s">
        <v>5689</v>
      </c>
      <c r="F57" s="665"/>
      <c r="G57" s="665"/>
      <c r="H57" s="665"/>
      <c r="I57" s="665"/>
      <c r="J57" s="665">
        <v>1</v>
      </c>
      <c r="K57" s="665">
        <v>928</v>
      </c>
      <c r="L57" s="665"/>
      <c r="M57" s="665">
        <v>928</v>
      </c>
      <c r="N57" s="665"/>
      <c r="O57" s="665"/>
      <c r="P57" s="678"/>
      <c r="Q57" s="666"/>
    </row>
    <row r="58" spans="1:17" ht="14.4" customHeight="1" x14ac:dyDescent="0.3">
      <c r="A58" s="661" t="s">
        <v>5750</v>
      </c>
      <c r="B58" s="662" t="s">
        <v>5529</v>
      </c>
      <c r="C58" s="662" t="s">
        <v>5526</v>
      </c>
      <c r="D58" s="662" t="s">
        <v>5602</v>
      </c>
      <c r="E58" s="662" t="s">
        <v>5603</v>
      </c>
      <c r="F58" s="665"/>
      <c r="G58" s="665"/>
      <c r="H58" s="665"/>
      <c r="I58" s="665"/>
      <c r="J58" s="665">
        <v>1</v>
      </c>
      <c r="K58" s="665">
        <v>93</v>
      </c>
      <c r="L58" s="665"/>
      <c r="M58" s="665">
        <v>93</v>
      </c>
      <c r="N58" s="665"/>
      <c r="O58" s="665"/>
      <c r="P58" s="678"/>
      <c r="Q58" s="666"/>
    </row>
    <row r="59" spans="1:17" ht="14.4" customHeight="1" x14ac:dyDescent="0.3">
      <c r="A59" s="661" t="s">
        <v>5750</v>
      </c>
      <c r="B59" s="662" t="s">
        <v>5529</v>
      </c>
      <c r="C59" s="662" t="s">
        <v>5526</v>
      </c>
      <c r="D59" s="662" t="s">
        <v>5604</v>
      </c>
      <c r="E59" s="662" t="s">
        <v>5605</v>
      </c>
      <c r="F59" s="665"/>
      <c r="G59" s="665"/>
      <c r="H59" s="665"/>
      <c r="I59" s="665"/>
      <c r="J59" s="665">
        <v>3</v>
      </c>
      <c r="K59" s="665">
        <v>352</v>
      </c>
      <c r="L59" s="665"/>
      <c r="M59" s="665">
        <v>117.33333333333333</v>
      </c>
      <c r="N59" s="665">
        <v>2</v>
      </c>
      <c r="O59" s="665">
        <v>236</v>
      </c>
      <c r="P59" s="678"/>
      <c r="Q59" s="666">
        <v>118</v>
      </c>
    </row>
    <row r="60" spans="1:17" ht="14.4" customHeight="1" x14ac:dyDescent="0.3">
      <c r="A60" s="661" t="s">
        <v>5750</v>
      </c>
      <c r="B60" s="662" t="s">
        <v>5529</v>
      </c>
      <c r="C60" s="662" t="s">
        <v>5526</v>
      </c>
      <c r="D60" s="662" t="s">
        <v>5654</v>
      </c>
      <c r="E60" s="662" t="s">
        <v>5655</v>
      </c>
      <c r="F60" s="665"/>
      <c r="G60" s="665"/>
      <c r="H60" s="665"/>
      <c r="I60" s="665"/>
      <c r="J60" s="665"/>
      <c r="K60" s="665"/>
      <c r="L60" s="665"/>
      <c r="M60" s="665"/>
      <c r="N60" s="665">
        <v>0</v>
      </c>
      <c r="O60" s="665">
        <v>0</v>
      </c>
      <c r="P60" s="678"/>
      <c r="Q60" s="666"/>
    </row>
    <row r="61" spans="1:17" ht="14.4" customHeight="1" x14ac:dyDescent="0.3">
      <c r="A61" s="661" t="s">
        <v>5751</v>
      </c>
      <c r="B61" s="662" t="s">
        <v>5529</v>
      </c>
      <c r="C61" s="662" t="s">
        <v>5558</v>
      </c>
      <c r="D61" s="662" t="s">
        <v>5559</v>
      </c>
      <c r="E61" s="662"/>
      <c r="F61" s="665">
        <v>1</v>
      </c>
      <c r="G61" s="665">
        <v>70</v>
      </c>
      <c r="H61" s="665">
        <v>1</v>
      </c>
      <c r="I61" s="665">
        <v>70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5751</v>
      </c>
      <c r="B62" s="662" t="s">
        <v>5529</v>
      </c>
      <c r="C62" s="662" t="s">
        <v>5558</v>
      </c>
      <c r="D62" s="662" t="s">
        <v>5563</v>
      </c>
      <c r="E62" s="662"/>
      <c r="F62" s="665">
        <v>1</v>
      </c>
      <c r="G62" s="665">
        <v>147</v>
      </c>
      <c r="H62" s="665">
        <v>1</v>
      </c>
      <c r="I62" s="665">
        <v>147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5751</v>
      </c>
      <c r="B63" s="662" t="s">
        <v>5529</v>
      </c>
      <c r="C63" s="662" t="s">
        <v>5558</v>
      </c>
      <c r="D63" s="662" t="s">
        <v>5569</v>
      </c>
      <c r="E63" s="662"/>
      <c r="F63" s="665">
        <v>1</v>
      </c>
      <c r="G63" s="665">
        <v>194</v>
      </c>
      <c r="H63" s="665">
        <v>1</v>
      </c>
      <c r="I63" s="665">
        <v>194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5751</v>
      </c>
      <c r="B64" s="662" t="s">
        <v>5529</v>
      </c>
      <c r="C64" s="662" t="s">
        <v>5526</v>
      </c>
      <c r="D64" s="662" t="s">
        <v>5583</v>
      </c>
      <c r="E64" s="662" t="s">
        <v>5584</v>
      </c>
      <c r="F64" s="665">
        <v>5</v>
      </c>
      <c r="G64" s="665">
        <v>170</v>
      </c>
      <c r="H64" s="665">
        <v>1</v>
      </c>
      <c r="I64" s="665">
        <v>34</v>
      </c>
      <c r="J64" s="665">
        <v>3</v>
      </c>
      <c r="K64" s="665">
        <v>104</v>
      </c>
      <c r="L64" s="665">
        <v>0.61176470588235299</v>
      </c>
      <c r="M64" s="665">
        <v>34.666666666666664</v>
      </c>
      <c r="N64" s="665">
        <v>1</v>
      </c>
      <c r="O64" s="665">
        <v>35</v>
      </c>
      <c r="P64" s="678">
        <v>0.20588235294117646</v>
      </c>
      <c r="Q64" s="666">
        <v>35</v>
      </c>
    </row>
    <row r="65" spans="1:17" ht="14.4" customHeight="1" x14ac:dyDescent="0.3">
      <c r="A65" s="661" t="s">
        <v>5751</v>
      </c>
      <c r="B65" s="662" t="s">
        <v>5529</v>
      </c>
      <c r="C65" s="662" t="s">
        <v>5526</v>
      </c>
      <c r="D65" s="662" t="s">
        <v>5589</v>
      </c>
      <c r="E65" s="662" t="s">
        <v>5590</v>
      </c>
      <c r="F65" s="665">
        <v>2</v>
      </c>
      <c r="G65" s="665">
        <v>464</v>
      </c>
      <c r="H65" s="665">
        <v>1</v>
      </c>
      <c r="I65" s="665">
        <v>232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5751</v>
      </c>
      <c r="B66" s="662" t="s">
        <v>5529</v>
      </c>
      <c r="C66" s="662" t="s">
        <v>5526</v>
      </c>
      <c r="D66" s="662" t="s">
        <v>5591</v>
      </c>
      <c r="E66" s="662" t="s">
        <v>5592</v>
      </c>
      <c r="F66" s="665">
        <v>10</v>
      </c>
      <c r="G66" s="665">
        <v>1160</v>
      </c>
      <c r="H66" s="665">
        <v>1</v>
      </c>
      <c r="I66" s="665">
        <v>116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5751</v>
      </c>
      <c r="B67" s="662" t="s">
        <v>5529</v>
      </c>
      <c r="C67" s="662" t="s">
        <v>5526</v>
      </c>
      <c r="D67" s="662" t="s">
        <v>5594</v>
      </c>
      <c r="E67" s="662" t="s">
        <v>5595</v>
      </c>
      <c r="F67" s="665"/>
      <c r="G67" s="665"/>
      <c r="H67" s="665"/>
      <c r="I67" s="665"/>
      <c r="J67" s="665">
        <v>1</v>
      </c>
      <c r="K67" s="665">
        <v>124</v>
      </c>
      <c r="L67" s="665"/>
      <c r="M67" s="665">
        <v>124</v>
      </c>
      <c r="N67" s="665">
        <v>1</v>
      </c>
      <c r="O67" s="665">
        <v>201</v>
      </c>
      <c r="P67" s="678"/>
      <c r="Q67" s="666">
        <v>201</v>
      </c>
    </row>
    <row r="68" spans="1:17" ht="14.4" customHeight="1" x14ac:dyDescent="0.3">
      <c r="A68" s="661" t="s">
        <v>5751</v>
      </c>
      <c r="B68" s="662" t="s">
        <v>5529</v>
      </c>
      <c r="C68" s="662" t="s">
        <v>5526</v>
      </c>
      <c r="D68" s="662" t="s">
        <v>5596</v>
      </c>
      <c r="E68" s="662" t="s">
        <v>5597</v>
      </c>
      <c r="F68" s="665">
        <v>2</v>
      </c>
      <c r="G68" s="665">
        <v>298</v>
      </c>
      <c r="H68" s="665">
        <v>1</v>
      </c>
      <c r="I68" s="665">
        <v>149</v>
      </c>
      <c r="J68" s="665">
        <v>1</v>
      </c>
      <c r="K68" s="665">
        <v>300</v>
      </c>
      <c r="L68" s="665">
        <v>1.0067114093959733</v>
      </c>
      <c r="M68" s="665">
        <v>300</v>
      </c>
      <c r="N68" s="665"/>
      <c r="O68" s="665"/>
      <c r="P68" s="678"/>
      <c r="Q68" s="666"/>
    </row>
    <row r="69" spans="1:17" ht="14.4" customHeight="1" x14ac:dyDescent="0.3">
      <c r="A69" s="661" t="s">
        <v>5751</v>
      </c>
      <c r="B69" s="662" t="s">
        <v>5529</v>
      </c>
      <c r="C69" s="662" t="s">
        <v>5526</v>
      </c>
      <c r="D69" s="662" t="s">
        <v>5598</v>
      </c>
      <c r="E69" s="662" t="s">
        <v>5599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476</v>
      </c>
      <c r="P69" s="678"/>
      <c r="Q69" s="666">
        <v>476</v>
      </c>
    </row>
    <row r="70" spans="1:17" ht="14.4" customHeight="1" x14ac:dyDescent="0.3">
      <c r="A70" s="661" t="s">
        <v>5751</v>
      </c>
      <c r="B70" s="662" t="s">
        <v>5529</v>
      </c>
      <c r="C70" s="662" t="s">
        <v>5526</v>
      </c>
      <c r="D70" s="662" t="s">
        <v>5600</v>
      </c>
      <c r="E70" s="662" t="s">
        <v>5601</v>
      </c>
      <c r="F70" s="665">
        <v>10</v>
      </c>
      <c r="G70" s="665">
        <v>930</v>
      </c>
      <c r="H70" s="665">
        <v>1</v>
      </c>
      <c r="I70" s="665">
        <v>93</v>
      </c>
      <c r="J70" s="665">
        <v>3</v>
      </c>
      <c r="K70" s="665">
        <v>283</v>
      </c>
      <c r="L70" s="665">
        <v>0.30430107526881722</v>
      </c>
      <c r="M70" s="665">
        <v>94.333333333333329</v>
      </c>
      <c r="N70" s="665">
        <v>3</v>
      </c>
      <c r="O70" s="665">
        <v>285</v>
      </c>
      <c r="P70" s="678">
        <v>0.30645161290322581</v>
      </c>
      <c r="Q70" s="666">
        <v>95</v>
      </c>
    </row>
    <row r="71" spans="1:17" ht="14.4" customHeight="1" x14ac:dyDescent="0.3">
      <c r="A71" s="661" t="s">
        <v>5751</v>
      </c>
      <c r="B71" s="662" t="s">
        <v>5529</v>
      </c>
      <c r="C71" s="662" t="s">
        <v>5526</v>
      </c>
      <c r="D71" s="662" t="s">
        <v>5752</v>
      </c>
      <c r="E71" s="662" t="s">
        <v>5753</v>
      </c>
      <c r="F71" s="665"/>
      <c r="G71" s="665"/>
      <c r="H71" s="665"/>
      <c r="I71" s="665"/>
      <c r="J71" s="665">
        <v>1</v>
      </c>
      <c r="K71" s="665">
        <v>323</v>
      </c>
      <c r="L71" s="665"/>
      <c r="M71" s="665">
        <v>323</v>
      </c>
      <c r="N71" s="665"/>
      <c r="O71" s="665"/>
      <c r="P71" s="678"/>
      <c r="Q71" s="666"/>
    </row>
    <row r="72" spans="1:17" ht="14.4" customHeight="1" x14ac:dyDescent="0.3">
      <c r="A72" s="661" t="s">
        <v>5751</v>
      </c>
      <c r="B72" s="662" t="s">
        <v>5529</v>
      </c>
      <c r="C72" s="662" t="s">
        <v>5526</v>
      </c>
      <c r="D72" s="662" t="s">
        <v>5602</v>
      </c>
      <c r="E72" s="662" t="s">
        <v>5603</v>
      </c>
      <c r="F72" s="665">
        <v>2</v>
      </c>
      <c r="G72" s="665">
        <v>182</v>
      </c>
      <c r="H72" s="665">
        <v>1</v>
      </c>
      <c r="I72" s="665">
        <v>91</v>
      </c>
      <c r="J72" s="665"/>
      <c r="K72" s="665"/>
      <c r="L72" s="665"/>
      <c r="M72" s="665"/>
      <c r="N72" s="665">
        <v>2</v>
      </c>
      <c r="O72" s="665">
        <v>186</v>
      </c>
      <c r="P72" s="678">
        <v>1.0219780219780219</v>
      </c>
      <c r="Q72" s="666">
        <v>93</v>
      </c>
    </row>
    <row r="73" spans="1:17" ht="14.4" customHeight="1" x14ac:dyDescent="0.3">
      <c r="A73" s="661" t="s">
        <v>5751</v>
      </c>
      <c r="B73" s="662" t="s">
        <v>5529</v>
      </c>
      <c r="C73" s="662" t="s">
        <v>5526</v>
      </c>
      <c r="D73" s="662" t="s">
        <v>5604</v>
      </c>
      <c r="E73" s="662" t="s">
        <v>5605</v>
      </c>
      <c r="F73" s="665">
        <v>76</v>
      </c>
      <c r="G73" s="665">
        <v>8816</v>
      </c>
      <c r="H73" s="665">
        <v>1</v>
      </c>
      <c r="I73" s="665">
        <v>116</v>
      </c>
      <c r="J73" s="665">
        <v>105</v>
      </c>
      <c r="K73" s="665">
        <v>12346</v>
      </c>
      <c r="L73" s="665">
        <v>1.4004083484573502</v>
      </c>
      <c r="M73" s="665">
        <v>117.58095238095238</v>
      </c>
      <c r="N73" s="665">
        <v>100</v>
      </c>
      <c r="O73" s="665">
        <v>11800</v>
      </c>
      <c r="P73" s="678">
        <v>1.3384754990925589</v>
      </c>
      <c r="Q73" s="666">
        <v>118</v>
      </c>
    </row>
    <row r="74" spans="1:17" ht="14.4" customHeight="1" x14ac:dyDescent="0.3">
      <c r="A74" s="661" t="s">
        <v>5751</v>
      </c>
      <c r="B74" s="662" t="s">
        <v>5529</v>
      </c>
      <c r="C74" s="662" t="s">
        <v>5526</v>
      </c>
      <c r="D74" s="662" t="s">
        <v>5618</v>
      </c>
      <c r="E74" s="662" t="s">
        <v>5619</v>
      </c>
      <c r="F74" s="665"/>
      <c r="G74" s="665"/>
      <c r="H74" s="665"/>
      <c r="I74" s="665"/>
      <c r="J74" s="665"/>
      <c r="K74" s="665"/>
      <c r="L74" s="665"/>
      <c r="M74" s="665"/>
      <c r="N74" s="665">
        <v>5</v>
      </c>
      <c r="O74" s="665">
        <v>6420</v>
      </c>
      <c r="P74" s="678"/>
      <c r="Q74" s="666">
        <v>1284</v>
      </c>
    </row>
    <row r="75" spans="1:17" ht="14.4" customHeight="1" x14ac:dyDescent="0.3">
      <c r="A75" s="661" t="s">
        <v>5751</v>
      </c>
      <c r="B75" s="662" t="s">
        <v>5529</v>
      </c>
      <c r="C75" s="662" t="s">
        <v>5526</v>
      </c>
      <c r="D75" s="662" t="s">
        <v>5634</v>
      </c>
      <c r="E75" s="662" t="s">
        <v>5635</v>
      </c>
      <c r="F75" s="665"/>
      <c r="G75" s="665"/>
      <c r="H75" s="665"/>
      <c r="I75" s="665"/>
      <c r="J75" s="665">
        <v>1</v>
      </c>
      <c r="K75" s="665">
        <v>0</v>
      </c>
      <c r="L75" s="665"/>
      <c r="M75" s="665">
        <v>0</v>
      </c>
      <c r="N75" s="665"/>
      <c r="O75" s="665"/>
      <c r="P75" s="678"/>
      <c r="Q75" s="666"/>
    </row>
    <row r="76" spans="1:17" ht="14.4" customHeight="1" x14ac:dyDescent="0.3">
      <c r="A76" s="661" t="s">
        <v>5751</v>
      </c>
      <c r="B76" s="662" t="s">
        <v>5529</v>
      </c>
      <c r="C76" s="662" t="s">
        <v>5526</v>
      </c>
      <c r="D76" s="662" t="s">
        <v>5636</v>
      </c>
      <c r="E76" s="662" t="s">
        <v>5637</v>
      </c>
      <c r="F76" s="665">
        <v>25</v>
      </c>
      <c r="G76" s="665">
        <v>1272</v>
      </c>
      <c r="H76" s="665">
        <v>1</v>
      </c>
      <c r="I76" s="665">
        <v>50.88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5751</v>
      </c>
      <c r="B77" s="662" t="s">
        <v>5529</v>
      </c>
      <c r="C77" s="662" t="s">
        <v>5526</v>
      </c>
      <c r="D77" s="662" t="s">
        <v>5640</v>
      </c>
      <c r="E77" s="662" t="s">
        <v>5641</v>
      </c>
      <c r="F77" s="665"/>
      <c r="G77" s="665"/>
      <c r="H77" s="665"/>
      <c r="I77" s="665"/>
      <c r="J77" s="665">
        <v>1</v>
      </c>
      <c r="K77" s="665">
        <v>82</v>
      </c>
      <c r="L77" s="665"/>
      <c r="M77" s="665">
        <v>82</v>
      </c>
      <c r="N77" s="665">
        <v>1</v>
      </c>
      <c r="O77" s="665">
        <v>82</v>
      </c>
      <c r="P77" s="678"/>
      <c r="Q77" s="666">
        <v>82</v>
      </c>
    </row>
    <row r="78" spans="1:17" ht="14.4" customHeight="1" x14ac:dyDescent="0.3">
      <c r="A78" s="661" t="s">
        <v>5751</v>
      </c>
      <c r="B78" s="662" t="s">
        <v>5529</v>
      </c>
      <c r="C78" s="662" t="s">
        <v>5526</v>
      </c>
      <c r="D78" s="662" t="s">
        <v>5527</v>
      </c>
      <c r="E78" s="662" t="s">
        <v>5528</v>
      </c>
      <c r="F78" s="665">
        <v>1</v>
      </c>
      <c r="G78" s="665">
        <v>186</v>
      </c>
      <c r="H78" s="665">
        <v>1</v>
      </c>
      <c r="I78" s="665">
        <v>186</v>
      </c>
      <c r="J78" s="665"/>
      <c r="K78" s="665"/>
      <c r="L78" s="665"/>
      <c r="M78" s="665"/>
      <c r="N78" s="665">
        <v>1</v>
      </c>
      <c r="O78" s="665">
        <v>384</v>
      </c>
      <c r="P78" s="678">
        <v>2.064516129032258</v>
      </c>
      <c r="Q78" s="666">
        <v>384</v>
      </c>
    </row>
    <row r="79" spans="1:17" ht="14.4" customHeight="1" x14ac:dyDescent="0.3">
      <c r="A79" s="661" t="s">
        <v>5751</v>
      </c>
      <c r="B79" s="662" t="s">
        <v>5529</v>
      </c>
      <c r="C79" s="662" t="s">
        <v>5526</v>
      </c>
      <c r="D79" s="662" t="s">
        <v>5654</v>
      </c>
      <c r="E79" s="662" t="s">
        <v>5655</v>
      </c>
      <c r="F79" s="665">
        <v>5</v>
      </c>
      <c r="G79" s="665">
        <v>1160</v>
      </c>
      <c r="H79" s="665">
        <v>1</v>
      </c>
      <c r="I79" s="665">
        <v>232</v>
      </c>
      <c r="J79" s="665">
        <v>9</v>
      </c>
      <c r="K79" s="665">
        <v>2104</v>
      </c>
      <c r="L79" s="665">
        <v>1.8137931034482759</v>
      </c>
      <c r="M79" s="665">
        <v>233.77777777777777</v>
      </c>
      <c r="N79" s="665">
        <v>11</v>
      </c>
      <c r="O79" s="665">
        <v>2585</v>
      </c>
      <c r="P79" s="678">
        <v>2.228448275862069</v>
      </c>
      <c r="Q79" s="666">
        <v>235</v>
      </c>
    </row>
    <row r="80" spans="1:17" ht="14.4" customHeight="1" x14ac:dyDescent="0.3">
      <c r="A80" s="661" t="s">
        <v>5751</v>
      </c>
      <c r="B80" s="662" t="s">
        <v>5529</v>
      </c>
      <c r="C80" s="662" t="s">
        <v>5526</v>
      </c>
      <c r="D80" s="662" t="s">
        <v>5662</v>
      </c>
      <c r="E80" s="662" t="s">
        <v>5663</v>
      </c>
      <c r="F80" s="665"/>
      <c r="G80" s="665"/>
      <c r="H80" s="665"/>
      <c r="I80" s="665"/>
      <c r="J80" s="665">
        <v>2</v>
      </c>
      <c r="K80" s="665">
        <v>226</v>
      </c>
      <c r="L80" s="665"/>
      <c r="M80" s="665">
        <v>113</v>
      </c>
      <c r="N80" s="665">
        <v>1</v>
      </c>
      <c r="O80" s="665">
        <v>114</v>
      </c>
      <c r="P80" s="678"/>
      <c r="Q80" s="666">
        <v>114</v>
      </c>
    </row>
    <row r="81" spans="1:17" ht="14.4" customHeight="1" x14ac:dyDescent="0.3">
      <c r="A81" s="661" t="s">
        <v>5751</v>
      </c>
      <c r="B81" s="662" t="s">
        <v>5529</v>
      </c>
      <c r="C81" s="662" t="s">
        <v>5526</v>
      </c>
      <c r="D81" s="662" t="s">
        <v>5672</v>
      </c>
      <c r="E81" s="662" t="s">
        <v>5673</v>
      </c>
      <c r="F81" s="665">
        <v>1</v>
      </c>
      <c r="G81" s="665">
        <v>161</v>
      </c>
      <c r="H81" s="665">
        <v>1</v>
      </c>
      <c r="I81" s="665">
        <v>161</v>
      </c>
      <c r="J81" s="665">
        <v>2</v>
      </c>
      <c r="K81" s="665">
        <v>620</v>
      </c>
      <c r="L81" s="665">
        <v>3.8509316770186337</v>
      </c>
      <c r="M81" s="665">
        <v>310</v>
      </c>
      <c r="N81" s="665">
        <v>1</v>
      </c>
      <c r="O81" s="665">
        <v>311</v>
      </c>
      <c r="P81" s="678">
        <v>1.9316770186335404</v>
      </c>
      <c r="Q81" s="666">
        <v>311</v>
      </c>
    </row>
    <row r="82" spans="1:17" ht="14.4" customHeight="1" x14ac:dyDescent="0.3">
      <c r="A82" s="661" t="s">
        <v>5751</v>
      </c>
      <c r="B82" s="662" t="s">
        <v>5529</v>
      </c>
      <c r="C82" s="662" t="s">
        <v>5526</v>
      </c>
      <c r="D82" s="662" t="s">
        <v>5678</v>
      </c>
      <c r="E82" s="662" t="s">
        <v>5679</v>
      </c>
      <c r="F82" s="665">
        <v>2</v>
      </c>
      <c r="G82" s="665">
        <v>218</v>
      </c>
      <c r="H82" s="665">
        <v>1</v>
      </c>
      <c r="I82" s="665">
        <v>109</v>
      </c>
      <c r="J82" s="665">
        <v>3</v>
      </c>
      <c r="K82" s="665">
        <v>331</v>
      </c>
      <c r="L82" s="665">
        <v>1.5183486238532109</v>
      </c>
      <c r="M82" s="665">
        <v>110.33333333333333</v>
      </c>
      <c r="N82" s="665">
        <v>4</v>
      </c>
      <c r="O82" s="665">
        <v>444</v>
      </c>
      <c r="P82" s="678">
        <v>2.0366972477064218</v>
      </c>
      <c r="Q82" s="666">
        <v>111</v>
      </c>
    </row>
    <row r="83" spans="1:17" ht="14.4" customHeight="1" x14ac:dyDescent="0.3">
      <c r="A83" s="661" t="s">
        <v>5751</v>
      </c>
      <c r="B83" s="662" t="s">
        <v>5529</v>
      </c>
      <c r="C83" s="662" t="s">
        <v>5526</v>
      </c>
      <c r="D83" s="662" t="s">
        <v>5690</v>
      </c>
      <c r="E83" s="662" t="s">
        <v>5691</v>
      </c>
      <c r="F83" s="665">
        <v>1</v>
      </c>
      <c r="G83" s="665">
        <v>221</v>
      </c>
      <c r="H83" s="665">
        <v>1</v>
      </c>
      <c r="I83" s="665">
        <v>221</v>
      </c>
      <c r="J83" s="665">
        <v>1</v>
      </c>
      <c r="K83" s="665">
        <v>223</v>
      </c>
      <c r="L83" s="665">
        <v>1.0090497737556561</v>
      </c>
      <c r="M83" s="665">
        <v>223</v>
      </c>
      <c r="N83" s="665">
        <v>2</v>
      </c>
      <c r="O83" s="665">
        <v>446</v>
      </c>
      <c r="P83" s="678">
        <v>2.0180995475113122</v>
      </c>
      <c r="Q83" s="666">
        <v>223</v>
      </c>
    </row>
    <row r="84" spans="1:17" ht="14.4" customHeight="1" x14ac:dyDescent="0.3">
      <c r="A84" s="661" t="s">
        <v>5751</v>
      </c>
      <c r="B84" s="662" t="s">
        <v>5529</v>
      </c>
      <c r="C84" s="662" t="s">
        <v>5526</v>
      </c>
      <c r="D84" s="662" t="s">
        <v>5696</v>
      </c>
      <c r="E84" s="662" t="s">
        <v>5697</v>
      </c>
      <c r="F84" s="665"/>
      <c r="G84" s="665"/>
      <c r="H84" s="665"/>
      <c r="I84" s="665"/>
      <c r="J84" s="665">
        <v>2</v>
      </c>
      <c r="K84" s="665">
        <v>776</v>
      </c>
      <c r="L84" s="665"/>
      <c r="M84" s="665">
        <v>388</v>
      </c>
      <c r="N84" s="665"/>
      <c r="O84" s="665"/>
      <c r="P84" s="678"/>
      <c r="Q84" s="666"/>
    </row>
    <row r="85" spans="1:17" ht="14.4" customHeight="1" x14ac:dyDescent="0.3">
      <c r="A85" s="661" t="s">
        <v>5751</v>
      </c>
      <c r="B85" s="662" t="s">
        <v>5529</v>
      </c>
      <c r="C85" s="662" t="s">
        <v>5526</v>
      </c>
      <c r="D85" s="662" t="s">
        <v>5698</v>
      </c>
      <c r="E85" s="662" t="s">
        <v>5699</v>
      </c>
      <c r="F85" s="665"/>
      <c r="G85" s="665"/>
      <c r="H85" s="665"/>
      <c r="I85" s="665"/>
      <c r="J85" s="665">
        <v>1</v>
      </c>
      <c r="K85" s="665">
        <v>316</v>
      </c>
      <c r="L85" s="665"/>
      <c r="M85" s="665">
        <v>316</v>
      </c>
      <c r="N85" s="665"/>
      <c r="O85" s="665"/>
      <c r="P85" s="678"/>
      <c r="Q85" s="666"/>
    </row>
    <row r="86" spans="1:17" ht="14.4" customHeight="1" x14ac:dyDescent="0.3">
      <c r="A86" s="661" t="s">
        <v>5751</v>
      </c>
      <c r="B86" s="662" t="s">
        <v>5754</v>
      </c>
      <c r="C86" s="662" t="s">
        <v>5558</v>
      </c>
      <c r="D86" s="662" t="s">
        <v>5755</v>
      </c>
      <c r="E86" s="662" t="s">
        <v>5756</v>
      </c>
      <c r="F86" s="665">
        <v>1</v>
      </c>
      <c r="G86" s="665">
        <v>386.67</v>
      </c>
      <c r="H86" s="665">
        <v>1</v>
      </c>
      <c r="I86" s="665">
        <v>386.67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5751</v>
      </c>
      <c r="B87" s="662" t="s">
        <v>5754</v>
      </c>
      <c r="C87" s="662" t="s">
        <v>5558</v>
      </c>
      <c r="D87" s="662" t="s">
        <v>5757</v>
      </c>
      <c r="E87" s="662" t="s">
        <v>5758</v>
      </c>
      <c r="F87" s="665">
        <v>1</v>
      </c>
      <c r="G87" s="665">
        <v>1783.48</v>
      </c>
      <c r="H87" s="665">
        <v>1</v>
      </c>
      <c r="I87" s="665">
        <v>1783.48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5751</v>
      </c>
      <c r="B88" s="662" t="s">
        <v>5754</v>
      </c>
      <c r="C88" s="662" t="s">
        <v>5558</v>
      </c>
      <c r="D88" s="662" t="s">
        <v>5759</v>
      </c>
      <c r="E88" s="662" t="s">
        <v>5760</v>
      </c>
      <c r="F88" s="665">
        <v>1</v>
      </c>
      <c r="G88" s="665">
        <v>239.4</v>
      </c>
      <c r="H88" s="665">
        <v>1</v>
      </c>
      <c r="I88" s="665">
        <v>239.4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5751</v>
      </c>
      <c r="B89" s="662" t="s">
        <v>5754</v>
      </c>
      <c r="C89" s="662" t="s">
        <v>5558</v>
      </c>
      <c r="D89" s="662" t="s">
        <v>5761</v>
      </c>
      <c r="E89" s="662" t="s">
        <v>5756</v>
      </c>
      <c r="F89" s="665">
        <v>1</v>
      </c>
      <c r="G89" s="665">
        <v>326.45</v>
      </c>
      <c r="H89" s="665">
        <v>1</v>
      </c>
      <c r="I89" s="665">
        <v>326.45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5751</v>
      </c>
      <c r="B90" s="662" t="s">
        <v>5754</v>
      </c>
      <c r="C90" s="662" t="s">
        <v>5526</v>
      </c>
      <c r="D90" s="662" t="s">
        <v>5762</v>
      </c>
      <c r="E90" s="662" t="s">
        <v>5763</v>
      </c>
      <c r="F90" s="665">
        <v>1</v>
      </c>
      <c r="G90" s="665">
        <v>4628</v>
      </c>
      <c r="H90" s="665">
        <v>1</v>
      </c>
      <c r="I90" s="665">
        <v>4628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5751</v>
      </c>
      <c r="B91" s="662" t="s">
        <v>5754</v>
      </c>
      <c r="C91" s="662" t="s">
        <v>5526</v>
      </c>
      <c r="D91" s="662" t="s">
        <v>5662</v>
      </c>
      <c r="E91" s="662" t="s">
        <v>5663</v>
      </c>
      <c r="F91" s="665">
        <v>1</v>
      </c>
      <c r="G91" s="665">
        <v>112</v>
      </c>
      <c r="H91" s="665">
        <v>1</v>
      </c>
      <c r="I91" s="665">
        <v>112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5751</v>
      </c>
      <c r="B92" s="662" t="s">
        <v>5754</v>
      </c>
      <c r="C92" s="662" t="s">
        <v>5526</v>
      </c>
      <c r="D92" s="662" t="s">
        <v>5672</v>
      </c>
      <c r="E92" s="662" t="s">
        <v>5673</v>
      </c>
      <c r="F92" s="665">
        <v>1</v>
      </c>
      <c r="G92" s="665">
        <v>161</v>
      </c>
      <c r="H92" s="665">
        <v>1</v>
      </c>
      <c r="I92" s="665">
        <v>161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5764</v>
      </c>
      <c r="B93" s="662" t="s">
        <v>5529</v>
      </c>
      <c r="C93" s="662" t="s">
        <v>5526</v>
      </c>
      <c r="D93" s="662" t="s">
        <v>5589</v>
      </c>
      <c r="E93" s="662" t="s">
        <v>5590</v>
      </c>
      <c r="F93" s="665">
        <v>1</v>
      </c>
      <c r="G93" s="665">
        <v>232</v>
      </c>
      <c r="H93" s="665">
        <v>1</v>
      </c>
      <c r="I93" s="665">
        <v>232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5764</v>
      </c>
      <c r="B94" s="662" t="s">
        <v>5529</v>
      </c>
      <c r="C94" s="662" t="s">
        <v>5526</v>
      </c>
      <c r="D94" s="662" t="s">
        <v>5654</v>
      </c>
      <c r="E94" s="662" t="s">
        <v>5655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235</v>
      </c>
      <c r="P94" s="678"/>
      <c r="Q94" s="666">
        <v>235</v>
      </c>
    </row>
    <row r="95" spans="1:17" ht="14.4" customHeight="1" x14ac:dyDescent="0.3">
      <c r="A95" s="661" t="s">
        <v>5765</v>
      </c>
      <c r="B95" s="662" t="s">
        <v>5529</v>
      </c>
      <c r="C95" s="662" t="s">
        <v>5526</v>
      </c>
      <c r="D95" s="662" t="s">
        <v>5600</v>
      </c>
      <c r="E95" s="662" t="s">
        <v>5601</v>
      </c>
      <c r="F95" s="665">
        <v>1</v>
      </c>
      <c r="G95" s="665">
        <v>93</v>
      </c>
      <c r="H95" s="665">
        <v>1</v>
      </c>
      <c r="I95" s="665">
        <v>93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5765</v>
      </c>
      <c r="B96" s="662" t="s">
        <v>5529</v>
      </c>
      <c r="C96" s="662" t="s">
        <v>5526</v>
      </c>
      <c r="D96" s="662" t="s">
        <v>5604</v>
      </c>
      <c r="E96" s="662" t="s">
        <v>5605</v>
      </c>
      <c r="F96" s="665">
        <v>1</v>
      </c>
      <c r="G96" s="665">
        <v>116</v>
      </c>
      <c r="H96" s="665">
        <v>1</v>
      </c>
      <c r="I96" s="665">
        <v>116</v>
      </c>
      <c r="J96" s="665"/>
      <c r="K96" s="665"/>
      <c r="L96" s="665"/>
      <c r="M96" s="665"/>
      <c r="N96" s="665">
        <v>2</v>
      </c>
      <c r="O96" s="665">
        <v>236</v>
      </c>
      <c r="P96" s="678">
        <v>2.0344827586206895</v>
      </c>
      <c r="Q96" s="666">
        <v>118</v>
      </c>
    </row>
    <row r="97" spans="1:17" ht="14.4" customHeight="1" x14ac:dyDescent="0.3">
      <c r="A97" s="661" t="s">
        <v>5765</v>
      </c>
      <c r="B97" s="662" t="s">
        <v>5529</v>
      </c>
      <c r="C97" s="662" t="s">
        <v>5526</v>
      </c>
      <c r="D97" s="662" t="s">
        <v>5640</v>
      </c>
      <c r="E97" s="662" t="s">
        <v>5641</v>
      </c>
      <c r="F97" s="665">
        <v>1</v>
      </c>
      <c r="G97" s="665">
        <v>81</v>
      </c>
      <c r="H97" s="665">
        <v>1</v>
      </c>
      <c r="I97" s="665">
        <v>81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5765</v>
      </c>
      <c r="B98" s="662" t="s">
        <v>5529</v>
      </c>
      <c r="C98" s="662" t="s">
        <v>5526</v>
      </c>
      <c r="D98" s="662" t="s">
        <v>5654</v>
      </c>
      <c r="E98" s="662" t="s">
        <v>5655</v>
      </c>
      <c r="F98" s="665">
        <v>1</v>
      </c>
      <c r="G98" s="665">
        <v>232</v>
      </c>
      <c r="H98" s="665">
        <v>1</v>
      </c>
      <c r="I98" s="665">
        <v>232</v>
      </c>
      <c r="J98" s="665"/>
      <c r="K98" s="665"/>
      <c r="L98" s="665"/>
      <c r="M98" s="665"/>
      <c r="N98" s="665">
        <v>2</v>
      </c>
      <c r="O98" s="665">
        <v>470</v>
      </c>
      <c r="P98" s="678">
        <v>2.0258620689655173</v>
      </c>
      <c r="Q98" s="666">
        <v>235</v>
      </c>
    </row>
    <row r="99" spans="1:17" ht="14.4" customHeight="1" x14ac:dyDescent="0.3">
      <c r="A99" s="661" t="s">
        <v>5765</v>
      </c>
      <c r="B99" s="662" t="s">
        <v>5529</v>
      </c>
      <c r="C99" s="662" t="s">
        <v>5526</v>
      </c>
      <c r="D99" s="662" t="s">
        <v>5656</v>
      </c>
      <c r="E99" s="662" t="s">
        <v>5657</v>
      </c>
      <c r="F99" s="665">
        <v>1</v>
      </c>
      <c r="G99" s="665">
        <v>112</v>
      </c>
      <c r="H99" s="665">
        <v>1</v>
      </c>
      <c r="I99" s="665">
        <v>112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5766</v>
      </c>
      <c r="B100" s="662" t="s">
        <v>5529</v>
      </c>
      <c r="C100" s="662" t="s">
        <v>5526</v>
      </c>
      <c r="D100" s="662" t="s">
        <v>5604</v>
      </c>
      <c r="E100" s="662" t="s">
        <v>5605</v>
      </c>
      <c r="F100" s="665"/>
      <c r="G100" s="665"/>
      <c r="H100" s="665"/>
      <c r="I100" s="665"/>
      <c r="J100" s="665">
        <v>1</v>
      </c>
      <c r="K100" s="665">
        <v>116</v>
      </c>
      <c r="L100" s="665"/>
      <c r="M100" s="665">
        <v>116</v>
      </c>
      <c r="N100" s="665"/>
      <c r="O100" s="665"/>
      <c r="P100" s="678"/>
      <c r="Q100" s="666"/>
    </row>
    <row r="101" spans="1:17" ht="14.4" customHeight="1" x14ac:dyDescent="0.3">
      <c r="A101" s="661" t="s">
        <v>5766</v>
      </c>
      <c r="B101" s="662" t="s">
        <v>5529</v>
      </c>
      <c r="C101" s="662" t="s">
        <v>5526</v>
      </c>
      <c r="D101" s="662" t="s">
        <v>5654</v>
      </c>
      <c r="E101" s="662" t="s">
        <v>5655</v>
      </c>
      <c r="F101" s="665"/>
      <c r="G101" s="665"/>
      <c r="H101" s="665"/>
      <c r="I101" s="665"/>
      <c r="J101" s="665">
        <v>1</v>
      </c>
      <c r="K101" s="665">
        <v>234</v>
      </c>
      <c r="L101" s="665"/>
      <c r="M101" s="665">
        <v>234</v>
      </c>
      <c r="N101" s="665"/>
      <c r="O101" s="665"/>
      <c r="P101" s="678"/>
      <c r="Q101" s="666"/>
    </row>
    <row r="102" spans="1:17" ht="14.4" customHeight="1" x14ac:dyDescent="0.3">
      <c r="A102" s="661" t="s">
        <v>5767</v>
      </c>
      <c r="B102" s="662" t="s">
        <v>5529</v>
      </c>
      <c r="C102" s="662" t="s">
        <v>5526</v>
      </c>
      <c r="D102" s="662" t="s">
        <v>5604</v>
      </c>
      <c r="E102" s="662" t="s">
        <v>5605</v>
      </c>
      <c r="F102" s="665"/>
      <c r="G102" s="665"/>
      <c r="H102" s="665"/>
      <c r="I102" s="665"/>
      <c r="J102" s="665">
        <v>1</v>
      </c>
      <c r="K102" s="665">
        <v>116</v>
      </c>
      <c r="L102" s="665"/>
      <c r="M102" s="665">
        <v>116</v>
      </c>
      <c r="N102" s="665"/>
      <c r="O102" s="665"/>
      <c r="P102" s="678"/>
      <c r="Q102" s="666"/>
    </row>
    <row r="103" spans="1:17" ht="14.4" customHeight="1" x14ac:dyDescent="0.3">
      <c r="A103" s="661" t="s">
        <v>5767</v>
      </c>
      <c r="B103" s="662" t="s">
        <v>5754</v>
      </c>
      <c r="C103" s="662" t="s">
        <v>5526</v>
      </c>
      <c r="D103" s="662" t="s">
        <v>5768</v>
      </c>
      <c r="E103" s="662" t="s">
        <v>5769</v>
      </c>
      <c r="F103" s="665">
        <v>1</v>
      </c>
      <c r="G103" s="665">
        <v>0</v>
      </c>
      <c r="H103" s="665"/>
      <c r="I103" s="665">
        <v>0</v>
      </c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5770</v>
      </c>
      <c r="B104" s="662" t="s">
        <v>5529</v>
      </c>
      <c r="C104" s="662" t="s">
        <v>5526</v>
      </c>
      <c r="D104" s="662" t="s">
        <v>5604</v>
      </c>
      <c r="E104" s="662" t="s">
        <v>5605</v>
      </c>
      <c r="F104" s="665">
        <v>3</v>
      </c>
      <c r="G104" s="665">
        <v>348</v>
      </c>
      <c r="H104" s="665">
        <v>1</v>
      </c>
      <c r="I104" s="665">
        <v>116</v>
      </c>
      <c r="J104" s="665">
        <v>1</v>
      </c>
      <c r="K104" s="665">
        <v>116</v>
      </c>
      <c r="L104" s="665">
        <v>0.33333333333333331</v>
      </c>
      <c r="M104" s="665">
        <v>116</v>
      </c>
      <c r="N104" s="665">
        <v>1</v>
      </c>
      <c r="O104" s="665">
        <v>118</v>
      </c>
      <c r="P104" s="678">
        <v>0.33908045977011492</v>
      </c>
      <c r="Q104" s="666">
        <v>118</v>
      </c>
    </row>
    <row r="105" spans="1:17" ht="14.4" customHeight="1" x14ac:dyDescent="0.3">
      <c r="A105" s="661" t="s">
        <v>5770</v>
      </c>
      <c r="B105" s="662" t="s">
        <v>5529</v>
      </c>
      <c r="C105" s="662" t="s">
        <v>5526</v>
      </c>
      <c r="D105" s="662" t="s">
        <v>5616</v>
      </c>
      <c r="E105" s="662" t="s">
        <v>5617</v>
      </c>
      <c r="F105" s="665"/>
      <c r="G105" s="665"/>
      <c r="H105" s="665"/>
      <c r="I105" s="665"/>
      <c r="J105" s="665">
        <v>1</v>
      </c>
      <c r="K105" s="665">
        <v>1634</v>
      </c>
      <c r="L105" s="665"/>
      <c r="M105" s="665">
        <v>1634</v>
      </c>
      <c r="N105" s="665"/>
      <c r="O105" s="665"/>
      <c r="P105" s="678"/>
      <c r="Q105" s="666"/>
    </row>
    <row r="106" spans="1:17" ht="14.4" customHeight="1" x14ac:dyDescent="0.3">
      <c r="A106" s="661" t="s">
        <v>5770</v>
      </c>
      <c r="B106" s="662" t="s">
        <v>5529</v>
      </c>
      <c r="C106" s="662" t="s">
        <v>5526</v>
      </c>
      <c r="D106" s="662" t="s">
        <v>5634</v>
      </c>
      <c r="E106" s="662" t="s">
        <v>5635</v>
      </c>
      <c r="F106" s="665">
        <v>1</v>
      </c>
      <c r="G106" s="665">
        <v>0</v>
      </c>
      <c r="H106" s="665"/>
      <c r="I106" s="665">
        <v>0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5770</v>
      </c>
      <c r="B107" s="662" t="s">
        <v>5529</v>
      </c>
      <c r="C107" s="662" t="s">
        <v>5526</v>
      </c>
      <c r="D107" s="662" t="s">
        <v>5640</v>
      </c>
      <c r="E107" s="662" t="s">
        <v>5641</v>
      </c>
      <c r="F107" s="665"/>
      <c r="G107" s="665"/>
      <c r="H107" s="665"/>
      <c r="I107" s="665"/>
      <c r="J107" s="665">
        <v>1</v>
      </c>
      <c r="K107" s="665">
        <v>82</v>
      </c>
      <c r="L107" s="665"/>
      <c r="M107" s="665">
        <v>82</v>
      </c>
      <c r="N107" s="665"/>
      <c r="O107" s="665"/>
      <c r="P107" s="678"/>
      <c r="Q107" s="666"/>
    </row>
    <row r="108" spans="1:17" ht="14.4" customHeight="1" x14ac:dyDescent="0.3">
      <c r="A108" s="661" t="s">
        <v>5770</v>
      </c>
      <c r="B108" s="662" t="s">
        <v>5529</v>
      </c>
      <c r="C108" s="662" t="s">
        <v>5526</v>
      </c>
      <c r="D108" s="662" t="s">
        <v>5654</v>
      </c>
      <c r="E108" s="662" t="s">
        <v>5655</v>
      </c>
      <c r="F108" s="665"/>
      <c r="G108" s="665"/>
      <c r="H108" s="665"/>
      <c r="I108" s="665"/>
      <c r="J108" s="665">
        <v>1</v>
      </c>
      <c r="K108" s="665">
        <v>234</v>
      </c>
      <c r="L108" s="665"/>
      <c r="M108" s="665">
        <v>234</v>
      </c>
      <c r="N108" s="665">
        <v>1</v>
      </c>
      <c r="O108" s="665">
        <v>235</v>
      </c>
      <c r="P108" s="678"/>
      <c r="Q108" s="666">
        <v>235</v>
      </c>
    </row>
    <row r="109" spans="1:17" ht="14.4" customHeight="1" x14ac:dyDescent="0.3">
      <c r="A109" s="661" t="s">
        <v>5771</v>
      </c>
      <c r="B109" s="662" t="s">
        <v>5529</v>
      </c>
      <c r="C109" s="662" t="s">
        <v>5526</v>
      </c>
      <c r="D109" s="662" t="s">
        <v>5604</v>
      </c>
      <c r="E109" s="662" t="s">
        <v>5605</v>
      </c>
      <c r="F109" s="665">
        <v>1</v>
      </c>
      <c r="G109" s="665">
        <v>116</v>
      </c>
      <c r="H109" s="665">
        <v>1</v>
      </c>
      <c r="I109" s="665">
        <v>116</v>
      </c>
      <c r="J109" s="665">
        <v>6</v>
      </c>
      <c r="K109" s="665">
        <v>706</v>
      </c>
      <c r="L109" s="665">
        <v>6.0862068965517242</v>
      </c>
      <c r="M109" s="665">
        <v>117.66666666666667</v>
      </c>
      <c r="N109" s="665">
        <v>3</v>
      </c>
      <c r="O109" s="665">
        <v>354</v>
      </c>
      <c r="P109" s="678">
        <v>3.0517241379310347</v>
      </c>
      <c r="Q109" s="666">
        <v>118</v>
      </c>
    </row>
    <row r="110" spans="1:17" ht="14.4" customHeight="1" x14ac:dyDescent="0.3">
      <c r="A110" s="661" t="s">
        <v>5771</v>
      </c>
      <c r="B110" s="662" t="s">
        <v>5529</v>
      </c>
      <c r="C110" s="662" t="s">
        <v>5526</v>
      </c>
      <c r="D110" s="662" t="s">
        <v>5636</v>
      </c>
      <c r="E110" s="662" t="s">
        <v>5637</v>
      </c>
      <c r="F110" s="665">
        <v>0</v>
      </c>
      <c r="G110" s="665">
        <v>0</v>
      </c>
      <c r="H110" s="665"/>
      <c r="I110" s="665"/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5771</v>
      </c>
      <c r="B111" s="662" t="s">
        <v>5529</v>
      </c>
      <c r="C111" s="662" t="s">
        <v>5526</v>
      </c>
      <c r="D111" s="662" t="s">
        <v>5640</v>
      </c>
      <c r="E111" s="662" t="s">
        <v>5641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82</v>
      </c>
      <c r="P111" s="678"/>
      <c r="Q111" s="666">
        <v>82</v>
      </c>
    </row>
    <row r="112" spans="1:17" ht="14.4" customHeight="1" x14ac:dyDescent="0.3">
      <c r="A112" s="661" t="s">
        <v>5771</v>
      </c>
      <c r="B112" s="662" t="s">
        <v>5529</v>
      </c>
      <c r="C112" s="662" t="s">
        <v>5526</v>
      </c>
      <c r="D112" s="662" t="s">
        <v>5654</v>
      </c>
      <c r="E112" s="662" t="s">
        <v>5655</v>
      </c>
      <c r="F112" s="665"/>
      <c r="G112" s="665"/>
      <c r="H112" s="665"/>
      <c r="I112" s="665"/>
      <c r="J112" s="665"/>
      <c r="K112" s="665"/>
      <c r="L112" s="665"/>
      <c r="M112" s="665"/>
      <c r="N112" s="665">
        <v>2</v>
      </c>
      <c r="O112" s="665">
        <v>470</v>
      </c>
      <c r="P112" s="678"/>
      <c r="Q112" s="666">
        <v>235</v>
      </c>
    </row>
    <row r="113" spans="1:17" ht="14.4" customHeight="1" x14ac:dyDescent="0.3">
      <c r="A113" s="661" t="s">
        <v>5771</v>
      </c>
      <c r="B113" s="662" t="s">
        <v>5529</v>
      </c>
      <c r="C113" s="662" t="s">
        <v>5526</v>
      </c>
      <c r="D113" s="662" t="s">
        <v>5668</v>
      </c>
      <c r="E113" s="662" t="s">
        <v>5669</v>
      </c>
      <c r="F113" s="665"/>
      <c r="G113" s="665"/>
      <c r="H113" s="665"/>
      <c r="I113" s="665"/>
      <c r="J113" s="665"/>
      <c r="K113" s="665"/>
      <c r="L113" s="665"/>
      <c r="M113" s="665"/>
      <c r="N113" s="665">
        <v>1</v>
      </c>
      <c r="O113" s="665">
        <v>179</v>
      </c>
      <c r="P113" s="678"/>
      <c r="Q113" s="666">
        <v>179</v>
      </c>
    </row>
    <row r="114" spans="1:17" ht="14.4" customHeight="1" x14ac:dyDescent="0.3">
      <c r="A114" s="661" t="s">
        <v>5771</v>
      </c>
      <c r="B114" s="662" t="s">
        <v>5529</v>
      </c>
      <c r="C114" s="662" t="s">
        <v>5526</v>
      </c>
      <c r="D114" s="662" t="s">
        <v>5678</v>
      </c>
      <c r="E114" s="662" t="s">
        <v>5679</v>
      </c>
      <c r="F114" s="665"/>
      <c r="G114" s="665"/>
      <c r="H114" s="665"/>
      <c r="I114" s="665"/>
      <c r="J114" s="665">
        <v>1</v>
      </c>
      <c r="K114" s="665">
        <v>111</v>
      </c>
      <c r="L114" s="665"/>
      <c r="M114" s="665">
        <v>111</v>
      </c>
      <c r="N114" s="665"/>
      <c r="O114" s="665"/>
      <c r="P114" s="678"/>
      <c r="Q114" s="666"/>
    </row>
    <row r="115" spans="1:17" ht="14.4" customHeight="1" x14ac:dyDescent="0.3">
      <c r="A115" s="661" t="s">
        <v>5772</v>
      </c>
      <c r="B115" s="662" t="s">
        <v>5529</v>
      </c>
      <c r="C115" s="662" t="s">
        <v>5526</v>
      </c>
      <c r="D115" s="662" t="s">
        <v>5583</v>
      </c>
      <c r="E115" s="662" t="s">
        <v>5584</v>
      </c>
      <c r="F115" s="665"/>
      <c r="G115" s="665"/>
      <c r="H115" s="665"/>
      <c r="I115" s="665"/>
      <c r="J115" s="665">
        <v>1</v>
      </c>
      <c r="K115" s="665">
        <v>34</v>
      </c>
      <c r="L115" s="665"/>
      <c r="M115" s="665">
        <v>34</v>
      </c>
      <c r="N115" s="665"/>
      <c r="O115" s="665"/>
      <c r="P115" s="678"/>
      <c r="Q115" s="666"/>
    </row>
    <row r="116" spans="1:17" ht="14.4" customHeight="1" x14ac:dyDescent="0.3">
      <c r="A116" s="661" t="s">
        <v>5772</v>
      </c>
      <c r="B116" s="662" t="s">
        <v>5529</v>
      </c>
      <c r="C116" s="662" t="s">
        <v>5526</v>
      </c>
      <c r="D116" s="662" t="s">
        <v>5589</v>
      </c>
      <c r="E116" s="662" t="s">
        <v>5590</v>
      </c>
      <c r="F116" s="665">
        <v>0</v>
      </c>
      <c r="G116" s="665">
        <v>0</v>
      </c>
      <c r="H116" s="665"/>
      <c r="I116" s="665"/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5772</v>
      </c>
      <c r="B117" s="662" t="s">
        <v>5529</v>
      </c>
      <c r="C117" s="662" t="s">
        <v>5526</v>
      </c>
      <c r="D117" s="662" t="s">
        <v>5591</v>
      </c>
      <c r="E117" s="662" t="s">
        <v>5592</v>
      </c>
      <c r="F117" s="665">
        <v>1</v>
      </c>
      <c r="G117" s="665">
        <v>116</v>
      </c>
      <c r="H117" s="665">
        <v>1</v>
      </c>
      <c r="I117" s="665">
        <v>116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5772</v>
      </c>
      <c r="B118" s="662" t="s">
        <v>5529</v>
      </c>
      <c r="C118" s="662" t="s">
        <v>5526</v>
      </c>
      <c r="D118" s="662" t="s">
        <v>5602</v>
      </c>
      <c r="E118" s="662" t="s">
        <v>5603</v>
      </c>
      <c r="F118" s="665">
        <v>1</v>
      </c>
      <c r="G118" s="665">
        <v>91</v>
      </c>
      <c r="H118" s="665">
        <v>1</v>
      </c>
      <c r="I118" s="665">
        <v>91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5772</v>
      </c>
      <c r="B119" s="662" t="s">
        <v>5529</v>
      </c>
      <c r="C119" s="662" t="s">
        <v>5526</v>
      </c>
      <c r="D119" s="662" t="s">
        <v>5604</v>
      </c>
      <c r="E119" s="662" t="s">
        <v>5605</v>
      </c>
      <c r="F119" s="665">
        <v>17</v>
      </c>
      <c r="G119" s="665">
        <v>1972</v>
      </c>
      <c r="H119" s="665">
        <v>1</v>
      </c>
      <c r="I119" s="665">
        <v>116</v>
      </c>
      <c r="J119" s="665">
        <v>8</v>
      </c>
      <c r="K119" s="665">
        <v>936</v>
      </c>
      <c r="L119" s="665">
        <v>0.47464503042596351</v>
      </c>
      <c r="M119" s="665">
        <v>117</v>
      </c>
      <c r="N119" s="665">
        <v>16</v>
      </c>
      <c r="O119" s="665">
        <v>1888</v>
      </c>
      <c r="P119" s="678">
        <v>0.95740365111561865</v>
      </c>
      <c r="Q119" s="666">
        <v>118</v>
      </c>
    </row>
    <row r="120" spans="1:17" ht="14.4" customHeight="1" x14ac:dyDescent="0.3">
      <c r="A120" s="661" t="s">
        <v>5772</v>
      </c>
      <c r="B120" s="662" t="s">
        <v>5529</v>
      </c>
      <c r="C120" s="662" t="s">
        <v>5526</v>
      </c>
      <c r="D120" s="662" t="s">
        <v>5626</v>
      </c>
      <c r="E120" s="662" t="s">
        <v>5627</v>
      </c>
      <c r="F120" s="665">
        <v>1</v>
      </c>
      <c r="G120" s="665">
        <v>155</v>
      </c>
      <c r="H120" s="665">
        <v>1</v>
      </c>
      <c r="I120" s="665">
        <v>155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5772</v>
      </c>
      <c r="B121" s="662" t="s">
        <v>5529</v>
      </c>
      <c r="C121" s="662" t="s">
        <v>5526</v>
      </c>
      <c r="D121" s="662" t="s">
        <v>5634</v>
      </c>
      <c r="E121" s="662" t="s">
        <v>5635</v>
      </c>
      <c r="F121" s="665">
        <v>1</v>
      </c>
      <c r="G121" s="665">
        <v>0</v>
      </c>
      <c r="H121" s="665"/>
      <c r="I121" s="665">
        <v>0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5772</v>
      </c>
      <c r="B122" s="662" t="s">
        <v>5529</v>
      </c>
      <c r="C122" s="662" t="s">
        <v>5526</v>
      </c>
      <c r="D122" s="662" t="s">
        <v>5636</v>
      </c>
      <c r="E122" s="662" t="s">
        <v>5637</v>
      </c>
      <c r="F122" s="665">
        <v>0</v>
      </c>
      <c r="G122" s="665">
        <v>0</v>
      </c>
      <c r="H122" s="665"/>
      <c r="I122" s="665"/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5772</v>
      </c>
      <c r="B123" s="662" t="s">
        <v>5529</v>
      </c>
      <c r="C123" s="662" t="s">
        <v>5526</v>
      </c>
      <c r="D123" s="662" t="s">
        <v>5640</v>
      </c>
      <c r="E123" s="662" t="s">
        <v>5641</v>
      </c>
      <c r="F123" s="665">
        <v>1</v>
      </c>
      <c r="G123" s="665">
        <v>81</v>
      </c>
      <c r="H123" s="665">
        <v>1</v>
      </c>
      <c r="I123" s="665">
        <v>81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5772</v>
      </c>
      <c r="B124" s="662" t="s">
        <v>5529</v>
      </c>
      <c r="C124" s="662" t="s">
        <v>5526</v>
      </c>
      <c r="D124" s="662" t="s">
        <v>5527</v>
      </c>
      <c r="E124" s="662" t="s">
        <v>5528</v>
      </c>
      <c r="F124" s="665"/>
      <c r="G124" s="665"/>
      <c r="H124" s="665"/>
      <c r="I124" s="665"/>
      <c r="J124" s="665">
        <v>1</v>
      </c>
      <c r="K124" s="665">
        <v>383</v>
      </c>
      <c r="L124" s="665"/>
      <c r="M124" s="665">
        <v>383</v>
      </c>
      <c r="N124" s="665"/>
      <c r="O124" s="665"/>
      <c r="P124" s="678"/>
      <c r="Q124" s="666"/>
    </row>
    <row r="125" spans="1:17" ht="14.4" customHeight="1" x14ac:dyDescent="0.3">
      <c r="A125" s="661" t="s">
        <v>5772</v>
      </c>
      <c r="B125" s="662" t="s">
        <v>5529</v>
      </c>
      <c r="C125" s="662" t="s">
        <v>5526</v>
      </c>
      <c r="D125" s="662" t="s">
        <v>5654</v>
      </c>
      <c r="E125" s="662" t="s">
        <v>5655</v>
      </c>
      <c r="F125" s="665">
        <v>1</v>
      </c>
      <c r="G125" s="665">
        <v>232</v>
      </c>
      <c r="H125" s="665">
        <v>1</v>
      </c>
      <c r="I125" s="665">
        <v>232</v>
      </c>
      <c r="J125" s="665">
        <v>1</v>
      </c>
      <c r="K125" s="665">
        <v>232</v>
      </c>
      <c r="L125" s="665">
        <v>1</v>
      </c>
      <c r="M125" s="665">
        <v>232</v>
      </c>
      <c r="N125" s="665">
        <v>3</v>
      </c>
      <c r="O125" s="665">
        <v>705</v>
      </c>
      <c r="P125" s="678">
        <v>3.0387931034482758</v>
      </c>
      <c r="Q125" s="666">
        <v>235</v>
      </c>
    </row>
    <row r="126" spans="1:17" ht="14.4" customHeight="1" x14ac:dyDescent="0.3">
      <c r="A126" s="661" t="s">
        <v>5772</v>
      </c>
      <c r="B126" s="662" t="s">
        <v>5529</v>
      </c>
      <c r="C126" s="662" t="s">
        <v>5526</v>
      </c>
      <c r="D126" s="662" t="s">
        <v>5678</v>
      </c>
      <c r="E126" s="662" t="s">
        <v>5679</v>
      </c>
      <c r="F126" s="665">
        <v>1</v>
      </c>
      <c r="G126" s="665">
        <v>109</v>
      </c>
      <c r="H126" s="665">
        <v>1</v>
      </c>
      <c r="I126" s="665">
        <v>109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5772</v>
      </c>
      <c r="B127" s="662" t="s">
        <v>5529</v>
      </c>
      <c r="C127" s="662" t="s">
        <v>5526</v>
      </c>
      <c r="D127" s="662" t="s">
        <v>5690</v>
      </c>
      <c r="E127" s="662" t="s">
        <v>5691</v>
      </c>
      <c r="F127" s="665">
        <v>1</v>
      </c>
      <c r="G127" s="665">
        <v>221</v>
      </c>
      <c r="H127" s="665">
        <v>1</v>
      </c>
      <c r="I127" s="665">
        <v>221</v>
      </c>
      <c r="J127" s="665">
        <v>1</v>
      </c>
      <c r="K127" s="665">
        <v>223</v>
      </c>
      <c r="L127" s="665">
        <v>1.0090497737556561</v>
      </c>
      <c r="M127" s="665">
        <v>223</v>
      </c>
      <c r="N127" s="665"/>
      <c r="O127" s="665"/>
      <c r="P127" s="678"/>
      <c r="Q127" s="666"/>
    </row>
    <row r="128" spans="1:17" ht="14.4" customHeight="1" x14ac:dyDescent="0.3">
      <c r="A128" s="661" t="s">
        <v>5773</v>
      </c>
      <c r="B128" s="662" t="s">
        <v>5529</v>
      </c>
      <c r="C128" s="662" t="s">
        <v>5526</v>
      </c>
      <c r="D128" s="662" t="s">
        <v>5604</v>
      </c>
      <c r="E128" s="662" t="s">
        <v>5605</v>
      </c>
      <c r="F128" s="665">
        <v>2</v>
      </c>
      <c r="G128" s="665">
        <v>232</v>
      </c>
      <c r="H128" s="665">
        <v>1</v>
      </c>
      <c r="I128" s="665">
        <v>116</v>
      </c>
      <c r="J128" s="665"/>
      <c r="K128" s="665"/>
      <c r="L128" s="665"/>
      <c r="M128" s="665"/>
      <c r="N128" s="665">
        <v>2</v>
      </c>
      <c r="O128" s="665">
        <v>236</v>
      </c>
      <c r="P128" s="678">
        <v>1.0172413793103448</v>
      </c>
      <c r="Q128" s="666">
        <v>118</v>
      </c>
    </row>
    <row r="129" spans="1:17" ht="14.4" customHeight="1" x14ac:dyDescent="0.3">
      <c r="A129" s="661" t="s">
        <v>5773</v>
      </c>
      <c r="B129" s="662" t="s">
        <v>5529</v>
      </c>
      <c r="C129" s="662" t="s">
        <v>5526</v>
      </c>
      <c r="D129" s="662" t="s">
        <v>5668</v>
      </c>
      <c r="E129" s="662" t="s">
        <v>5669</v>
      </c>
      <c r="F129" s="665">
        <v>1</v>
      </c>
      <c r="G129" s="665">
        <v>177</v>
      </c>
      <c r="H129" s="665">
        <v>1</v>
      </c>
      <c r="I129" s="665">
        <v>177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5774</v>
      </c>
      <c r="B130" s="662" t="s">
        <v>5529</v>
      </c>
      <c r="C130" s="662" t="s">
        <v>5526</v>
      </c>
      <c r="D130" s="662" t="s">
        <v>5591</v>
      </c>
      <c r="E130" s="662" t="s">
        <v>5592</v>
      </c>
      <c r="F130" s="665">
        <v>1</v>
      </c>
      <c r="G130" s="665">
        <v>116</v>
      </c>
      <c r="H130" s="665">
        <v>1</v>
      </c>
      <c r="I130" s="665">
        <v>116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5774</v>
      </c>
      <c r="B131" s="662" t="s">
        <v>5529</v>
      </c>
      <c r="C131" s="662" t="s">
        <v>5526</v>
      </c>
      <c r="D131" s="662" t="s">
        <v>5604</v>
      </c>
      <c r="E131" s="662" t="s">
        <v>5605</v>
      </c>
      <c r="F131" s="665">
        <v>2</v>
      </c>
      <c r="G131" s="665">
        <v>232</v>
      </c>
      <c r="H131" s="665">
        <v>1</v>
      </c>
      <c r="I131" s="665">
        <v>116</v>
      </c>
      <c r="J131" s="665">
        <v>1</v>
      </c>
      <c r="K131" s="665">
        <v>118</v>
      </c>
      <c r="L131" s="665">
        <v>0.50862068965517238</v>
      </c>
      <c r="M131" s="665">
        <v>118</v>
      </c>
      <c r="N131" s="665">
        <v>2</v>
      </c>
      <c r="O131" s="665">
        <v>236</v>
      </c>
      <c r="P131" s="678">
        <v>1.0172413793103448</v>
      </c>
      <c r="Q131" s="666">
        <v>118</v>
      </c>
    </row>
    <row r="132" spans="1:17" ht="14.4" customHeight="1" x14ac:dyDescent="0.3">
      <c r="A132" s="661" t="s">
        <v>5774</v>
      </c>
      <c r="B132" s="662" t="s">
        <v>5529</v>
      </c>
      <c r="C132" s="662" t="s">
        <v>5526</v>
      </c>
      <c r="D132" s="662" t="s">
        <v>5636</v>
      </c>
      <c r="E132" s="662" t="s">
        <v>5637</v>
      </c>
      <c r="F132" s="665">
        <v>0</v>
      </c>
      <c r="G132" s="665">
        <v>0</v>
      </c>
      <c r="H132" s="665"/>
      <c r="I132" s="665"/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5774</v>
      </c>
      <c r="B133" s="662" t="s">
        <v>5529</v>
      </c>
      <c r="C133" s="662" t="s">
        <v>5526</v>
      </c>
      <c r="D133" s="662" t="s">
        <v>5654</v>
      </c>
      <c r="E133" s="662" t="s">
        <v>5655</v>
      </c>
      <c r="F133" s="665">
        <v>1</v>
      </c>
      <c r="G133" s="665">
        <v>232</v>
      </c>
      <c r="H133" s="665">
        <v>1</v>
      </c>
      <c r="I133" s="665">
        <v>232</v>
      </c>
      <c r="J133" s="665">
        <v>1</v>
      </c>
      <c r="K133" s="665">
        <v>234</v>
      </c>
      <c r="L133" s="665">
        <v>1.0086206896551724</v>
      </c>
      <c r="M133" s="665">
        <v>234</v>
      </c>
      <c r="N133" s="665">
        <v>1</v>
      </c>
      <c r="O133" s="665">
        <v>235</v>
      </c>
      <c r="P133" s="678">
        <v>1.0129310344827587</v>
      </c>
      <c r="Q133" s="666">
        <v>235</v>
      </c>
    </row>
    <row r="134" spans="1:17" ht="14.4" customHeight="1" x14ac:dyDescent="0.3">
      <c r="A134" s="661" t="s">
        <v>5775</v>
      </c>
      <c r="B134" s="662" t="s">
        <v>5529</v>
      </c>
      <c r="C134" s="662" t="s">
        <v>5526</v>
      </c>
      <c r="D134" s="662" t="s">
        <v>5604</v>
      </c>
      <c r="E134" s="662" t="s">
        <v>5605</v>
      </c>
      <c r="F134" s="665">
        <v>1</v>
      </c>
      <c r="G134" s="665">
        <v>116</v>
      </c>
      <c r="H134" s="665">
        <v>1</v>
      </c>
      <c r="I134" s="665">
        <v>116</v>
      </c>
      <c r="J134" s="665">
        <v>1</v>
      </c>
      <c r="K134" s="665">
        <v>116</v>
      </c>
      <c r="L134" s="665">
        <v>1</v>
      </c>
      <c r="M134" s="665">
        <v>116</v>
      </c>
      <c r="N134" s="665">
        <v>2</v>
      </c>
      <c r="O134" s="665">
        <v>236</v>
      </c>
      <c r="P134" s="678">
        <v>2.0344827586206895</v>
      </c>
      <c r="Q134" s="666">
        <v>118</v>
      </c>
    </row>
    <row r="135" spans="1:17" ht="14.4" customHeight="1" x14ac:dyDescent="0.3">
      <c r="A135" s="661" t="s">
        <v>5775</v>
      </c>
      <c r="B135" s="662" t="s">
        <v>5529</v>
      </c>
      <c r="C135" s="662" t="s">
        <v>5526</v>
      </c>
      <c r="D135" s="662" t="s">
        <v>5527</v>
      </c>
      <c r="E135" s="662" t="s">
        <v>5528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384</v>
      </c>
      <c r="P135" s="678"/>
      <c r="Q135" s="666">
        <v>384</v>
      </c>
    </row>
    <row r="136" spans="1:17" ht="14.4" customHeight="1" x14ac:dyDescent="0.3">
      <c r="A136" s="661" t="s">
        <v>5775</v>
      </c>
      <c r="B136" s="662" t="s">
        <v>5529</v>
      </c>
      <c r="C136" s="662" t="s">
        <v>5526</v>
      </c>
      <c r="D136" s="662" t="s">
        <v>5654</v>
      </c>
      <c r="E136" s="662" t="s">
        <v>5655</v>
      </c>
      <c r="F136" s="665"/>
      <c r="G136" s="665"/>
      <c r="H136" s="665"/>
      <c r="I136" s="665"/>
      <c r="J136" s="665">
        <v>1</v>
      </c>
      <c r="K136" s="665">
        <v>232</v>
      </c>
      <c r="L136" s="665"/>
      <c r="M136" s="665">
        <v>232</v>
      </c>
      <c r="N136" s="665"/>
      <c r="O136" s="665"/>
      <c r="P136" s="678"/>
      <c r="Q136" s="666"/>
    </row>
    <row r="137" spans="1:17" ht="14.4" customHeight="1" x14ac:dyDescent="0.3">
      <c r="A137" s="661" t="s">
        <v>5776</v>
      </c>
      <c r="B137" s="662" t="s">
        <v>5529</v>
      </c>
      <c r="C137" s="662" t="s">
        <v>5526</v>
      </c>
      <c r="D137" s="662" t="s">
        <v>5583</v>
      </c>
      <c r="E137" s="662" t="s">
        <v>5584</v>
      </c>
      <c r="F137" s="665">
        <v>1</v>
      </c>
      <c r="G137" s="665">
        <v>34</v>
      </c>
      <c r="H137" s="665">
        <v>1</v>
      </c>
      <c r="I137" s="665">
        <v>34</v>
      </c>
      <c r="J137" s="665">
        <v>4</v>
      </c>
      <c r="K137" s="665">
        <v>137</v>
      </c>
      <c r="L137" s="665">
        <v>4.0294117647058822</v>
      </c>
      <c r="M137" s="665">
        <v>34.25</v>
      </c>
      <c r="N137" s="665">
        <v>1</v>
      </c>
      <c r="O137" s="665">
        <v>35</v>
      </c>
      <c r="P137" s="678">
        <v>1.0294117647058822</v>
      </c>
      <c r="Q137" s="666">
        <v>35</v>
      </c>
    </row>
    <row r="138" spans="1:17" ht="14.4" customHeight="1" x14ac:dyDescent="0.3">
      <c r="A138" s="661" t="s">
        <v>5776</v>
      </c>
      <c r="B138" s="662" t="s">
        <v>5529</v>
      </c>
      <c r="C138" s="662" t="s">
        <v>5526</v>
      </c>
      <c r="D138" s="662" t="s">
        <v>5589</v>
      </c>
      <c r="E138" s="662" t="s">
        <v>5590</v>
      </c>
      <c r="F138" s="665">
        <v>0</v>
      </c>
      <c r="G138" s="665">
        <v>0</v>
      </c>
      <c r="H138" s="665"/>
      <c r="I138" s="665"/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5776</v>
      </c>
      <c r="B139" s="662" t="s">
        <v>5529</v>
      </c>
      <c r="C139" s="662" t="s">
        <v>5526</v>
      </c>
      <c r="D139" s="662" t="s">
        <v>5591</v>
      </c>
      <c r="E139" s="662" t="s">
        <v>5592</v>
      </c>
      <c r="F139" s="665">
        <v>6</v>
      </c>
      <c r="G139" s="665">
        <v>696</v>
      </c>
      <c r="H139" s="665">
        <v>1</v>
      </c>
      <c r="I139" s="665">
        <v>116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5776</v>
      </c>
      <c r="B140" s="662" t="s">
        <v>5529</v>
      </c>
      <c r="C140" s="662" t="s">
        <v>5526</v>
      </c>
      <c r="D140" s="662" t="s">
        <v>5600</v>
      </c>
      <c r="E140" s="662" t="s">
        <v>5601</v>
      </c>
      <c r="F140" s="665"/>
      <c r="G140" s="665"/>
      <c r="H140" s="665"/>
      <c r="I140" s="665"/>
      <c r="J140" s="665"/>
      <c r="K140" s="665"/>
      <c r="L140" s="665"/>
      <c r="M140" s="665"/>
      <c r="N140" s="665">
        <v>2</v>
      </c>
      <c r="O140" s="665">
        <v>190</v>
      </c>
      <c r="P140" s="678"/>
      <c r="Q140" s="666">
        <v>95</v>
      </c>
    </row>
    <row r="141" spans="1:17" ht="14.4" customHeight="1" x14ac:dyDescent="0.3">
      <c r="A141" s="661" t="s">
        <v>5776</v>
      </c>
      <c r="B141" s="662" t="s">
        <v>5529</v>
      </c>
      <c r="C141" s="662" t="s">
        <v>5526</v>
      </c>
      <c r="D141" s="662" t="s">
        <v>5602</v>
      </c>
      <c r="E141" s="662" t="s">
        <v>5603</v>
      </c>
      <c r="F141" s="665"/>
      <c r="G141" s="665"/>
      <c r="H141" s="665"/>
      <c r="I141" s="665"/>
      <c r="J141" s="665">
        <v>1</v>
      </c>
      <c r="K141" s="665">
        <v>93</v>
      </c>
      <c r="L141" s="665"/>
      <c r="M141" s="665">
        <v>93</v>
      </c>
      <c r="N141" s="665">
        <v>1</v>
      </c>
      <c r="O141" s="665">
        <v>93</v>
      </c>
      <c r="P141" s="678"/>
      <c r="Q141" s="666">
        <v>93</v>
      </c>
    </row>
    <row r="142" spans="1:17" ht="14.4" customHeight="1" x14ac:dyDescent="0.3">
      <c r="A142" s="661" t="s">
        <v>5776</v>
      </c>
      <c r="B142" s="662" t="s">
        <v>5529</v>
      </c>
      <c r="C142" s="662" t="s">
        <v>5526</v>
      </c>
      <c r="D142" s="662" t="s">
        <v>5604</v>
      </c>
      <c r="E142" s="662" t="s">
        <v>5605</v>
      </c>
      <c r="F142" s="665">
        <v>24</v>
      </c>
      <c r="G142" s="665">
        <v>2784</v>
      </c>
      <c r="H142" s="665">
        <v>1</v>
      </c>
      <c r="I142" s="665">
        <v>116</v>
      </c>
      <c r="J142" s="665">
        <v>22</v>
      </c>
      <c r="K142" s="665">
        <v>2584</v>
      </c>
      <c r="L142" s="665">
        <v>0.92816091954022983</v>
      </c>
      <c r="M142" s="665">
        <v>117.45454545454545</v>
      </c>
      <c r="N142" s="665">
        <v>37</v>
      </c>
      <c r="O142" s="665">
        <v>4366</v>
      </c>
      <c r="P142" s="678">
        <v>1.5682471264367817</v>
      </c>
      <c r="Q142" s="666">
        <v>118</v>
      </c>
    </row>
    <row r="143" spans="1:17" ht="14.4" customHeight="1" x14ac:dyDescent="0.3">
      <c r="A143" s="661" t="s">
        <v>5776</v>
      </c>
      <c r="B143" s="662" t="s">
        <v>5529</v>
      </c>
      <c r="C143" s="662" t="s">
        <v>5526</v>
      </c>
      <c r="D143" s="662" t="s">
        <v>5618</v>
      </c>
      <c r="E143" s="662" t="s">
        <v>5619</v>
      </c>
      <c r="F143" s="665"/>
      <c r="G143" s="665"/>
      <c r="H143" s="665"/>
      <c r="I143" s="665"/>
      <c r="J143" s="665">
        <v>1</v>
      </c>
      <c r="K143" s="665">
        <v>1280</v>
      </c>
      <c r="L143" s="665"/>
      <c r="M143" s="665">
        <v>1280</v>
      </c>
      <c r="N143" s="665"/>
      <c r="O143" s="665"/>
      <c r="P143" s="678"/>
      <c r="Q143" s="666"/>
    </row>
    <row r="144" spans="1:17" ht="14.4" customHeight="1" x14ac:dyDescent="0.3">
      <c r="A144" s="661" t="s">
        <v>5776</v>
      </c>
      <c r="B144" s="662" t="s">
        <v>5529</v>
      </c>
      <c r="C144" s="662" t="s">
        <v>5526</v>
      </c>
      <c r="D144" s="662" t="s">
        <v>5620</v>
      </c>
      <c r="E144" s="662" t="s">
        <v>5621</v>
      </c>
      <c r="F144" s="665">
        <v>1</v>
      </c>
      <c r="G144" s="665">
        <v>932</v>
      </c>
      <c r="H144" s="665">
        <v>1</v>
      </c>
      <c r="I144" s="665">
        <v>932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5776</v>
      </c>
      <c r="B145" s="662" t="s">
        <v>5529</v>
      </c>
      <c r="C145" s="662" t="s">
        <v>5526</v>
      </c>
      <c r="D145" s="662" t="s">
        <v>5634</v>
      </c>
      <c r="E145" s="662" t="s">
        <v>5635</v>
      </c>
      <c r="F145" s="665">
        <v>13</v>
      </c>
      <c r="G145" s="665">
        <v>0</v>
      </c>
      <c r="H145" s="665"/>
      <c r="I145" s="665">
        <v>0</v>
      </c>
      <c r="J145" s="665">
        <v>5</v>
      </c>
      <c r="K145" s="665">
        <v>0</v>
      </c>
      <c r="L145" s="665"/>
      <c r="M145" s="665">
        <v>0</v>
      </c>
      <c r="N145" s="665"/>
      <c r="O145" s="665"/>
      <c r="P145" s="678"/>
      <c r="Q145" s="666"/>
    </row>
    <row r="146" spans="1:17" ht="14.4" customHeight="1" x14ac:dyDescent="0.3">
      <c r="A146" s="661" t="s">
        <v>5776</v>
      </c>
      <c r="B146" s="662" t="s">
        <v>5529</v>
      </c>
      <c r="C146" s="662" t="s">
        <v>5526</v>
      </c>
      <c r="D146" s="662" t="s">
        <v>5636</v>
      </c>
      <c r="E146" s="662" t="s">
        <v>5637</v>
      </c>
      <c r="F146" s="665">
        <v>2</v>
      </c>
      <c r="G146" s="665">
        <v>0</v>
      </c>
      <c r="H146" s="665"/>
      <c r="I146" s="665">
        <v>0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5776</v>
      </c>
      <c r="B147" s="662" t="s">
        <v>5529</v>
      </c>
      <c r="C147" s="662" t="s">
        <v>5526</v>
      </c>
      <c r="D147" s="662" t="s">
        <v>5640</v>
      </c>
      <c r="E147" s="662" t="s">
        <v>5641</v>
      </c>
      <c r="F147" s="665">
        <v>1</v>
      </c>
      <c r="G147" s="665">
        <v>81</v>
      </c>
      <c r="H147" s="665">
        <v>1</v>
      </c>
      <c r="I147" s="665">
        <v>81</v>
      </c>
      <c r="J147" s="665">
        <v>1</v>
      </c>
      <c r="K147" s="665">
        <v>82</v>
      </c>
      <c r="L147" s="665">
        <v>1.0123456790123457</v>
      </c>
      <c r="M147" s="665">
        <v>82</v>
      </c>
      <c r="N147" s="665"/>
      <c r="O147" s="665"/>
      <c r="P147" s="678"/>
      <c r="Q147" s="666"/>
    </row>
    <row r="148" spans="1:17" ht="14.4" customHeight="1" x14ac:dyDescent="0.3">
      <c r="A148" s="661" t="s">
        <v>5776</v>
      </c>
      <c r="B148" s="662" t="s">
        <v>5529</v>
      </c>
      <c r="C148" s="662" t="s">
        <v>5526</v>
      </c>
      <c r="D148" s="662" t="s">
        <v>5654</v>
      </c>
      <c r="E148" s="662" t="s">
        <v>5655</v>
      </c>
      <c r="F148" s="665">
        <v>4</v>
      </c>
      <c r="G148" s="665">
        <v>928</v>
      </c>
      <c r="H148" s="665">
        <v>1</v>
      </c>
      <c r="I148" s="665">
        <v>232</v>
      </c>
      <c r="J148" s="665">
        <v>2</v>
      </c>
      <c r="K148" s="665">
        <v>466</v>
      </c>
      <c r="L148" s="665">
        <v>0.50215517241379315</v>
      </c>
      <c r="M148" s="665">
        <v>233</v>
      </c>
      <c r="N148" s="665">
        <v>2</v>
      </c>
      <c r="O148" s="665">
        <v>470</v>
      </c>
      <c r="P148" s="678">
        <v>0.50646551724137934</v>
      </c>
      <c r="Q148" s="666">
        <v>235</v>
      </c>
    </row>
    <row r="149" spans="1:17" ht="14.4" customHeight="1" x14ac:dyDescent="0.3">
      <c r="A149" s="661" t="s">
        <v>5776</v>
      </c>
      <c r="B149" s="662" t="s">
        <v>5529</v>
      </c>
      <c r="C149" s="662" t="s">
        <v>5526</v>
      </c>
      <c r="D149" s="662" t="s">
        <v>5696</v>
      </c>
      <c r="E149" s="662" t="s">
        <v>5697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389</v>
      </c>
      <c r="P149" s="678"/>
      <c r="Q149" s="666">
        <v>389</v>
      </c>
    </row>
    <row r="150" spans="1:17" ht="14.4" customHeight="1" x14ac:dyDescent="0.3">
      <c r="A150" s="661" t="s">
        <v>5777</v>
      </c>
      <c r="B150" s="662" t="s">
        <v>5529</v>
      </c>
      <c r="C150" s="662" t="s">
        <v>5558</v>
      </c>
      <c r="D150" s="662" t="s">
        <v>5569</v>
      </c>
      <c r="E150" s="662"/>
      <c r="F150" s="665">
        <v>1</v>
      </c>
      <c r="G150" s="665">
        <v>194</v>
      </c>
      <c r="H150" s="665">
        <v>1</v>
      </c>
      <c r="I150" s="665">
        <v>194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5777</v>
      </c>
      <c r="B151" s="662" t="s">
        <v>5529</v>
      </c>
      <c r="C151" s="662" t="s">
        <v>5526</v>
      </c>
      <c r="D151" s="662" t="s">
        <v>5583</v>
      </c>
      <c r="E151" s="662" t="s">
        <v>5584</v>
      </c>
      <c r="F151" s="665"/>
      <c r="G151" s="665"/>
      <c r="H151" s="665"/>
      <c r="I151" s="665"/>
      <c r="J151" s="665">
        <v>8</v>
      </c>
      <c r="K151" s="665">
        <v>278</v>
      </c>
      <c r="L151" s="665"/>
      <c r="M151" s="665">
        <v>34.75</v>
      </c>
      <c r="N151" s="665"/>
      <c r="O151" s="665"/>
      <c r="P151" s="678"/>
      <c r="Q151" s="666"/>
    </row>
    <row r="152" spans="1:17" ht="14.4" customHeight="1" x14ac:dyDescent="0.3">
      <c r="A152" s="661" t="s">
        <v>5777</v>
      </c>
      <c r="B152" s="662" t="s">
        <v>5529</v>
      </c>
      <c r="C152" s="662" t="s">
        <v>5526</v>
      </c>
      <c r="D152" s="662" t="s">
        <v>5589</v>
      </c>
      <c r="E152" s="662" t="s">
        <v>5590</v>
      </c>
      <c r="F152" s="665">
        <v>0</v>
      </c>
      <c r="G152" s="665">
        <v>0</v>
      </c>
      <c r="H152" s="665"/>
      <c r="I152" s="665"/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5777</v>
      </c>
      <c r="B153" s="662" t="s">
        <v>5529</v>
      </c>
      <c r="C153" s="662" t="s">
        <v>5526</v>
      </c>
      <c r="D153" s="662" t="s">
        <v>5591</v>
      </c>
      <c r="E153" s="662" t="s">
        <v>5592</v>
      </c>
      <c r="F153" s="665">
        <v>11</v>
      </c>
      <c r="G153" s="665">
        <v>1276</v>
      </c>
      <c r="H153" s="665">
        <v>1</v>
      </c>
      <c r="I153" s="665">
        <v>116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5777</v>
      </c>
      <c r="B154" s="662" t="s">
        <v>5529</v>
      </c>
      <c r="C154" s="662" t="s">
        <v>5526</v>
      </c>
      <c r="D154" s="662" t="s">
        <v>5596</v>
      </c>
      <c r="E154" s="662" t="s">
        <v>5597</v>
      </c>
      <c r="F154" s="665">
        <v>1</v>
      </c>
      <c r="G154" s="665">
        <v>149</v>
      </c>
      <c r="H154" s="665">
        <v>1</v>
      </c>
      <c r="I154" s="665">
        <v>149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5777</v>
      </c>
      <c r="B155" s="662" t="s">
        <v>5529</v>
      </c>
      <c r="C155" s="662" t="s">
        <v>5526</v>
      </c>
      <c r="D155" s="662" t="s">
        <v>5600</v>
      </c>
      <c r="E155" s="662" t="s">
        <v>5601</v>
      </c>
      <c r="F155" s="665">
        <v>3</v>
      </c>
      <c r="G155" s="665">
        <v>279</v>
      </c>
      <c r="H155" s="665">
        <v>1</v>
      </c>
      <c r="I155" s="665">
        <v>93</v>
      </c>
      <c r="J155" s="665">
        <v>2</v>
      </c>
      <c r="K155" s="665">
        <v>188</v>
      </c>
      <c r="L155" s="665">
        <v>0.6738351254480287</v>
      </c>
      <c r="M155" s="665">
        <v>94</v>
      </c>
      <c r="N155" s="665">
        <v>3</v>
      </c>
      <c r="O155" s="665">
        <v>285</v>
      </c>
      <c r="P155" s="678">
        <v>1.021505376344086</v>
      </c>
      <c r="Q155" s="666">
        <v>95</v>
      </c>
    </row>
    <row r="156" spans="1:17" ht="14.4" customHeight="1" x14ac:dyDescent="0.3">
      <c r="A156" s="661" t="s">
        <v>5777</v>
      </c>
      <c r="B156" s="662" t="s">
        <v>5529</v>
      </c>
      <c r="C156" s="662" t="s">
        <v>5526</v>
      </c>
      <c r="D156" s="662" t="s">
        <v>5602</v>
      </c>
      <c r="E156" s="662" t="s">
        <v>5603</v>
      </c>
      <c r="F156" s="665">
        <v>1</v>
      </c>
      <c r="G156" s="665">
        <v>91</v>
      </c>
      <c r="H156" s="665">
        <v>1</v>
      </c>
      <c r="I156" s="665">
        <v>91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5777</v>
      </c>
      <c r="B157" s="662" t="s">
        <v>5529</v>
      </c>
      <c r="C157" s="662" t="s">
        <v>5526</v>
      </c>
      <c r="D157" s="662" t="s">
        <v>5604</v>
      </c>
      <c r="E157" s="662" t="s">
        <v>5605</v>
      </c>
      <c r="F157" s="665">
        <v>69</v>
      </c>
      <c r="G157" s="665">
        <v>8004</v>
      </c>
      <c r="H157" s="665">
        <v>1</v>
      </c>
      <c r="I157" s="665">
        <v>116</v>
      </c>
      <c r="J157" s="665">
        <v>71</v>
      </c>
      <c r="K157" s="665">
        <v>8326</v>
      </c>
      <c r="L157" s="665">
        <v>1.0402298850574712</v>
      </c>
      <c r="M157" s="665">
        <v>117.26760563380282</v>
      </c>
      <c r="N157" s="665">
        <v>64</v>
      </c>
      <c r="O157" s="665">
        <v>7552</v>
      </c>
      <c r="P157" s="678">
        <v>0.94352823588205892</v>
      </c>
      <c r="Q157" s="666">
        <v>118</v>
      </c>
    </row>
    <row r="158" spans="1:17" ht="14.4" customHeight="1" x14ac:dyDescent="0.3">
      <c r="A158" s="661" t="s">
        <v>5777</v>
      </c>
      <c r="B158" s="662" t="s">
        <v>5529</v>
      </c>
      <c r="C158" s="662" t="s">
        <v>5526</v>
      </c>
      <c r="D158" s="662" t="s">
        <v>5616</v>
      </c>
      <c r="E158" s="662" t="s">
        <v>5617</v>
      </c>
      <c r="F158" s="665">
        <v>1</v>
      </c>
      <c r="G158" s="665">
        <v>1625</v>
      </c>
      <c r="H158" s="665">
        <v>1</v>
      </c>
      <c r="I158" s="665">
        <v>1625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5777</v>
      </c>
      <c r="B159" s="662" t="s">
        <v>5529</v>
      </c>
      <c r="C159" s="662" t="s">
        <v>5526</v>
      </c>
      <c r="D159" s="662" t="s">
        <v>5618</v>
      </c>
      <c r="E159" s="662" t="s">
        <v>5619</v>
      </c>
      <c r="F159" s="665">
        <v>1</v>
      </c>
      <c r="G159" s="665">
        <v>1270</v>
      </c>
      <c r="H159" s="665">
        <v>1</v>
      </c>
      <c r="I159" s="665">
        <v>1270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5777</v>
      </c>
      <c r="B160" s="662" t="s">
        <v>5529</v>
      </c>
      <c r="C160" s="662" t="s">
        <v>5526</v>
      </c>
      <c r="D160" s="662" t="s">
        <v>5634</v>
      </c>
      <c r="E160" s="662" t="s">
        <v>5635</v>
      </c>
      <c r="F160" s="665">
        <v>2</v>
      </c>
      <c r="G160" s="665">
        <v>0</v>
      </c>
      <c r="H160" s="665"/>
      <c r="I160" s="665">
        <v>0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5777</v>
      </c>
      <c r="B161" s="662" t="s">
        <v>5529</v>
      </c>
      <c r="C161" s="662" t="s">
        <v>5526</v>
      </c>
      <c r="D161" s="662" t="s">
        <v>5636</v>
      </c>
      <c r="E161" s="662" t="s">
        <v>5637</v>
      </c>
      <c r="F161" s="665">
        <v>4</v>
      </c>
      <c r="G161" s="665">
        <v>0</v>
      </c>
      <c r="H161" s="665"/>
      <c r="I161" s="665">
        <v>0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5777</v>
      </c>
      <c r="B162" s="662" t="s">
        <v>5529</v>
      </c>
      <c r="C162" s="662" t="s">
        <v>5526</v>
      </c>
      <c r="D162" s="662" t="s">
        <v>5640</v>
      </c>
      <c r="E162" s="662" t="s">
        <v>5641</v>
      </c>
      <c r="F162" s="665">
        <v>3</v>
      </c>
      <c r="G162" s="665">
        <v>243</v>
      </c>
      <c r="H162" s="665">
        <v>1</v>
      </c>
      <c r="I162" s="665">
        <v>81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5777</v>
      </c>
      <c r="B163" s="662" t="s">
        <v>5529</v>
      </c>
      <c r="C163" s="662" t="s">
        <v>5526</v>
      </c>
      <c r="D163" s="662" t="s">
        <v>5527</v>
      </c>
      <c r="E163" s="662" t="s">
        <v>5528</v>
      </c>
      <c r="F163" s="665">
        <v>1</v>
      </c>
      <c r="G163" s="665">
        <v>186</v>
      </c>
      <c r="H163" s="665">
        <v>1</v>
      </c>
      <c r="I163" s="665">
        <v>186</v>
      </c>
      <c r="J163" s="665"/>
      <c r="K163" s="665"/>
      <c r="L163" s="665"/>
      <c r="M163" s="665"/>
      <c r="N163" s="665">
        <v>1</v>
      </c>
      <c r="O163" s="665">
        <v>384</v>
      </c>
      <c r="P163" s="678">
        <v>2.064516129032258</v>
      </c>
      <c r="Q163" s="666">
        <v>384</v>
      </c>
    </row>
    <row r="164" spans="1:17" ht="14.4" customHeight="1" x14ac:dyDescent="0.3">
      <c r="A164" s="661" t="s">
        <v>5777</v>
      </c>
      <c r="B164" s="662" t="s">
        <v>5529</v>
      </c>
      <c r="C164" s="662" t="s">
        <v>5526</v>
      </c>
      <c r="D164" s="662" t="s">
        <v>5654</v>
      </c>
      <c r="E164" s="662" t="s">
        <v>5655</v>
      </c>
      <c r="F164" s="665">
        <v>4</v>
      </c>
      <c r="G164" s="665">
        <v>928</v>
      </c>
      <c r="H164" s="665">
        <v>1</v>
      </c>
      <c r="I164" s="665">
        <v>232</v>
      </c>
      <c r="J164" s="665"/>
      <c r="K164" s="665"/>
      <c r="L164" s="665"/>
      <c r="M164" s="665"/>
      <c r="N164" s="665">
        <v>2</v>
      </c>
      <c r="O164" s="665">
        <v>470</v>
      </c>
      <c r="P164" s="678">
        <v>0.50646551724137934</v>
      </c>
      <c r="Q164" s="666">
        <v>235</v>
      </c>
    </row>
    <row r="165" spans="1:17" ht="14.4" customHeight="1" x14ac:dyDescent="0.3">
      <c r="A165" s="661" t="s">
        <v>5777</v>
      </c>
      <c r="B165" s="662" t="s">
        <v>5529</v>
      </c>
      <c r="C165" s="662" t="s">
        <v>5526</v>
      </c>
      <c r="D165" s="662" t="s">
        <v>5668</v>
      </c>
      <c r="E165" s="662" t="s">
        <v>5669</v>
      </c>
      <c r="F165" s="665">
        <v>2</v>
      </c>
      <c r="G165" s="665">
        <v>354</v>
      </c>
      <c r="H165" s="665">
        <v>1</v>
      </c>
      <c r="I165" s="665">
        <v>177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5777</v>
      </c>
      <c r="B166" s="662" t="s">
        <v>5529</v>
      </c>
      <c r="C166" s="662" t="s">
        <v>5526</v>
      </c>
      <c r="D166" s="662" t="s">
        <v>5678</v>
      </c>
      <c r="E166" s="662" t="s">
        <v>5679</v>
      </c>
      <c r="F166" s="665">
        <v>1</v>
      </c>
      <c r="G166" s="665">
        <v>109</v>
      </c>
      <c r="H166" s="665">
        <v>1</v>
      </c>
      <c r="I166" s="665">
        <v>109</v>
      </c>
      <c r="J166" s="665">
        <v>1</v>
      </c>
      <c r="K166" s="665">
        <v>109</v>
      </c>
      <c r="L166" s="665">
        <v>1</v>
      </c>
      <c r="M166" s="665">
        <v>109</v>
      </c>
      <c r="N166" s="665">
        <v>1</v>
      </c>
      <c r="O166" s="665">
        <v>111</v>
      </c>
      <c r="P166" s="678">
        <v>1.0183486238532109</v>
      </c>
      <c r="Q166" s="666">
        <v>111</v>
      </c>
    </row>
    <row r="167" spans="1:17" ht="14.4" customHeight="1" x14ac:dyDescent="0.3">
      <c r="A167" s="661" t="s">
        <v>5777</v>
      </c>
      <c r="B167" s="662" t="s">
        <v>5529</v>
      </c>
      <c r="C167" s="662" t="s">
        <v>5526</v>
      </c>
      <c r="D167" s="662" t="s">
        <v>5690</v>
      </c>
      <c r="E167" s="662" t="s">
        <v>5691</v>
      </c>
      <c r="F167" s="665">
        <v>2</v>
      </c>
      <c r="G167" s="665">
        <v>442</v>
      </c>
      <c r="H167" s="665">
        <v>1</v>
      </c>
      <c r="I167" s="665">
        <v>221</v>
      </c>
      <c r="J167" s="665"/>
      <c r="K167" s="665"/>
      <c r="L167" s="665"/>
      <c r="M167" s="665"/>
      <c r="N167" s="665">
        <v>1</v>
      </c>
      <c r="O167" s="665">
        <v>223</v>
      </c>
      <c r="P167" s="678">
        <v>0.50452488687782804</v>
      </c>
      <c r="Q167" s="666">
        <v>223</v>
      </c>
    </row>
    <row r="168" spans="1:17" ht="14.4" customHeight="1" x14ac:dyDescent="0.3">
      <c r="A168" s="661" t="s">
        <v>5777</v>
      </c>
      <c r="B168" s="662" t="s">
        <v>5529</v>
      </c>
      <c r="C168" s="662" t="s">
        <v>5526</v>
      </c>
      <c r="D168" s="662" t="s">
        <v>5694</v>
      </c>
      <c r="E168" s="662" t="s">
        <v>5695</v>
      </c>
      <c r="F168" s="665"/>
      <c r="G168" s="665"/>
      <c r="H168" s="665"/>
      <c r="I168" s="665"/>
      <c r="J168" s="665">
        <v>1</v>
      </c>
      <c r="K168" s="665">
        <v>82</v>
      </c>
      <c r="L168" s="665"/>
      <c r="M168" s="665">
        <v>82</v>
      </c>
      <c r="N168" s="665"/>
      <c r="O168" s="665"/>
      <c r="P168" s="678"/>
      <c r="Q168" s="666"/>
    </row>
    <row r="169" spans="1:17" ht="14.4" customHeight="1" x14ac:dyDescent="0.3">
      <c r="A169" s="661" t="s">
        <v>569</v>
      </c>
      <c r="B169" s="662" t="s">
        <v>5778</v>
      </c>
      <c r="C169" s="662" t="s">
        <v>5526</v>
      </c>
      <c r="D169" s="662" t="s">
        <v>5779</v>
      </c>
      <c r="E169" s="662" t="s">
        <v>5780</v>
      </c>
      <c r="F169" s="665"/>
      <c r="G169" s="665"/>
      <c r="H169" s="665"/>
      <c r="I169" s="665"/>
      <c r="J169" s="665"/>
      <c r="K169" s="665"/>
      <c r="L169" s="665"/>
      <c r="M169" s="665"/>
      <c r="N169" s="665">
        <v>1</v>
      </c>
      <c r="O169" s="665">
        <v>92</v>
      </c>
      <c r="P169" s="678"/>
      <c r="Q169" s="666">
        <v>92</v>
      </c>
    </row>
    <row r="170" spans="1:17" ht="14.4" customHeight="1" x14ac:dyDescent="0.3">
      <c r="A170" s="661" t="s">
        <v>569</v>
      </c>
      <c r="B170" s="662" t="s">
        <v>5529</v>
      </c>
      <c r="C170" s="662" t="s">
        <v>5558</v>
      </c>
      <c r="D170" s="662" t="s">
        <v>5561</v>
      </c>
      <c r="E170" s="662"/>
      <c r="F170" s="665">
        <v>1</v>
      </c>
      <c r="G170" s="665">
        <v>75</v>
      </c>
      <c r="H170" s="665">
        <v>1</v>
      </c>
      <c r="I170" s="665">
        <v>75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569</v>
      </c>
      <c r="B171" s="662" t="s">
        <v>5529</v>
      </c>
      <c r="C171" s="662" t="s">
        <v>5526</v>
      </c>
      <c r="D171" s="662" t="s">
        <v>5583</v>
      </c>
      <c r="E171" s="662" t="s">
        <v>5584</v>
      </c>
      <c r="F171" s="665">
        <v>20</v>
      </c>
      <c r="G171" s="665">
        <v>680</v>
      </c>
      <c r="H171" s="665">
        <v>1</v>
      </c>
      <c r="I171" s="665">
        <v>34</v>
      </c>
      <c r="J171" s="665">
        <v>120</v>
      </c>
      <c r="K171" s="665">
        <v>4089</v>
      </c>
      <c r="L171" s="665">
        <v>6.0132352941176475</v>
      </c>
      <c r="M171" s="665">
        <v>34.075000000000003</v>
      </c>
      <c r="N171" s="665">
        <v>3</v>
      </c>
      <c r="O171" s="665">
        <v>105</v>
      </c>
      <c r="P171" s="678">
        <v>0.15441176470588236</v>
      </c>
      <c r="Q171" s="666">
        <v>35</v>
      </c>
    </row>
    <row r="172" spans="1:17" ht="14.4" customHeight="1" x14ac:dyDescent="0.3">
      <c r="A172" s="661" t="s">
        <v>569</v>
      </c>
      <c r="B172" s="662" t="s">
        <v>5529</v>
      </c>
      <c r="C172" s="662" t="s">
        <v>5526</v>
      </c>
      <c r="D172" s="662" t="s">
        <v>5585</v>
      </c>
      <c r="E172" s="662" t="s">
        <v>5586</v>
      </c>
      <c r="F172" s="665">
        <v>73</v>
      </c>
      <c r="G172" s="665">
        <v>365</v>
      </c>
      <c r="H172" s="665">
        <v>1</v>
      </c>
      <c r="I172" s="665">
        <v>5</v>
      </c>
      <c r="J172" s="665">
        <v>95</v>
      </c>
      <c r="K172" s="665">
        <v>475</v>
      </c>
      <c r="L172" s="665">
        <v>1.3013698630136987</v>
      </c>
      <c r="M172" s="665">
        <v>5</v>
      </c>
      <c r="N172" s="665"/>
      <c r="O172" s="665"/>
      <c r="P172" s="678"/>
      <c r="Q172" s="666"/>
    </row>
    <row r="173" spans="1:17" ht="14.4" customHeight="1" x14ac:dyDescent="0.3">
      <c r="A173" s="661" t="s">
        <v>569</v>
      </c>
      <c r="B173" s="662" t="s">
        <v>5529</v>
      </c>
      <c r="C173" s="662" t="s">
        <v>5526</v>
      </c>
      <c r="D173" s="662" t="s">
        <v>5589</v>
      </c>
      <c r="E173" s="662" t="s">
        <v>5590</v>
      </c>
      <c r="F173" s="665">
        <v>8</v>
      </c>
      <c r="G173" s="665">
        <v>1856</v>
      </c>
      <c r="H173" s="665">
        <v>1</v>
      </c>
      <c r="I173" s="665">
        <v>232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569</v>
      </c>
      <c r="B174" s="662" t="s">
        <v>5529</v>
      </c>
      <c r="C174" s="662" t="s">
        <v>5526</v>
      </c>
      <c r="D174" s="662" t="s">
        <v>5591</v>
      </c>
      <c r="E174" s="662" t="s">
        <v>5592</v>
      </c>
      <c r="F174" s="665">
        <v>4</v>
      </c>
      <c r="G174" s="665">
        <v>464</v>
      </c>
      <c r="H174" s="665">
        <v>1</v>
      </c>
      <c r="I174" s="665">
        <v>116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569</v>
      </c>
      <c r="B175" s="662" t="s">
        <v>5529</v>
      </c>
      <c r="C175" s="662" t="s">
        <v>5526</v>
      </c>
      <c r="D175" s="662" t="s">
        <v>5594</v>
      </c>
      <c r="E175" s="662" t="s">
        <v>5595</v>
      </c>
      <c r="F175" s="665">
        <v>1</v>
      </c>
      <c r="G175" s="665">
        <v>124</v>
      </c>
      <c r="H175" s="665">
        <v>1</v>
      </c>
      <c r="I175" s="665">
        <v>124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569</v>
      </c>
      <c r="B176" s="662" t="s">
        <v>5529</v>
      </c>
      <c r="C176" s="662" t="s">
        <v>5526</v>
      </c>
      <c r="D176" s="662" t="s">
        <v>5596</v>
      </c>
      <c r="E176" s="662" t="s">
        <v>5597</v>
      </c>
      <c r="F176" s="665">
        <v>1</v>
      </c>
      <c r="G176" s="665">
        <v>149</v>
      </c>
      <c r="H176" s="665">
        <v>1</v>
      </c>
      <c r="I176" s="665">
        <v>149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569</v>
      </c>
      <c r="B177" s="662" t="s">
        <v>5529</v>
      </c>
      <c r="C177" s="662" t="s">
        <v>5526</v>
      </c>
      <c r="D177" s="662" t="s">
        <v>5604</v>
      </c>
      <c r="E177" s="662" t="s">
        <v>5605</v>
      </c>
      <c r="F177" s="665">
        <v>51</v>
      </c>
      <c r="G177" s="665">
        <v>5916</v>
      </c>
      <c r="H177" s="665">
        <v>1</v>
      </c>
      <c r="I177" s="665">
        <v>116</v>
      </c>
      <c r="J177" s="665">
        <v>77</v>
      </c>
      <c r="K177" s="665">
        <v>9066</v>
      </c>
      <c r="L177" s="665">
        <v>1.5324543610547667</v>
      </c>
      <c r="M177" s="665">
        <v>117.74025974025975</v>
      </c>
      <c r="N177" s="665">
        <v>86</v>
      </c>
      <c r="O177" s="665">
        <v>10148</v>
      </c>
      <c r="P177" s="678">
        <v>1.7153482082488167</v>
      </c>
      <c r="Q177" s="666">
        <v>118</v>
      </c>
    </row>
    <row r="178" spans="1:17" ht="14.4" customHeight="1" x14ac:dyDescent="0.3">
      <c r="A178" s="661" t="s">
        <v>569</v>
      </c>
      <c r="B178" s="662" t="s">
        <v>5529</v>
      </c>
      <c r="C178" s="662" t="s">
        <v>5526</v>
      </c>
      <c r="D178" s="662" t="s">
        <v>5632</v>
      </c>
      <c r="E178" s="662" t="s">
        <v>5633</v>
      </c>
      <c r="F178" s="665">
        <v>8</v>
      </c>
      <c r="G178" s="665">
        <v>0</v>
      </c>
      <c r="H178" s="665"/>
      <c r="I178" s="665">
        <v>0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569</v>
      </c>
      <c r="B179" s="662" t="s">
        <v>5529</v>
      </c>
      <c r="C179" s="662" t="s">
        <v>5526</v>
      </c>
      <c r="D179" s="662" t="s">
        <v>5634</v>
      </c>
      <c r="E179" s="662" t="s">
        <v>5635</v>
      </c>
      <c r="F179" s="665">
        <v>5</v>
      </c>
      <c r="G179" s="665">
        <v>0</v>
      </c>
      <c r="H179" s="665"/>
      <c r="I179" s="665">
        <v>0</v>
      </c>
      <c r="J179" s="665">
        <v>1</v>
      </c>
      <c r="K179" s="665">
        <v>0</v>
      </c>
      <c r="L179" s="665"/>
      <c r="M179" s="665">
        <v>0</v>
      </c>
      <c r="N179" s="665"/>
      <c r="O179" s="665"/>
      <c r="P179" s="678"/>
      <c r="Q179" s="666"/>
    </row>
    <row r="180" spans="1:17" ht="14.4" customHeight="1" x14ac:dyDescent="0.3">
      <c r="A180" s="661" t="s">
        <v>569</v>
      </c>
      <c r="B180" s="662" t="s">
        <v>5529</v>
      </c>
      <c r="C180" s="662" t="s">
        <v>5526</v>
      </c>
      <c r="D180" s="662" t="s">
        <v>5636</v>
      </c>
      <c r="E180" s="662" t="s">
        <v>5637</v>
      </c>
      <c r="F180" s="665">
        <v>26</v>
      </c>
      <c r="G180" s="665">
        <v>0</v>
      </c>
      <c r="H180" s="665"/>
      <c r="I180" s="665">
        <v>0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569</v>
      </c>
      <c r="B181" s="662" t="s">
        <v>5529</v>
      </c>
      <c r="C181" s="662" t="s">
        <v>5526</v>
      </c>
      <c r="D181" s="662" t="s">
        <v>5781</v>
      </c>
      <c r="E181" s="662" t="s">
        <v>5782</v>
      </c>
      <c r="F181" s="665">
        <v>1</v>
      </c>
      <c r="G181" s="665">
        <v>485</v>
      </c>
      <c r="H181" s="665">
        <v>1</v>
      </c>
      <c r="I181" s="665">
        <v>485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569</v>
      </c>
      <c r="B182" s="662" t="s">
        <v>5529</v>
      </c>
      <c r="C182" s="662" t="s">
        <v>5526</v>
      </c>
      <c r="D182" s="662" t="s">
        <v>5654</v>
      </c>
      <c r="E182" s="662" t="s">
        <v>5655</v>
      </c>
      <c r="F182" s="665">
        <v>100</v>
      </c>
      <c r="G182" s="665">
        <v>23200</v>
      </c>
      <c r="H182" s="665">
        <v>1</v>
      </c>
      <c r="I182" s="665">
        <v>232</v>
      </c>
      <c r="J182" s="665">
        <v>16</v>
      </c>
      <c r="K182" s="665">
        <v>3732</v>
      </c>
      <c r="L182" s="665">
        <v>0.16086206896551725</v>
      </c>
      <c r="M182" s="665">
        <v>233.25</v>
      </c>
      <c r="N182" s="665">
        <v>2</v>
      </c>
      <c r="O182" s="665">
        <v>470</v>
      </c>
      <c r="P182" s="678">
        <v>2.0258620689655171E-2</v>
      </c>
      <c r="Q182" s="666">
        <v>235</v>
      </c>
    </row>
    <row r="183" spans="1:17" ht="14.4" customHeight="1" x14ac:dyDescent="0.3">
      <c r="A183" s="661" t="s">
        <v>569</v>
      </c>
      <c r="B183" s="662" t="s">
        <v>5529</v>
      </c>
      <c r="C183" s="662" t="s">
        <v>5526</v>
      </c>
      <c r="D183" s="662" t="s">
        <v>5660</v>
      </c>
      <c r="E183" s="662" t="s">
        <v>5661</v>
      </c>
      <c r="F183" s="665"/>
      <c r="G183" s="665"/>
      <c r="H183" s="665"/>
      <c r="I183" s="665"/>
      <c r="J183" s="665"/>
      <c r="K183" s="665"/>
      <c r="L183" s="665"/>
      <c r="M183" s="665"/>
      <c r="N183" s="665">
        <v>3</v>
      </c>
      <c r="O183" s="665">
        <v>1047</v>
      </c>
      <c r="P183" s="678"/>
      <c r="Q183" s="666">
        <v>349</v>
      </c>
    </row>
    <row r="184" spans="1:17" ht="14.4" customHeight="1" x14ac:dyDescent="0.3">
      <c r="A184" s="661" t="s">
        <v>569</v>
      </c>
      <c r="B184" s="662" t="s">
        <v>5529</v>
      </c>
      <c r="C184" s="662" t="s">
        <v>5526</v>
      </c>
      <c r="D184" s="662" t="s">
        <v>5783</v>
      </c>
      <c r="E184" s="662" t="s">
        <v>5784</v>
      </c>
      <c r="F184" s="665"/>
      <c r="G184" s="665"/>
      <c r="H184" s="665"/>
      <c r="I184" s="665"/>
      <c r="J184" s="665">
        <v>1</v>
      </c>
      <c r="K184" s="665">
        <v>1048</v>
      </c>
      <c r="L184" s="665"/>
      <c r="M184" s="665">
        <v>1048</v>
      </c>
      <c r="N184" s="665">
        <v>1</v>
      </c>
      <c r="O184" s="665">
        <v>1050</v>
      </c>
      <c r="P184" s="678"/>
      <c r="Q184" s="666">
        <v>1050</v>
      </c>
    </row>
    <row r="185" spans="1:17" ht="14.4" customHeight="1" x14ac:dyDescent="0.3">
      <c r="A185" s="661" t="s">
        <v>569</v>
      </c>
      <c r="B185" s="662" t="s">
        <v>5529</v>
      </c>
      <c r="C185" s="662" t="s">
        <v>5526</v>
      </c>
      <c r="D185" s="662" t="s">
        <v>5785</v>
      </c>
      <c r="E185" s="662" t="s">
        <v>5786</v>
      </c>
      <c r="F185" s="665"/>
      <c r="G185" s="665"/>
      <c r="H185" s="665"/>
      <c r="I185" s="665"/>
      <c r="J185" s="665">
        <v>4</v>
      </c>
      <c r="K185" s="665">
        <v>1416</v>
      </c>
      <c r="L185" s="665"/>
      <c r="M185" s="665">
        <v>354</v>
      </c>
      <c r="N185" s="665">
        <v>6</v>
      </c>
      <c r="O185" s="665">
        <v>2135</v>
      </c>
      <c r="P185" s="678"/>
      <c r="Q185" s="666">
        <v>355.83333333333331</v>
      </c>
    </row>
    <row r="186" spans="1:17" ht="14.4" customHeight="1" x14ac:dyDescent="0.3">
      <c r="A186" s="661" t="s">
        <v>569</v>
      </c>
      <c r="B186" s="662" t="s">
        <v>5529</v>
      </c>
      <c r="C186" s="662" t="s">
        <v>5526</v>
      </c>
      <c r="D186" s="662" t="s">
        <v>5787</v>
      </c>
      <c r="E186" s="662" t="s">
        <v>5788</v>
      </c>
      <c r="F186" s="665">
        <v>2</v>
      </c>
      <c r="G186" s="665">
        <v>3152</v>
      </c>
      <c r="H186" s="665">
        <v>1</v>
      </c>
      <c r="I186" s="665">
        <v>1576</v>
      </c>
      <c r="J186" s="665">
        <v>1</v>
      </c>
      <c r="K186" s="665">
        <v>1592</v>
      </c>
      <c r="L186" s="665">
        <v>0.50507614213197971</v>
      </c>
      <c r="M186" s="665">
        <v>1592</v>
      </c>
      <c r="N186" s="665"/>
      <c r="O186" s="665"/>
      <c r="P186" s="678"/>
      <c r="Q186" s="666"/>
    </row>
    <row r="187" spans="1:17" ht="14.4" customHeight="1" x14ac:dyDescent="0.3">
      <c r="A187" s="661" t="s">
        <v>569</v>
      </c>
      <c r="B187" s="662" t="s">
        <v>5529</v>
      </c>
      <c r="C187" s="662" t="s">
        <v>5526</v>
      </c>
      <c r="D187" s="662" t="s">
        <v>5789</v>
      </c>
      <c r="E187" s="662" t="s">
        <v>5790</v>
      </c>
      <c r="F187" s="665">
        <v>1</v>
      </c>
      <c r="G187" s="665">
        <v>241</v>
      </c>
      <c r="H187" s="665">
        <v>1</v>
      </c>
      <c r="I187" s="665">
        <v>241</v>
      </c>
      <c r="J187" s="665">
        <v>1</v>
      </c>
      <c r="K187" s="665">
        <v>241</v>
      </c>
      <c r="L187" s="665">
        <v>1</v>
      </c>
      <c r="M187" s="665">
        <v>241</v>
      </c>
      <c r="N187" s="665">
        <v>1</v>
      </c>
      <c r="O187" s="665">
        <v>243</v>
      </c>
      <c r="P187" s="678">
        <v>1.008298755186722</v>
      </c>
      <c r="Q187" s="666">
        <v>243</v>
      </c>
    </row>
    <row r="188" spans="1:17" ht="14.4" customHeight="1" x14ac:dyDescent="0.3">
      <c r="A188" s="661" t="s">
        <v>569</v>
      </c>
      <c r="B188" s="662" t="s">
        <v>5529</v>
      </c>
      <c r="C188" s="662" t="s">
        <v>5526</v>
      </c>
      <c r="D188" s="662" t="s">
        <v>5704</v>
      </c>
      <c r="E188" s="662" t="s">
        <v>5705</v>
      </c>
      <c r="F188" s="665">
        <v>3</v>
      </c>
      <c r="G188" s="665">
        <v>2562</v>
      </c>
      <c r="H188" s="665">
        <v>1</v>
      </c>
      <c r="I188" s="665">
        <v>854</v>
      </c>
      <c r="J188" s="665">
        <v>3</v>
      </c>
      <c r="K188" s="665">
        <v>2580</v>
      </c>
      <c r="L188" s="665">
        <v>1.0070257611241218</v>
      </c>
      <c r="M188" s="665">
        <v>860</v>
      </c>
      <c r="N188" s="665"/>
      <c r="O188" s="665"/>
      <c r="P188" s="678"/>
      <c r="Q188" s="666"/>
    </row>
    <row r="189" spans="1:17" ht="14.4" customHeight="1" x14ac:dyDescent="0.3">
      <c r="A189" s="661" t="s">
        <v>569</v>
      </c>
      <c r="B189" s="662" t="s">
        <v>5529</v>
      </c>
      <c r="C189" s="662" t="s">
        <v>5526</v>
      </c>
      <c r="D189" s="662" t="s">
        <v>5791</v>
      </c>
      <c r="E189" s="662" t="s">
        <v>5792</v>
      </c>
      <c r="F189" s="665">
        <v>7</v>
      </c>
      <c r="G189" s="665">
        <v>0</v>
      </c>
      <c r="H189" s="665"/>
      <c r="I189" s="665">
        <v>0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569</v>
      </c>
      <c r="B190" s="662" t="s">
        <v>5793</v>
      </c>
      <c r="C190" s="662" t="s">
        <v>5526</v>
      </c>
      <c r="D190" s="662" t="s">
        <v>5794</v>
      </c>
      <c r="E190" s="662" t="s">
        <v>5795</v>
      </c>
      <c r="F190" s="665"/>
      <c r="G190" s="665"/>
      <c r="H190" s="665"/>
      <c r="I190" s="665"/>
      <c r="J190" s="665"/>
      <c r="K190" s="665"/>
      <c r="L190" s="665"/>
      <c r="M190" s="665"/>
      <c r="N190" s="665">
        <v>2</v>
      </c>
      <c r="O190" s="665">
        <v>4900</v>
      </c>
      <c r="P190" s="678"/>
      <c r="Q190" s="666">
        <v>2450</v>
      </c>
    </row>
    <row r="191" spans="1:17" ht="14.4" customHeight="1" x14ac:dyDescent="0.3">
      <c r="A191" s="661" t="s">
        <v>569</v>
      </c>
      <c r="B191" s="662" t="s">
        <v>5793</v>
      </c>
      <c r="C191" s="662" t="s">
        <v>5526</v>
      </c>
      <c r="D191" s="662" t="s">
        <v>5796</v>
      </c>
      <c r="E191" s="662" t="s">
        <v>5797</v>
      </c>
      <c r="F191" s="665"/>
      <c r="G191" s="665"/>
      <c r="H191" s="665"/>
      <c r="I191" s="665"/>
      <c r="J191" s="665">
        <v>3</v>
      </c>
      <c r="K191" s="665">
        <v>8062</v>
      </c>
      <c r="L191" s="665"/>
      <c r="M191" s="665">
        <v>2687.3333333333335</v>
      </c>
      <c r="N191" s="665">
        <v>1</v>
      </c>
      <c r="O191" s="665">
        <v>2698</v>
      </c>
      <c r="P191" s="678"/>
      <c r="Q191" s="666">
        <v>2698</v>
      </c>
    </row>
    <row r="192" spans="1:17" ht="14.4" customHeight="1" x14ac:dyDescent="0.3">
      <c r="A192" s="661" t="s">
        <v>569</v>
      </c>
      <c r="B192" s="662" t="s">
        <v>5793</v>
      </c>
      <c r="C192" s="662" t="s">
        <v>5526</v>
      </c>
      <c r="D192" s="662" t="s">
        <v>5798</v>
      </c>
      <c r="E192" s="662" t="s">
        <v>5799</v>
      </c>
      <c r="F192" s="665"/>
      <c r="G192" s="665"/>
      <c r="H192" s="665"/>
      <c r="I192" s="665"/>
      <c r="J192" s="665">
        <v>2</v>
      </c>
      <c r="K192" s="665">
        <v>11914</v>
      </c>
      <c r="L192" s="665"/>
      <c r="M192" s="665">
        <v>5957</v>
      </c>
      <c r="N192" s="665"/>
      <c r="O192" s="665"/>
      <c r="P192" s="678"/>
      <c r="Q192" s="666"/>
    </row>
    <row r="193" spans="1:17" ht="14.4" customHeight="1" x14ac:dyDescent="0.3">
      <c r="A193" s="661" t="s">
        <v>569</v>
      </c>
      <c r="B193" s="662" t="s">
        <v>5793</v>
      </c>
      <c r="C193" s="662" t="s">
        <v>5526</v>
      </c>
      <c r="D193" s="662" t="s">
        <v>5800</v>
      </c>
      <c r="E193" s="662" t="s">
        <v>5801</v>
      </c>
      <c r="F193" s="665"/>
      <c r="G193" s="665"/>
      <c r="H193" s="665"/>
      <c r="I193" s="665"/>
      <c r="J193" s="665">
        <v>1</v>
      </c>
      <c r="K193" s="665">
        <v>3340</v>
      </c>
      <c r="L193" s="665"/>
      <c r="M193" s="665">
        <v>3340</v>
      </c>
      <c r="N193" s="665"/>
      <c r="O193" s="665"/>
      <c r="P193" s="678"/>
      <c r="Q193" s="666"/>
    </row>
    <row r="194" spans="1:17" ht="14.4" customHeight="1" x14ac:dyDescent="0.3">
      <c r="A194" s="661" t="s">
        <v>569</v>
      </c>
      <c r="B194" s="662" t="s">
        <v>5793</v>
      </c>
      <c r="C194" s="662" t="s">
        <v>5526</v>
      </c>
      <c r="D194" s="662" t="s">
        <v>5802</v>
      </c>
      <c r="E194" s="662" t="s">
        <v>5803</v>
      </c>
      <c r="F194" s="665"/>
      <c r="G194" s="665"/>
      <c r="H194" s="665"/>
      <c r="I194" s="665"/>
      <c r="J194" s="665">
        <v>1</v>
      </c>
      <c r="K194" s="665">
        <v>2067</v>
      </c>
      <c r="L194" s="665"/>
      <c r="M194" s="665">
        <v>2067</v>
      </c>
      <c r="N194" s="665"/>
      <c r="O194" s="665"/>
      <c r="P194" s="678"/>
      <c r="Q194" s="666"/>
    </row>
    <row r="195" spans="1:17" ht="14.4" customHeight="1" x14ac:dyDescent="0.3">
      <c r="A195" s="661" t="s">
        <v>569</v>
      </c>
      <c r="B195" s="662" t="s">
        <v>5793</v>
      </c>
      <c r="C195" s="662" t="s">
        <v>5526</v>
      </c>
      <c r="D195" s="662" t="s">
        <v>5804</v>
      </c>
      <c r="E195" s="662" t="s">
        <v>5805</v>
      </c>
      <c r="F195" s="665"/>
      <c r="G195" s="665"/>
      <c r="H195" s="665"/>
      <c r="I195" s="665"/>
      <c r="J195" s="665">
        <v>2</v>
      </c>
      <c r="K195" s="665">
        <v>3252</v>
      </c>
      <c r="L195" s="665"/>
      <c r="M195" s="665">
        <v>1626</v>
      </c>
      <c r="N195" s="665">
        <v>1</v>
      </c>
      <c r="O195" s="665">
        <v>1630</v>
      </c>
      <c r="P195" s="678"/>
      <c r="Q195" s="666">
        <v>1630</v>
      </c>
    </row>
    <row r="196" spans="1:17" ht="14.4" customHeight="1" x14ac:dyDescent="0.3">
      <c r="A196" s="661" t="s">
        <v>569</v>
      </c>
      <c r="B196" s="662" t="s">
        <v>5793</v>
      </c>
      <c r="C196" s="662" t="s">
        <v>5526</v>
      </c>
      <c r="D196" s="662" t="s">
        <v>5806</v>
      </c>
      <c r="E196" s="662" t="s">
        <v>5807</v>
      </c>
      <c r="F196" s="665"/>
      <c r="G196" s="665"/>
      <c r="H196" s="665"/>
      <c r="I196" s="665"/>
      <c r="J196" s="665">
        <v>1</v>
      </c>
      <c r="K196" s="665">
        <v>5148</v>
      </c>
      <c r="L196" s="665"/>
      <c r="M196" s="665">
        <v>5148</v>
      </c>
      <c r="N196" s="665"/>
      <c r="O196" s="665"/>
      <c r="P196" s="678"/>
      <c r="Q196" s="666"/>
    </row>
    <row r="197" spans="1:17" ht="14.4" customHeight="1" x14ac:dyDescent="0.3">
      <c r="A197" s="661" t="s">
        <v>569</v>
      </c>
      <c r="B197" s="662" t="s">
        <v>5793</v>
      </c>
      <c r="C197" s="662" t="s">
        <v>5526</v>
      </c>
      <c r="D197" s="662" t="s">
        <v>5808</v>
      </c>
      <c r="E197" s="662" t="s">
        <v>5809</v>
      </c>
      <c r="F197" s="665">
        <v>2</v>
      </c>
      <c r="G197" s="665">
        <v>9778</v>
      </c>
      <c r="H197" s="665">
        <v>1</v>
      </c>
      <c r="I197" s="665">
        <v>4889</v>
      </c>
      <c r="J197" s="665">
        <v>1</v>
      </c>
      <c r="K197" s="665">
        <v>4898</v>
      </c>
      <c r="L197" s="665">
        <v>0.50092043362650851</v>
      </c>
      <c r="M197" s="665">
        <v>4898</v>
      </c>
      <c r="N197" s="665"/>
      <c r="O197" s="665"/>
      <c r="P197" s="678"/>
      <c r="Q197" s="666"/>
    </row>
    <row r="198" spans="1:17" ht="14.4" customHeight="1" x14ac:dyDescent="0.3">
      <c r="A198" s="661" t="s">
        <v>569</v>
      </c>
      <c r="B198" s="662" t="s">
        <v>5793</v>
      </c>
      <c r="C198" s="662" t="s">
        <v>5526</v>
      </c>
      <c r="D198" s="662" t="s">
        <v>5810</v>
      </c>
      <c r="E198" s="662" t="s">
        <v>5811</v>
      </c>
      <c r="F198" s="665">
        <v>1</v>
      </c>
      <c r="G198" s="665">
        <v>681</v>
      </c>
      <c r="H198" s="665">
        <v>1</v>
      </c>
      <c r="I198" s="665">
        <v>681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569</v>
      </c>
      <c r="B199" s="662" t="s">
        <v>5793</v>
      </c>
      <c r="C199" s="662" t="s">
        <v>5526</v>
      </c>
      <c r="D199" s="662" t="s">
        <v>5812</v>
      </c>
      <c r="E199" s="662" t="s">
        <v>5813</v>
      </c>
      <c r="F199" s="665">
        <v>1</v>
      </c>
      <c r="G199" s="665">
        <v>3513</v>
      </c>
      <c r="H199" s="665">
        <v>1</v>
      </c>
      <c r="I199" s="665">
        <v>3513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569</v>
      </c>
      <c r="B200" s="662" t="s">
        <v>5793</v>
      </c>
      <c r="C200" s="662" t="s">
        <v>5526</v>
      </c>
      <c r="D200" s="662" t="s">
        <v>5814</v>
      </c>
      <c r="E200" s="662" t="s">
        <v>5815</v>
      </c>
      <c r="F200" s="665">
        <v>5</v>
      </c>
      <c r="G200" s="665">
        <v>0</v>
      </c>
      <c r="H200" s="665"/>
      <c r="I200" s="665">
        <v>0</v>
      </c>
      <c r="J200" s="665">
        <v>2</v>
      </c>
      <c r="K200" s="665">
        <v>0</v>
      </c>
      <c r="L200" s="665"/>
      <c r="M200" s="665">
        <v>0</v>
      </c>
      <c r="N200" s="665">
        <v>2</v>
      </c>
      <c r="O200" s="665">
        <v>0</v>
      </c>
      <c r="P200" s="678"/>
      <c r="Q200" s="666">
        <v>0</v>
      </c>
    </row>
    <row r="201" spans="1:17" ht="14.4" customHeight="1" x14ac:dyDescent="0.3">
      <c r="A201" s="661" t="s">
        <v>569</v>
      </c>
      <c r="B201" s="662" t="s">
        <v>5793</v>
      </c>
      <c r="C201" s="662" t="s">
        <v>5526</v>
      </c>
      <c r="D201" s="662" t="s">
        <v>5816</v>
      </c>
      <c r="E201" s="662" t="s">
        <v>5817</v>
      </c>
      <c r="F201" s="665">
        <v>1</v>
      </c>
      <c r="G201" s="665">
        <v>0</v>
      </c>
      <c r="H201" s="665"/>
      <c r="I201" s="665">
        <v>0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569</v>
      </c>
      <c r="B202" s="662" t="s">
        <v>5793</v>
      </c>
      <c r="C202" s="662" t="s">
        <v>5526</v>
      </c>
      <c r="D202" s="662" t="s">
        <v>5818</v>
      </c>
      <c r="E202" s="662" t="s">
        <v>5819</v>
      </c>
      <c r="F202" s="665"/>
      <c r="G202" s="665"/>
      <c r="H202" s="665"/>
      <c r="I202" s="665"/>
      <c r="J202" s="665">
        <v>1</v>
      </c>
      <c r="K202" s="665">
        <v>0</v>
      </c>
      <c r="L202" s="665"/>
      <c r="M202" s="665">
        <v>0</v>
      </c>
      <c r="N202" s="665"/>
      <c r="O202" s="665"/>
      <c r="P202" s="678"/>
      <c r="Q202" s="666"/>
    </row>
    <row r="203" spans="1:17" ht="14.4" customHeight="1" x14ac:dyDescent="0.3">
      <c r="A203" s="661" t="s">
        <v>569</v>
      </c>
      <c r="B203" s="662" t="s">
        <v>5793</v>
      </c>
      <c r="C203" s="662" t="s">
        <v>5526</v>
      </c>
      <c r="D203" s="662" t="s">
        <v>5820</v>
      </c>
      <c r="E203" s="662" t="s">
        <v>5821</v>
      </c>
      <c r="F203" s="665">
        <v>1</v>
      </c>
      <c r="G203" s="665">
        <v>0</v>
      </c>
      <c r="H203" s="665"/>
      <c r="I203" s="665">
        <v>0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569</v>
      </c>
      <c r="B204" s="662" t="s">
        <v>5793</v>
      </c>
      <c r="C204" s="662" t="s">
        <v>5526</v>
      </c>
      <c r="D204" s="662" t="s">
        <v>5822</v>
      </c>
      <c r="E204" s="662" t="s">
        <v>5823</v>
      </c>
      <c r="F204" s="665">
        <v>1</v>
      </c>
      <c r="G204" s="665">
        <v>0</v>
      </c>
      <c r="H204" s="665"/>
      <c r="I204" s="665">
        <v>0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569</v>
      </c>
      <c r="B205" s="662" t="s">
        <v>5793</v>
      </c>
      <c r="C205" s="662" t="s">
        <v>5526</v>
      </c>
      <c r="D205" s="662" t="s">
        <v>5824</v>
      </c>
      <c r="E205" s="662" t="s">
        <v>5825</v>
      </c>
      <c r="F205" s="665"/>
      <c r="G205" s="665"/>
      <c r="H205" s="665"/>
      <c r="I205" s="665"/>
      <c r="J205" s="665">
        <v>1</v>
      </c>
      <c r="K205" s="665">
        <v>0</v>
      </c>
      <c r="L205" s="665"/>
      <c r="M205" s="665">
        <v>0</v>
      </c>
      <c r="N205" s="665">
        <v>1</v>
      </c>
      <c r="O205" s="665">
        <v>0</v>
      </c>
      <c r="P205" s="678"/>
      <c r="Q205" s="666">
        <v>0</v>
      </c>
    </row>
    <row r="206" spans="1:17" ht="14.4" customHeight="1" x14ac:dyDescent="0.3">
      <c r="A206" s="661" t="s">
        <v>569</v>
      </c>
      <c r="B206" s="662" t="s">
        <v>5793</v>
      </c>
      <c r="C206" s="662" t="s">
        <v>5526</v>
      </c>
      <c r="D206" s="662" t="s">
        <v>5826</v>
      </c>
      <c r="E206" s="662" t="s">
        <v>5827</v>
      </c>
      <c r="F206" s="665">
        <v>5</v>
      </c>
      <c r="G206" s="665">
        <v>0</v>
      </c>
      <c r="H206" s="665"/>
      <c r="I206" s="665">
        <v>0</v>
      </c>
      <c r="J206" s="665">
        <v>3</v>
      </c>
      <c r="K206" s="665">
        <v>0</v>
      </c>
      <c r="L206" s="665"/>
      <c r="M206" s="665">
        <v>0</v>
      </c>
      <c r="N206" s="665">
        <v>2</v>
      </c>
      <c r="O206" s="665">
        <v>0</v>
      </c>
      <c r="P206" s="678"/>
      <c r="Q206" s="666">
        <v>0</v>
      </c>
    </row>
    <row r="207" spans="1:17" ht="14.4" customHeight="1" x14ac:dyDescent="0.3">
      <c r="A207" s="661" t="s">
        <v>569</v>
      </c>
      <c r="B207" s="662" t="s">
        <v>5793</v>
      </c>
      <c r="C207" s="662" t="s">
        <v>5526</v>
      </c>
      <c r="D207" s="662" t="s">
        <v>5828</v>
      </c>
      <c r="E207" s="662" t="s">
        <v>5829</v>
      </c>
      <c r="F207" s="665">
        <v>1</v>
      </c>
      <c r="G207" s="665">
        <v>509</v>
      </c>
      <c r="H207" s="665">
        <v>1</v>
      </c>
      <c r="I207" s="665">
        <v>509</v>
      </c>
      <c r="J207" s="665">
        <v>1</v>
      </c>
      <c r="K207" s="665">
        <v>516</v>
      </c>
      <c r="L207" s="665">
        <v>1.0137524557956779</v>
      </c>
      <c r="M207" s="665">
        <v>516</v>
      </c>
      <c r="N207" s="665">
        <v>2</v>
      </c>
      <c r="O207" s="665">
        <v>1038</v>
      </c>
      <c r="P207" s="678">
        <v>2.0392927308447937</v>
      </c>
      <c r="Q207" s="666">
        <v>519</v>
      </c>
    </row>
    <row r="208" spans="1:17" ht="14.4" customHeight="1" x14ac:dyDescent="0.3">
      <c r="A208" s="661" t="s">
        <v>569</v>
      </c>
      <c r="B208" s="662" t="s">
        <v>5793</v>
      </c>
      <c r="C208" s="662" t="s">
        <v>5526</v>
      </c>
      <c r="D208" s="662" t="s">
        <v>5830</v>
      </c>
      <c r="E208" s="662" t="s">
        <v>5831</v>
      </c>
      <c r="F208" s="665">
        <v>2</v>
      </c>
      <c r="G208" s="665">
        <v>1600</v>
      </c>
      <c r="H208" s="665">
        <v>1</v>
      </c>
      <c r="I208" s="665">
        <v>800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569</v>
      </c>
      <c r="B209" s="662" t="s">
        <v>5793</v>
      </c>
      <c r="C209" s="662" t="s">
        <v>5526</v>
      </c>
      <c r="D209" s="662" t="s">
        <v>5832</v>
      </c>
      <c r="E209" s="662" t="s">
        <v>5833</v>
      </c>
      <c r="F209" s="665"/>
      <c r="G209" s="665"/>
      <c r="H209" s="665"/>
      <c r="I209" s="665"/>
      <c r="J209" s="665">
        <v>1</v>
      </c>
      <c r="K209" s="665">
        <v>6077</v>
      </c>
      <c r="L209" s="665"/>
      <c r="M209" s="665">
        <v>6077</v>
      </c>
      <c r="N209" s="665"/>
      <c r="O209" s="665"/>
      <c r="P209" s="678"/>
      <c r="Q209" s="666"/>
    </row>
    <row r="210" spans="1:17" ht="14.4" customHeight="1" x14ac:dyDescent="0.3">
      <c r="A210" s="661" t="s">
        <v>569</v>
      </c>
      <c r="B210" s="662" t="s">
        <v>5793</v>
      </c>
      <c r="C210" s="662" t="s">
        <v>5526</v>
      </c>
      <c r="D210" s="662" t="s">
        <v>5834</v>
      </c>
      <c r="E210" s="662" t="s">
        <v>5835</v>
      </c>
      <c r="F210" s="665">
        <v>5</v>
      </c>
      <c r="G210" s="665">
        <v>45170</v>
      </c>
      <c r="H210" s="665">
        <v>1</v>
      </c>
      <c r="I210" s="665">
        <v>9034</v>
      </c>
      <c r="J210" s="665">
        <v>3</v>
      </c>
      <c r="K210" s="665">
        <v>27288</v>
      </c>
      <c r="L210" s="665">
        <v>0.60411777728580918</v>
      </c>
      <c r="M210" s="665">
        <v>9096</v>
      </c>
      <c r="N210" s="665">
        <v>3</v>
      </c>
      <c r="O210" s="665">
        <v>27369</v>
      </c>
      <c r="P210" s="678">
        <v>0.60591100287801636</v>
      </c>
      <c r="Q210" s="666">
        <v>9123</v>
      </c>
    </row>
    <row r="211" spans="1:17" ht="14.4" customHeight="1" x14ac:dyDescent="0.3">
      <c r="A211" s="661" t="s">
        <v>569</v>
      </c>
      <c r="B211" s="662" t="s">
        <v>5793</v>
      </c>
      <c r="C211" s="662" t="s">
        <v>5526</v>
      </c>
      <c r="D211" s="662" t="s">
        <v>5783</v>
      </c>
      <c r="E211" s="662" t="s">
        <v>5784</v>
      </c>
      <c r="F211" s="665">
        <v>1</v>
      </c>
      <c r="G211" s="665">
        <v>1040</v>
      </c>
      <c r="H211" s="665">
        <v>1</v>
      </c>
      <c r="I211" s="665">
        <v>1040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569</v>
      </c>
      <c r="B212" s="662" t="s">
        <v>5793</v>
      </c>
      <c r="C212" s="662" t="s">
        <v>5526</v>
      </c>
      <c r="D212" s="662" t="s">
        <v>5836</v>
      </c>
      <c r="E212" s="662" t="s">
        <v>5837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3620</v>
      </c>
      <c r="P212" s="678"/>
      <c r="Q212" s="666">
        <v>3620</v>
      </c>
    </row>
    <row r="213" spans="1:17" ht="14.4" customHeight="1" x14ac:dyDescent="0.3">
      <c r="A213" s="661" t="s">
        <v>569</v>
      </c>
      <c r="B213" s="662" t="s">
        <v>5793</v>
      </c>
      <c r="C213" s="662" t="s">
        <v>5526</v>
      </c>
      <c r="D213" s="662" t="s">
        <v>603</v>
      </c>
      <c r="E213" s="662" t="s">
        <v>5838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1912</v>
      </c>
      <c r="P213" s="678"/>
      <c r="Q213" s="666">
        <v>1912</v>
      </c>
    </row>
    <row r="214" spans="1:17" ht="14.4" customHeight="1" x14ac:dyDescent="0.3">
      <c r="A214" s="661" t="s">
        <v>569</v>
      </c>
      <c r="B214" s="662" t="s">
        <v>5793</v>
      </c>
      <c r="C214" s="662" t="s">
        <v>5526</v>
      </c>
      <c r="D214" s="662" t="s">
        <v>5839</v>
      </c>
      <c r="E214" s="662" t="s">
        <v>5840</v>
      </c>
      <c r="F214" s="665">
        <v>1</v>
      </c>
      <c r="G214" s="665">
        <v>0</v>
      </c>
      <c r="H214" s="665"/>
      <c r="I214" s="665">
        <v>0</v>
      </c>
      <c r="J214" s="665">
        <v>2</v>
      </c>
      <c r="K214" s="665">
        <v>0</v>
      </c>
      <c r="L214" s="665"/>
      <c r="M214" s="665">
        <v>0</v>
      </c>
      <c r="N214" s="665">
        <v>1</v>
      </c>
      <c r="O214" s="665">
        <v>0</v>
      </c>
      <c r="P214" s="678"/>
      <c r="Q214" s="666">
        <v>0</v>
      </c>
    </row>
    <row r="215" spans="1:17" ht="14.4" customHeight="1" x14ac:dyDescent="0.3">
      <c r="A215" s="661" t="s">
        <v>569</v>
      </c>
      <c r="B215" s="662" t="s">
        <v>5793</v>
      </c>
      <c r="C215" s="662" t="s">
        <v>5526</v>
      </c>
      <c r="D215" s="662" t="s">
        <v>5841</v>
      </c>
      <c r="E215" s="662" t="s">
        <v>5842</v>
      </c>
      <c r="F215" s="665"/>
      <c r="G215" s="665"/>
      <c r="H215" s="665"/>
      <c r="I215" s="665"/>
      <c r="J215" s="665">
        <v>1</v>
      </c>
      <c r="K215" s="665">
        <v>6834</v>
      </c>
      <c r="L215" s="665"/>
      <c r="M215" s="665">
        <v>6834</v>
      </c>
      <c r="N215" s="665"/>
      <c r="O215" s="665"/>
      <c r="P215" s="678"/>
      <c r="Q215" s="666"/>
    </row>
    <row r="216" spans="1:17" ht="14.4" customHeight="1" x14ac:dyDescent="0.3">
      <c r="A216" s="661" t="s">
        <v>569</v>
      </c>
      <c r="B216" s="662" t="s">
        <v>5793</v>
      </c>
      <c r="C216" s="662" t="s">
        <v>5526</v>
      </c>
      <c r="D216" s="662" t="s">
        <v>5843</v>
      </c>
      <c r="E216" s="662" t="s">
        <v>5844</v>
      </c>
      <c r="F216" s="665">
        <v>5</v>
      </c>
      <c r="G216" s="665">
        <v>0</v>
      </c>
      <c r="H216" s="665"/>
      <c r="I216" s="665">
        <v>0</v>
      </c>
      <c r="J216" s="665">
        <v>3</v>
      </c>
      <c r="K216" s="665">
        <v>0</v>
      </c>
      <c r="L216" s="665"/>
      <c r="M216" s="665">
        <v>0</v>
      </c>
      <c r="N216" s="665">
        <v>2</v>
      </c>
      <c r="O216" s="665">
        <v>0</v>
      </c>
      <c r="P216" s="678"/>
      <c r="Q216" s="666">
        <v>0</v>
      </c>
    </row>
    <row r="217" spans="1:17" ht="14.4" customHeight="1" x14ac:dyDescent="0.3">
      <c r="A217" s="661" t="s">
        <v>569</v>
      </c>
      <c r="B217" s="662" t="s">
        <v>5793</v>
      </c>
      <c r="C217" s="662" t="s">
        <v>5526</v>
      </c>
      <c r="D217" s="662" t="s">
        <v>5845</v>
      </c>
      <c r="E217" s="662" t="s">
        <v>5846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8684</v>
      </c>
      <c r="P217" s="678"/>
      <c r="Q217" s="666">
        <v>8684</v>
      </c>
    </row>
    <row r="218" spans="1:17" ht="14.4" customHeight="1" x14ac:dyDescent="0.3">
      <c r="A218" s="661" t="s">
        <v>569</v>
      </c>
      <c r="B218" s="662" t="s">
        <v>5793</v>
      </c>
      <c r="C218" s="662" t="s">
        <v>5526</v>
      </c>
      <c r="D218" s="662" t="s">
        <v>5847</v>
      </c>
      <c r="E218" s="662" t="s">
        <v>5848</v>
      </c>
      <c r="F218" s="665">
        <v>2</v>
      </c>
      <c r="G218" s="665">
        <v>0</v>
      </c>
      <c r="H218" s="665"/>
      <c r="I218" s="665">
        <v>0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569</v>
      </c>
      <c r="B219" s="662" t="s">
        <v>5793</v>
      </c>
      <c r="C219" s="662" t="s">
        <v>5526</v>
      </c>
      <c r="D219" s="662" t="s">
        <v>5849</v>
      </c>
      <c r="E219" s="662" t="s">
        <v>5850</v>
      </c>
      <c r="F219" s="665"/>
      <c r="G219" s="665"/>
      <c r="H219" s="665"/>
      <c r="I219" s="665"/>
      <c r="J219" s="665">
        <v>2</v>
      </c>
      <c r="K219" s="665">
        <v>6438</v>
      </c>
      <c r="L219" s="665"/>
      <c r="M219" s="665">
        <v>3219</v>
      </c>
      <c r="N219" s="665"/>
      <c r="O219" s="665"/>
      <c r="P219" s="678"/>
      <c r="Q219" s="666"/>
    </row>
    <row r="220" spans="1:17" ht="14.4" customHeight="1" x14ac:dyDescent="0.3">
      <c r="A220" s="661" t="s">
        <v>569</v>
      </c>
      <c r="B220" s="662" t="s">
        <v>5793</v>
      </c>
      <c r="C220" s="662" t="s">
        <v>5526</v>
      </c>
      <c r="D220" s="662" t="s">
        <v>5851</v>
      </c>
      <c r="E220" s="662" t="s">
        <v>5852</v>
      </c>
      <c r="F220" s="665">
        <v>4</v>
      </c>
      <c r="G220" s="665">
        <v>0</v>
      </c>
      <c r="H220" s="665"/>
      <c r="I220" s="665">
        <v>0</v>
      </c>
      <c r="J220" s="665">
        <v>1</v>
      </c>
      <c r="K220" s="665">
        <v>0</v>
      </c>
      <c r="L220" s="665"/>
      <c r="M220" s="665">
        <v>0</v>
      </c>
      <c r="N220" s="665"/>
      <c r="O220" s="665"/>
      <c r="P220" s="678"/>
      <c r="Q220" s="666"/>
    </row>
    <row r="221" spans="1:17" ht="14.4" customHeight="1" x14ac:dyDescent="0.3">
      <c r="A221" s="661" t="s">
        <v>569</v>
      </c>
      <c r="B221" s="662" t="s">
        <v>5793</v>
      </c>
      <c r="C221" s="662" t="s">
        <v>5526</v>
      </c>
      <c r="D221" s="662" t="s">
        <v>5853</v>
      </c>
      <c r="E221" s="662" t="s">
        <v>5854</v>
      </c>
      <c r="F221" s="665">
        <v>1</v>
      </c>
      <c r="G221" s="665">
        <v>0</v>
      </c>
      <c r="H221" s="665"/>
      <c r="I221" s="665">
        <v>0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569</v>
      </c>
      <c r="B222" s="662" t="s">
        <v>5793</v>
      </c>
      <c r="C222" s="662" t="s">
        <v>5526</v>
      </c>
      <c r="D222" s="662" t="s">
        <v>5855</v>
      </c>
      <c r="E222" s="662" t="s">
        <v>5856</v>
      </c>
      <c r="F222" s="665"/>
      <c r="G222" s="665"/>
      <c r="H222" s="665"/>
      <c r="I222" s="665"/>
      <c r="J222" s="665">
        <v>2</v>
      </c>
      <c r="K222" s="665">
        <v>11152</v>
      </c>
      <c r="L222" s="665"/>
      <c r="M222" s="665">
        <v>5576</v>
      </c>
      <c r="N222" s="665"/>
      <c r="O222" s="665"/>
      <c r="P222" s="678"/>
      <c r="Q222" s="666"/>
    </row>
    <row r="223" spans="1:17" ht="14.4" customHeight="1" x14ac:dyDescent="0.3">
      <c r="A223" s="661" t="s">
        <v>569</v>
      </c>
      <c r="B223" s="662" t="s">
        <v>5793</v>
      </c>
      <c r="C223" s="662" t="s">
        <v>5526</v>
      </c>
      <c r="D223" s="662" t="s">
        <v>5857</v>
      </c>
      <c r="E223" s="662" t="s">
        <v>5858</v>
      </c>
      <c r="F223" s="665">
        <v>3</v>
      </c>
      <c r="G223" s="665">
        <v>13851</v>
      </c>
      <c r="H223" s="665">
        <v>1</v>
      </c>
      <c r="I223" s="665">
        <v>4617</v>
      </c>
      <c r="J223" s="665">
        <v>1</v>
      </c>
      <c r="K223" s="665">
        <v>4657</v>
      </c>
      <c r="L223" s="665">
        <v>0.33622121146487616</v>
      </c>
      <c r="M223" s="665">
        <v>4657</v>
      </c>
      <c r="N223" s="665">
        <v>1</v>
      </c>
      <c r="O223" s="665">
        <v>4675</v>
      </c>
      <c r="P223" s="678">
        <v>0.33752075662407044</v>
      </c>
      <c r="Q223" s="666">
        <v>4675</v>
      </c>
    </row>
    <row r="224" spans="1:17" ht="14.4" customHeight="1" x14ac:dyDescent="0.3">
      <c r="A224" s="661" t="s">
        <v>569</v>
      </c>
      <c r="B224" s="662" t="s">
        <v>5793</v>
      </c>
      <c r="C224" s="662" t="s">
        <v>5526</v>
      </c>
      <c r="D224" s="662" t="s">
        <v>5859</v>
      </c>
      <c r="E224" s="662" t="s">
        <v>5860</v>
      </c>
      <c r="F224" s="665">
        <v>1</v>
      </c>
      <c r="G224" s="665">
        <v>0</v>
      </c>
      <c r="H224" s="665"/>
      <c r="I224" s="665">
        <v>0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569</v>
      </c>
      <c r="B225" s="662" t="s">
        <v>5793</v>
      </c>
      <c r="C225" s="662" t="s">
        <v>5526</v>
      </c>
      <c r="D225" s="662" t="s">
        <v>5861</v>
      </c>
      <c r="E225" s="662" t="s">
        <v>5862</v>
      </c>
      <c r="F225" s="665"/>
      <c r="G225" s="665"/>
      <c r="H225" s="665"/>
      <c r="I225" s="665"/>
      <c r="J225" s="665">
        <v>1</v>
      </c>
      <c r="K225" s="665">
        <v>0</v>
      </c>
      <c r="L225" s="665"/>
      <c r="M225" s="665">
        <v>0</v>
      </c>
      <c r="N225" s="665"/>
      <c r="O225" s="665"/>
      <c r="P225" s="678"/>
      <c r="Q225" s="666"/>
    </row>
    <row r="226" spans="1:17" ht="14.4" customHeight="1" x14ac:dyDescent="0.3">
      <c r="A226" s="661" t="s">
        <v>569</v>
      </c>
      <c r="B226" s="662" t="s">
        <v>5793</v>
      </c>
      <c r="C226" s="662" t="s">
        <v>5526</v>
      </c>
      <c r="D226" s="662" t="s">
        <v>5863</v>
      </c>
      <c r="E226" s="662" t="s">
        <v>5864</v>
      </c>
      <c r="F226" s="665">
        <v>1</v>
      </c>
      <c r="G226" s="665">
        <v>9046</v>
      </c>
      <c r="H226" s="665">
        <v>1</v>
      </c>
      <c r="I226" s="665">
        <v>9046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569</v>
      </c>
      <c r="B227" s="662" t="s">
        <v>5793</v>
      </c>
      <c r="C227" s="662" t="s">
        <v>5526</v>
      </c>
      <c r="D227" s="662" t="s">
        <v>5865</v>
      </c>
      <c r="E227" s="662" t="s">
        <v>5866</v>
      </c>
      <c r="F227" s="665"/>
      <c r="G227" s="665"/>
      <c r="H227" s="665"/>
      <c r="I227" s="665"/>
      <c r="J227" s="665">
        <v>1</v>
      </c>
      <c r="K227" s="665">
        <v>0</v>
      </c>
      <c r="L227" s="665"/>
      <c r="M227" s="665">
        <v>0</v>
      </c>
      <c r="N227" s="665"/>
      <c r="O227" s="665"/>
      <c r="P227" s="678"/>
      <c r="Q227" s="666"/>
    </row>
    <row r="228" spans="1:17" ht="14.4" customHeight="1" x14ac:dyDescent="0.3">
      <c r="A228" s="661" t="s">
        <v>569</v>
      </c>
      <c r="B228" s="662" t="s">
        <v>5793</v>
      </c>
      <c r="C228" s="662" t="s">
        <v>5526</v>
      </c>
      <c r="D228" s="662" t="s">
        <v>5867</v>
      </c>
      <c r="E228" s="662" t="s">
        <v>5868</v>
      </c>
      <c r="F228" s="665"/>
      <c r="G228" s="665"/>
      <c r="H228" s="665"/>
      <c r="I228" s="665"/>
      <c r="J228" s="665">
        <v>1</v>
      </c>
      <c r="K228" s="665">
        <v>8406</v>
      </c>
      <c r="L228" s="665"/>
      <c r="M228" s="665">
        <v>8406</v>
      </c>
      <c r="N228" s="665"/>
      <c r="O228" s="665"/>
      <c r="P228" s="678"/>
      <c r="Q228" s="666"/>
    </row>
    <row r="229" spans="1:17" ht="14.4" customHeight="1" x14ac:dyDescent="0.3">
      <c r="A229" s="661" t="s">
        <v>569</v>
      </c>
      <c r="B229" s="662" t="s">
        <v>5793</v>
      </c>
      <c r="C229" s="662" t="s">
        <v>5526</v>
      </c>
      <c r="D229" s="662" t="s">
        <v>5869</v>
      </c>
      <c r="E229" s="662" t="s">
        <v>5870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0</v>
      </c>
      <c r="P229" s="678"/>
      <c r="Q229" s="666">
        <v>0</v>
      </c>
    </row>
    <row r="230" spans="1:17" ht="14.4" customHeight="1" x14ac:dyDescent="0.3">
      <c r="A230" s="661" t="s">
        <v>569</v>
      </c>
      <c r="B230" s="662" t="s">
        <v>5793</v>
      </c>
      <c r="C230" s="662" t="s">
        <v>5526</v>
      </c>
      <c r="D230" s="662" t="s">
        <v>5871</v>
      </c>
      <c r="E230" s="662" t="s">
        <v>5872</v>
      </c>
      <c r="F230" s="665">
        <v>1</v>
      </c>
      <c r="G230" s="665">
        <v>0</v>
      </c>
      <c r="H230" s="665"/>
      <c r="I230" s="665">
        <v>0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569</v>
      </c>
      <c r="B231" s="662" t="s">
        <v>5793</v>
      </c>
      <c r="C231" s="662" t="s">
        <v>5526</v>
      </c>
      <c r="D231" s="662" t="s">
        <v>5873</v>
      </c>
      <c r="E231" s="662" t="s">
        <v>5874</v>
      </c>
      <c r="F231" s="665">
        <v>1</v>
      </c>
      <c r="G231" s="665">
        <v>0</v>
      </c>
      <c r="H231" s="665"/>
      <c r="I231" s="665">
        <v>0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569</v>
      </c>
      <c r="B232" s="662" t="s">
        <v>5793</v>
      </c>
      <c r="C232" s="662" t="s">
        <v>5526</v>
      </c>
      <c r="D232" s="662" t="s">
        <v>5875</v>
      </c>
      <c r="E232" s="662" t="s">
        <v>5876</v>
      </c>
      <c r="F232" s="665">
        <v>1</v>
      </c>
      <c r="G232" s="665">
        <v>0</v>
      </c>
      <c r="H232" s="665"/>
      <c r="I232" s="665">
        <v>0</v>
      </c>
      <c r="J232" s="665">
        <v>1</v>
      </c>
      <c r="K232" s="665">
        <v>0</v>
      </c>
      <c r="L232" s="665"/>
      <c r="M232" s="665">
        <v>0</v>
      </c>
      <c r="N232" s="665"/>
      <c r="O232" s="665"/>
      <c r="P232" s="678"/>
      <c r="Q232" s="666"/>
    </row>
    <row r="233" spans="1:17" ht="14.4" customHeight="1" x14ac:dyDescent="0.3">
      <c r="A233" s="661" t="s">
        <v>569</v>
      </c>
      <c r="B233" s="662" t="s">
        <v>5793</v>
      </c>
      <c r="C233" s="662" t="s">
        <v>5526</v>
      </c>
      <c r="D233" s="662" t="s">
        <v>5877</v>
      </c>
      <c r="E233" s="662" t="s">
        <v>5878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0</v>
      </c>
      <c r="P233" s="678"/>
      <c r="Q233" s="666">
        <v>0</v>
      </c>
    </row>
    <row r="234" spans="1:17" ht="14.4" customHeight="1" x14ac:dyDescent="0.3">
      <c r="A234" s="661" t="s">
        <v>569</v>
      </c>
      <c r="B234" s="662" t="s">
        <v>5754</v>
      </c>
      <c r="C234" s="662" t="s">
        <v>5530</v>
      </c>
      <c r="D234" s="662" t="s">
        <v>5879</v>
      </c>
      <c r="E234" s="662" t="s">
        <v>5880</v>
      </c>
      <c r="F234" s="665"/>
      <c r="G234" s="665"/>
      <c r="H234" s="665"/>
      <c r="I234" s="665"/>
      <c r="J234" s="665"/>
      <c r="K234" s="665"/>
      <c r="L234" s="665"/>
      <c r="M234" s="665"/>
      <c r="N234" s="665">
        <v>7.1</v>
      </c>
      <c r="O234" s="665">
        <v>80186.33</v>
      </c>
      <c r="P234" s="678"/>
      <c r="Q234" s="666">
        <v>11293.849295774649</v>
      </c>
    </row>
    <row r="235" spans="1:17" ht="14.4" customHeight="1" x14ac:dyDescent="0.3">
      <c r="A235" s="661" t="s">
        <v>569</v>
      </c>
      <c r="B235" s="662" t="s">
        <v>5754</v>
      </c>
      <c r="C235" s="662" t="s">
        <v>5530</v>
      </c>
      <c r="D235" s="662" t="s">
        <v>5881</v>
      </c>
      <c r="E235" s="662" t="s">
        <v>5882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4988.09</v>
      </c>
      <c r="P235" s="678"/>
      <c r="Q235" s="666">
        <v>4988.09</v>
      </c>
    </row>
    <row r="236" spans="1:17" ht="14.4" customHeight="1" x14ac:dyDescent="0.3">
      <c r="A236" s="661" t="s">
        <v>569</v>
      </c>
      <c r="B236" s="662" t="s">
        <v>5754</v>
      </c>
      <c r="C236" s="662" t="s">
        <v>5530</v>
      </c>
      <c r="D236" s="662" t="s">
        <v>5883</v>
      </c>
      <c r="E236" s="662" t="s">
        <v>2270</v>
      </c>
      <c r="F236" s="665">
        <v>354</v>
      </c>
      <c r="G236" s="665">
        <v>44160.189999999995</v>
      </c>
      <c r="H236" s="665">
        <v>1</v>
      </c>
      <c r="I236" s="665">
        <v>124.74629943502823</v>
      </c>
      <c r="J236" s="665">
        <v>609</v>
      </c>
      <c r="K236" s="665">
        <v>58862.04</v>
      </c>
      <c r="L236" s="665">
        <v>1.3329208954943357</v>
      </c>
      <c r="M236" s="665">
        <v>96.653596059113298</v>
      </c>
      <c r="N236" s="665">
        <v>455</v>
      </c>
      <c r="O236" s="665">
        <v>51337.65</v>
      </c>
      <c r="P236" s="678">
        <v>1.1625323622928254</v>
      </c>
      <c r="Q236" s="666">
        <v>112.83</v>
      </c>
    </row>
    <row r="237" spans="1:17" ht="14.4" customHeight="1" x14ac:dyDescent="0.3">
      <c r="A237" s="661" t="s">
        <v>569</v>
      </c>
      <c r="B237" s="662" t="s">
        <v>5754</v>
      </c>
      <c r="C237" s="662" t="s">
        <v>5530</v>
      </c>
      <c r="D237" s="662" t="s">
        <v>5884</v>
      </c>
      <c r="E237" s="662" t="s">
        <v>1529</v>
      </c>
      <c r="F237" s="665"/>
      <c r="G237" s="665"/>
      <c r="H237" s="665"/>
      <c r="I237" s="665"/>
      <c r="J237" s="665"/>
      <c r="K237" s="665"/>
      <c r="L237" s="665"/>
      <c r="M237" s="665"/>
      <c r="N237" s="665">
        <v>2.6</v>
      </c>
      <c r="O237" s="665">
        <v>822.11</v>
      </c>
      <c r="P237" s="678"/>
      <c r="Q237" s="666">
        <v>316.19615384615383</v>
      </c>
    </row>
    <row r="238" spans="1:17" ht="14.4" customHeight="1" x14ac:dyDescent="0.3">
      <c r="A238" s="661" t="s">
        <v>569</v>
      </c>
      <c r="B238" s="662" t="s">
        <v>5754</v>
      </c>
      <c r="C238" s="662" t="s">
        <v>5530</v>
      </c>
      <c r="D238" s="662" t="s">
        <v>5885</v>
      </c>
      <c r="E238" s="662" t="s">
        <v>5886</v>
      </c>
      <c r="F238" s="665">
        <v>15</v>
      </c>
      <c r="G238" s="665">
        <v>1261.2</v>
      </c>
      <c r="H238" s="665">
        <v>1</v>
      </c>
      <c r="I238" s="665">
        <v>84.08</v>
      </c>
      <c r="J238" s="665"/>
      <c r="K238" s="665"/>
      <c r="L238" s="665"/>
      <c r="M238" s="665"/>
      <c r="N238" s="665">
        <v>31</v>
      </c>
      <c r="O238" s="665">
        <v>2493.33</v>
      </c>
      <c r="P238" s="678">
        <v>1.9769505233111322</v>
      </c>
      <c r="Q238" s="666">
        <v>80.429999999999993</v>
      </c>
    </row>
    <row r="239" spans="1:17" ht="14.4" customHeight="1" x14ac:dyDescent="0.3">
      <c r="A239" s="661" t="s">
        <v>569</v>
      </c>
      <c r="B239" s="662" t="s">
        <v>5754</v>
      </c>
      <c r="C239" s="662" t="s">
        <v>5530</v>
      </c>
      <c r="D239" s="662" t="s">
        <v>5887</v>
      </c>
      <c r="E239" s="662"/>
      <c r="F239" s="665">
        <v>40</v>
      </c>
      <c r="G239" s="665">
        <v>43172.800000000003</v>
      </c>
      <c r="H239" s="665">
        <v>1</v>
      </c>
      <c r="I239" s="665">
        <v>1079.3200000000002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569</v>
      </c>
      <c r="B240" s="662" t="s">
        <v>5754</v>
      </c>
      <c r="C240" s="662" t="s">
        <v>5530</v>
      </c>
      <c r="D240" s="662" t="s">
        <v>5888</v>
      </c>
      <c r="E240" s="662" t="s">
        <v>5889</v>
      </c>
      <c r="F240" s="665">
        <v>23</v>
      </c>
      <c r="G240" s="665">
        <v>4241.66</v>
      </c>
      <c r="H240" s="665">
        <v>1</v>
      </c>
      <c r="I240" s="665">
        <v>184.42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569</v>
      </c>
      <c r="B241" s="662" t="s">
        <v>5754</v>
      </c>
      <c r="C241" s="662" t="s">
        <v>5530</v>
      </c>
      <c r="D241" s="662" t="s">
        <v>5890</v>
      </c>
      <c r="E241" s="662" t="s">
        <v>1495</v>
      </c>
      <c r="F241" s="665">
        <v>562</v>
      </c>
      <c r="G241" s="665">
        <v>35393.81</v>
      </c>
      <c r="H241" s="665">
        <v>1</v>
      </c>
      <c r="I241" s="665">
        <v>62.978309608540918</v>
      </c>
      <c r="J241" s="665">
        <v>756</v>
      </c>
      <c r="K241" s="665">
        <v>43589.7</v>
      </c>
      <c r="L241" s="665">
        <v>1.231562807168824</v>
      </c>
      <c r="M241" s="665">
        <v>57.658333333333331</v>
      </c>
      <c r="N241" s="665">
        <v>650</v>
      </c>
      <c r="O241" s="665">
        <v>37960</v>
      </c>
      <c r="P241" s="678">
        <v>1.0725039208833409</v>
      </c>
      <c r="Q241" s="666">
        <v>58.4</v>
      </c>
    </row>
    <row r="242" spans="1:17" ht="14.4" customHeight="1" x14ac:dyDescent="0.3">
      <c r="A242" s="661" t="s">
        <v>569</v>
      </c>
      <c r="B242" s="662" t="s">
        <v>5754</v>
      </c>
      <c r="C242" s="662" t="s">
        <v>5530</v>
      </c>
      <c r="D242" s="662" t="s">
        <v>5538</v>
      </c>
      <c r="E242" s="662" t="s">
        <v>1588</v>
      </c>
      <c r="F242" s="665">
        <v>13</v>
      </c>
      <c r="G242" s="665">
        <v>16017.82</v>
      </c>
      <c r="H242" s="665">
        <v>1</v>
      </c>
      <c r="I242" s="665">
        <v>1232.1399999999999</v>
      </c>
      <c r="J242" s="665">
        <v>1</v>
      </c>
      <c r="K242" s="665">
        <v>1157.1099999999999</v>
      </c>
      <c r="L242" s="665">
        <v>7.2238918904070581E-2</v>
      </c>
      <c r="M242" s="665">
        <v>1157.1099999999999</v>
      </c>
      <c r="N242" s="665">
        <v>4</v>
      </c>
      <c r="O242" s="665">
        <v>4427.2</v>
      </c>
      <c r="P242" s="678">
        <v>0.27639216822264201</v>
      </c>
      <c r="Q242" s="666">
        <v>1106.8</v>
      </c>
    </row>
    <row r="243" spans="1:17" ht="14.4" customHeight="1" x14ac:dyDescent="0.3">
      <c r="A243" s="661" t="s">
        <v>569</v>
      </c>
      <c r="B243" s="662" t="s">
        <v>5754</v>
      </c>
      <c r="C243" s="662" t="s">
        <v>5530</v>
      </c>
      <c r="D243" s="662" t="s">
        <v>5891</v>
      </c>
      <c r="E243" s="662" t="s">
        <v>1525</v>
      </c>
      <c r="F243" s="665"/>
      <c r="G243" s="665"/>
      <c r="H243" s="665"/>
      <c r="I243" s="665"/>
      <c r="J243" s="665">
        <v>0.9</v>
      </c>
      <c r="K243" s="665">
        <v>12238.92</v>
      </c>
      <c r="L243" s="665"/>
      <c r="M243" s="665">
        <v>13598.8</v>
      </c>
      <c r="N243" s="665">
        <v>7.8999999999999995</v>
      </c>
      <c r="O243" s="665">
        <v>94905.86</v>
      </c>
      <c r="P243" s="678"/>
      <c r="Q243" s="666">
        <v>12013.400000000001</v>
      </c>
    </row>
    <row r="244" spans="1:17" ht="14.4" customHeight="1" x14ac:dyDescent="0.3">
      <c r="A244" s="661" t="s">
        <v>569</v>
      </c>
      <c r="B244" s="662" t="s">
        <v>5754</v>
      </c>
      <c r="C244" s="662" t="s">
        <v>5530</v>
      </c>
      <c r="D244" s="662" t="s">
        <v>5892</v>
      </c>
      <c r="E244" s="662" t="s">
        <v>5893</v>
      </c>
      <c r="F244" s="665">
        <v>44</v>
      </c>
      <c r="G244" s="665">
        <v>2552.44</v>
      </c>
      <c r="H244" s="665">
        <v>1</v>
      </c>
      <c r="I244" s="665">
        <v>58.01</v>
      </c>
      <c r="J244" s="665">
        <v>1</v>
      </c>
      <c r="K244" s="665">
        <v>40.36</v>
      </c>
      <c r="L244" s="665">
        <v>1.5812320759743616E-2</v>
      </c>
      <c r="M244" s="665">
        <v>40.36</v>
      </c>
      <c r="N244" s="665">
        <v>42</v>
      </c>
      <c r="O244" s="665">
        <v>1621.6200000000001</v>
      </c>
      <c r="P244" s="678">
        <v>0.63532149629374246</v>
      </c>
      <c r="Q244" s="666">
        <v>38.61</v>
      </c>
    </row>
    <row r="245" spans="1:17" ht="14.4" customHeight="1" x14ac:dyDescent="0.3">
      <c r="A245" s="661" t="s">
        <v>569</v>
      </c>
      <c r="B245" s="662" t="s">
        <v>5754</v>
      </c>
      <c r="C245" s="662" t="s">
        <v>5530</v>
      </c>
      <c r="D245" s="662" t="s">
        <v>5894</v>
      </c>
      <c r="E245" s="662"/>
      <c r="F245" s="665">
        <v>1</v>
      </c>
      <c r="G245" s="665">
        <v>2454.84</v>
      </c>
      <c r="H245" s="665">
        <v>1</v>
      </c>
      <c r="I245" s="665">
        <v>2454.84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569</v>
      </c>
      <c r="B246" s="662" t="s">
        <v>5754</v>
      </c>
      <c r="C246" s="662" t="s">
        <v>5530</v>
      </c>
      <c r="D246" s="662" t="s">
        <v>5895</v>
      </c>
      <c r="E246" s="662" t="s">
        <v>1558</v>
      </c>
      <c r="F246" s="665">
        <v>76.400000000000006</v>
      </c>
      <c r="G246" s="665">
        <v>30858.480000000003</v>
      </c>
      <c r="H246" s="665">
        <v>1</v>
      </c>
      <c r="I246" s="665">
        <v>403.90680628272253</v>
      </c>
      <c r="J246" s="665">
        <v>76.7</v>
      </c>
      <c r="K246" s="665">
        <v>30678.78</v>
      </c>
      <c r="L246" s="665">
        <v>0.99417664123443528</v>
      </c>
      <c r="M246" s="665">
        <v>399.98409387222944</v>
      </c>
      <c r="N246" s="665">
        <v>69.400000000000006</v>
      </c>
      <c r="O246" s="665">
        <v>26830.07</v>
      </c>
      <c r="P246" s="678">
        <v>0.86945533286150178</v>
      </c>
      <c r="Q246" s="666">
        <v>386.60043227665705</v>
      </c>
    </row>
    <row r="247" spans="1:17" ht="14.4" customHeight="1" x14ac:dyDescent="0.3">
      <c r="A247" s="661" t="s">
        <v>569</v>
      </c>
      <c r="B247" s="662" t="s">
        <v>5754</v>
      </c>
      <c r="C247" s="662" t="s">
        <v>5530</v>
      </c>
      <c r="D247" s="662" t="s">
        <v>2123</v>
      </c>
      <c r="E247" s="662" t="s">
        <v>5896</v>
      </c>
      <c r="F247" s="665"/>
      <c r="G247" s="665"/>
      <c r="H247" s="665"/>
      <c r="I247" s="665"/>
      <c r="J247" s="665"/>
      <c r="K247" s="665"/>
      <c r="L247" s="665"/>
      <c r="M247" s="665"/>
      <c r="N247" s="665">
        <v>4</v>
      </c>
      <c r="O247" s="665">
        <v>32940.6</v>
      </c>
      <c r="P247" s="678"/>
      <c r="Q247" s="666">
        <v>8235.15</v>
      </c>
    </row>
    <row r="248" spans="1:17" ht="14.4" customHeight="1" x14ac:dyDescent="0.3">
      <c r="A248" s="661" t="s">
        <v>569</v>
      </c>
      <c r="B248" s="662" t="s">
        <v>5754</v>
      </c>
      <c r="C248" s="662" t="s">
        <v>5530</v>
      </c>
      <c r="D248" s="662" t="s">
        <v>5897</v>
      </c>
      <c r="E248" s="662" t="s">
        <v>5896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17279.77</v>
      </c>
      <c r="P248" s="678"/>
      <c r="Q248" s="666">
        <v>17279.77</v>
      </c>
    </row>
    <row r="249" spans="1:17" ht="14.4" customHeight="1" x14ac:dyDescent="0.3">
      <c r="A249" s="661" t="s">
        <v>569</v>
      </c>
      <c r="B249" s="662" t="s">
        <v>5754</v>
      </c>
      <c r="C249" s="662" t="s">
        <v>5530</v>
      </c>
      <c r="D249" s="662" t="s">
        <v>5898</v>
      </c>
      <c r="E249" s="662" t="s">
        <v>5899</v>
      </c>
      <c r="F249" s="665">
        <v>2.1</v>
      </c>
      <c r="G249" s="665">
        <v>859.95</v>
      </c>
      <c r="H249" s="665">
        <v>1</v>
      </c>
      <c r="I249" s="665">
        <v>409.5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569</v>
      </c>
      <c r="B250" s="662" t="s">
        <v>5754</v>
      </c>
      <c r="C250" s="662" t="s">
        <v>5530</v>
      </c>
      <c r="D250" s="662" t="s">
        <v>5900</v>
      </c>
      <c r="E250" s="662" t="s">
        <v>2287</v>
      </c>
      <c r="F250" s="665"/>
      <c r="G250" s="665"/>
      <c r="H250" s="665"/>
      <c r="I250" s="665"/>
      <c r="J250" s="665">
        <v>34</v>
      </c>
      <c r="K250" s="665">
        <v>950</v>
      </c>
      <c r="L250" s="665"/>
      <c r="M250" s="665">
        <v>27.941176470588236</v>
      </c>
      <c r="N250" s="665">
        <v>7</v>
      </c>
      <c r="O250" s="665">
        <v>300.16000000000003</v>
      </c>
      <c r="P250" s="678"/>
      <c r="Q250" s="666">
        <v>42.88</v>
      </c>
    </row>
    <row r="251" spans="1:17" ht="14.4" customHeight="1" x14ac:dyDescent="0.3">
      <c r="A251" s="661" t="s">
        <v>569</v>
      </c>
      <c r="B251" s="662" t="s">
        <v>5754</v>
      </c>
      <c r="C251" s="662" t="s">
        <v>5530</v>
      </c>
      <c r="D251" s="662" t="s">
        <v>5901</v>
      </c>
      <c r="E251" s="662" t="s">
        <v>1574</v>
      </c>
      <c r="F251" s="665"/>
      <c r="G251" s="665"/>
      <c r="H251" s="665"/>
      <c r="I251" s="665"/>
      <c r="J251" s="665">
        <v>6</v>
      </c>
      <c r="K251" s="665">
        <v>484.38</v>
      </c>
      <c r="L251" s="665"/>
      <c r="M251" s="665">
        <v>80.73</v>
      </c>
      <c r="N251" s="665"/>
      <c r="O251" s="665"/>
      <c r="P251" s="678"/>
      <c r="Q251" s="666"/>
    </row>
    <row r="252" spans="1:17" ht="14.4" customHeight="1" x14ac:dyDescent="0.3">
      <c r="A252" s="661" t="s">
        <v>569</v>
      </c>
      <c r="B252" s="662" t="s">
        <v>5754</v>
      </c>
      <c r="C252" s="662" t="s">
        <v>5530</v>
      </c>
      <c r="D252" s="662" t="s">
        <v>5902</v>
      </c>
      <c r="E252" s="662" t="s">
        <v>2246</v>
      </c>
      <c r="F252" s="665"/>
      <c r="G252" s="665"/>
      <c r="H252" s="665"/>
      <c r="I252" s="665"/>
      <c r="J252" s="665"/>
      <c r="K252" s="665"/>
      <c r="L252" s="665"/>
      <c r="M252" s="665"/>
      <c r="N252" s="665">
        <v>0.4</v>
      </c>
      <c r="O252" s="665">
        <v>108.06</v>
      </c>
      <c r="P252" s="678"/>
      <c r="Q252" s="666">
        <v>270.14999999999998</v>
      </c>
    </row>
    <row r="253" spans="1:17" ht="14.4" customHeight="1" x14ac:dyDescent="0.3">
      <c r="A253" s="661" t="s">
        <v>569</v>
      </c>
      <c r="B253" s="662" t="s">
        <v>5754</v>
      </c>
      <c r="C253" s="662" t="s">
        <v>5530</v>
      </c>
      <c r="D253" s="662" t="s">
        <v>5903</v>
      </c>
      <c r="E253" s="662" t="s">
        <v>2254</v>
      </c>
      <c r="F253" s="665">
        <v>73.600000000000009</v>
      </c>
      <c r="G253" s="665">
        <v>27931.78</v>
      </c>
      <c r="H253" s="665">
        <v>1</v>
      </c>
      <c r="I253" s="665">
        <v>379.50788043478252</v>
      </c>
      <c r="J253" s="665">
        <v>63.300000000000004</v>
      </c>
      <c r="K253" s="665">
        <v>23430.57</v>
      </c>
      <c r="L253" s="665">
        <v>0.83884986921707105</v>
      </c>
      <c r="M253" s="665">
        <v>370.15118483412317</v>
      </c>
      <c r="N253" s="665">
        <v>72.199999999999989</v>
      </c>
      <c r="O253" s="665">
        <v>26226.649999999998</v>
      </c>
      <c r="P253" s="678">
        <v>0.9389537652093779</v>
      </c>
      <c r="Q253" s="666">
        <v>363.25</v>
      </c>
    </row>
    <row r="254" spans="1:17" ht="14.4" customHeight="1" x14ac:dyDescent="0.3">
      <c r="A254" s="661" t="s">
        <v>569</v>
      </c>
      <c r="B254" s="662" t="s">
        <v>5754</v>
      </c>
      <c r="C254" s="662" t="s">
        <v>5530</v>
      </c>
      <c r="D254" s="662" t="s">
        <v>5904</v>
      </c>
      <c r="E254" s="662" t="s">
        <v>5905</v>
      </c>
      <c r="F254" s="665"/>
      <c r="G254" s="665"/>
      <c r="H254" s="665"/>
      <c r="I254" s="665"/>
      <c r="J254" s="665">
        <v>1</v>
      </c>
      <c r="K254" s="665">
        <v>62.71</v>
      </c>
      <c r="L254" s="665"/>
      <c r="M254" s="665">
        <v>62.71</v>
      </c>
      <c r="N254" s="665"/>
      <c r="O254" s="665"/>
      <c r="P254" s="678"/>
      <c r="Q254" s="666"/>
    </row>
    <row r="255" spans="1:17" ht="14.4" customHeight="1" x14ac:dyDescent="0.3">
      <c r="A255" s="661" t="s">
        <v>569</v>
      </c>
      <c r="B255" s="662" t="s">
        <v>5754</v>
      </c>
      <c r="C255" s="662" t="s">
        <v>5530</v>
      </c>
      <c r="D255" s="662" t="s">
        <v>5906</v>
      </c>
      <c r="E255" s="662" t="s">
        <v>5907</v>
      </c>
      <c r="F255" s="665">
        <v>24</v>
      </c>
      <c r="G255" s="665">
        <v>3299.04</v>
      </c>
      <c r="H255" s="665">
        <v>1</v>
      </c>
      <c r="I255" s="665">
        <v>137.46</v>
      </c>
      <c r="J255" s="665"/>
      <c r="K255" s="665"/>
      <c r="L255" s="665"/>
      <c r="M255" s="665"/>
      <c r="N255" s="665">
        <v>20</v>
      </c>
      <c r="O255" s="665">
        <v>2629.6</v>
      </c>
      <c r="P255" s="678">
        <v>0.7970803627722004</v>
      </c>
      <c r="Q255" s="666">
        <v>131.47999999999999</v>
      </c>
    </row>
    <row r="256" spans="1:17" ht="14.4" customHeight="1" x14ac:dyDescent="0.3">
      <c r="A256" s="661" t="s">
        <v>569</v>
      </c>
      <c r="B256" s="662" t="s">
        <v>5754</v>
      </c>
      <c r="C256" s="662" t="s">
        <v>5530</v>
      </c>
      <c r="D256" s="662" t="s">
        <v>5908</v>
      </c>
      <c r="E256" s="662" t="s">
        <v>5909</v>
      </c>
      <c r="F256" s="665">
        <v>4</v>
      </c>
      <c r="G256" s="665">
        <v>163.80000000000001</v>
      </c>
      <c r="H256" s="665">
        <v>1</v>
      </c>
      <c r="I256" s="665">
        <v>40.950000000000003</v>
      </c>
      <c r="J256" s="665">
        <v>31</v>
      </c>
      <c r="K256" s="665">
        <v>977.49</v>
      </c>
      <c r="L256" s="665">
        <v>5.9675824175824168</v>
      </c>
      <c r="M256" s="665">
        <v>31.531935483870967</v>
      </c>
      <c r="N256" s="665">
        <v>77</v>
      </c>
      <c r="O256" s="665">
        <v>3277.3199999999997</v>
      </c>
      <c r="P256" s="678">
        <v>20.008058608058604</v>
      </c>
      <c r="Q256" s="666">
        <v>42.562597402597397</v>
      </c>
    </row>
    <row r="257" spans="1:17" ht="14.4" customHeight="1" x14ac:dyDescent="0.3">
      <c r="A257" s="661" t="s">
        <v>569</v>
      </c>
      <c r="B257" s="662" t="s">
        <v>5754</v>
      </c>
      <c r="C257" s="662" t="s">
        <v>5530</v>
      </c>
      <c r="D257" s="662" t="s">
        <v>5910</v>
      </c>
      <c r="E257" s="662" t="s">
        <v>5911</v>
      </c>
      <c r="F257" s="665"/>
      <c r="G257" s="665"/>
      <c r="H257" s="665"/>
      <c r="I257" s="665"/>
      <c r="J257" s="665"/>
      <c r="K257" s="665"/>
      <c r="L257" s="665"/>
      <c r="M257" s="665"/>
      <c r="N257" s="665">
        <v>23</v>
      </c>
      <c r="O257" s="665">
        <v>1512.25</v>
      </c>
      <c r="P257" s="678"/>
      <c r="Q257" s="666">
        <v>65.75</v>
      </c>
    </row>
    <row r="258" spans="1:17" ht="14.4" customHeight="1" x14ac:dyDescent="0.3">
      <c r="A258" s="661" t="s">
        <v>569</v>
      </c>
      <c r="B258" s="662" t="s">
        <v>5754</v>
      </c>
      <c r="C258" s="662" t="s">
        <v>5530</v>
      </c>
      <c r="D258" s="662" t="s">
        <v>5912</v>
      </c>
      <c r="E258" s="662"/>
      <c r="F258" s="665"/>
      <c r="G258" s="665"/>
      <c r="H258" s="665"/>
      <c r="I258" s="665"/>
      <c r="J258" s="665">
        <v>1</v>
      </c>
      <c r="K258" s="665">
        <v>379.75</v>
      </c>
      <c r="L258" s="665"/>
      <c r="M258" s="665">
        <v>379.75</v>
      </c>
      <c r="N258" s="665"/>
      <c r="O258" s="665"/>
      <c r="P258" s="678"/>
      <c r="Q258" s="666"/>
    </row>
    <row r="259" spans="1:17" ht="14.4" customHeight="1" x14ac:dyDescent="0.3">
      <c r="A259" s="661" t="s">
        <v>569</v>
      </c>
      <c r="B259" s="662" t="s">
        <v>5754</v>
      </c>
      <c r="C259" s="662" t="s">
        <v>5530</v>
      </c>
      <c r="D259" s="662" t="s">
        <v>5913</v>
      </c>
      <c r="E259" s="662" t="s">
        <v>2104</v>
      </c>
      <c r="F259" s="665"/>
      <c r="G259" s="665"/>
      <c r="H259" s="665"/>
      <c r="I259" s="665"/>
      <c r="J259" s="665">
        <v>127</v>
      </c>
      <c r="K259" s="665">
        <v>29103.32</v>
      </c>
      <c r="L259" s="665"/>
      <c r="M259" s="665">
        <v>229.16</v>
      </c>
      <c r="N259" s="665">
        <v>16</v>
      </c>
      <c r="O259" s="665">
        <v>3606.8</v>
      </c>
      <c r="P259" s="678"/>
      <c r="Q259" s="666">
        <v>225.42500000000001</v>
      </c>
    </row>
    <row r="260" spans="1:17" ht="14.4" customHeight="1" x14ac:dyDescent="0.3">
      <c r="A260" s="661" t="s">
        <v>569</v>
      </c>
      <c r="B260" s="662" t="s">
        <v>5754</v>
      </c>
      <c r="C260" s="662" t="s">
        <v>5530</v>
      </c>
      <c r="D260" s="662" t="s">
        <v>5914</v>
      </c>
      <c r="E260" s="662" t="s">
        <v>1602</v>
      </c>
      <c r="F260" s="665"/>
      <c r="G260" s="665"/>
      <c r="H260" s="665"/>
      <c r="I260" s="665"/>
      <c r="J260" s="665"/>
      <c r="K260" s="665"/>
      <c r="L260" s="665"/>
      <c r="M260" s="665"/>
      <c r="N260" s="665">
        <v>21</v>
      </c>
      <c r="O260" s="665">
        <v>1380.75</v>
      </c>
      <c r="P260" s="678"/>
      <c r="Q260" s="666">
        <v>65.75</v>
      </c>
    </row>
    <row r="261" spans="1:17" ht="14.4" customHeight="1" x14ac:dyDescent="0.3">
      <c r="A261" s="661" t="s">
        <v>569</v>
      </c>
      <c r="B261" s="662" t="s">
        <v>5754</v>
      </c>
      <c r="C261" s="662" t="s">
        <v>5530</v>
      </c>
      <c r="D261" s="662" t="s">
        <v>5915</v>
      </c>
      <c r="E261" s="662" t="s">
        <v>1544</v>
      </c>
      <c r="F261" s="665">
        <v>4.5</v>
      </c>
      <c r="G261" s="665">
        <v>436.13</v>
      </c>
      <c r="H261" s="665">
        <v>1</v>
      </c>
      <c r="I261" s="665">
        <v>96.917777777777772</v>
      </c>
      <c r="J261" s="665">
        <v>5.8</v>
      </c>
      <c r="K261" s="665">
        <v>562.02</v>
      </c>
      <c r="L261" s="665">
        <v>1.2886524660078418</v>
      </c>
      <c r="M261" s="665">
        <v>96.9</v>
      </c>
      <c r="N261" s="665">
        <v>1.7</v>
      </c>
      <c r="O261" s="665">
        <v>157.59</v>
      </c>
      <c r="P261" s="678">
        <v>0.36133721596771606</v>
      </c>
      <c r="Q261" s="666">
        <v>92.7</v>
      </c>
    </row>
    <row r="262" spans="1:17" ht="14.4" customHeight="1" x14ac:dyDescent="0.3">
      <c r="A262" s="661" t="s">
        <v>569</v>
      </c>
      <c r="B262" s="662" t="s">
        <v>5754</v>
      </c>
      <c r="C262" s="662" t="s">
        <v>5530</v>
      </c>
      <c r="D262" s="662" t="s">
        <v>5916</v>
      </c>
      <c r="E262" s="662" t="s">
        <v>2283</v>
      </c>
      <c r="F262" s="665"/>
      <c r="G262" s="665"/>
      <c r="H262" s="665"/>
      <c r="I262" s="665"/>
      <c r="J262" s="665">
        <v>111</v>
      </c>
      <c r="K262" s="665">
        <v>6080</v>
      </c>
      <c r="L262" s="665"/>
      <c r="M262" s="665">
        <v>54.774774774774777</v>
      </c>
      <c r="N262" s="665">
        <v>38</v>
      </c>
      <c r="O262" s="665">
        <v>2591.9</v>
      </c>
      <c r="P262" s="678"/>
      <c r="Q262" s="666">
        <v>68.207894736842107</v>
      </c>
    </row>
    <row r="263" spans="1:17" ht="14.4" customHeight="1" x14ac:dyDescent="0.3">
      <c r="A263" s="661" t="s">
        <v>569</v>
      </c>
      <c r="B263" s="662" t="s">
        <v>5754</v>
      </c>
      <c r="C263" s="662" t="s">
        <v>5530</v>
      </c>
      <c r="D263" s="662" t="s">
        <v>5917</v>
      </c>
      <c r="E263" s="662" t="s">
        <v>5918</v>
      </c>
      <c r="F263" s="665"/>
      <c r="G263" s="665"/>
      <c r="H263" s="665"/>
      <c r="I263" s="665"/>
      <c r="J263" s="665">
        <v>2</v>
      </c>
      <c r="K263" s="665">
        <v>1659</v>
      </c>
      <c r="L263" s="665"/>
      <c r="M263" s="665">
        <v>829.5</v>
      </c>
      <c r="N263" s="665"/>
      <c r="O263" s="665"/>
      <c r="P263" s="678"/>
      <c r="Q263" s="666"/>
    </row>
    <row r="264" spans="1:17" ht="14.4" customHeight="1" x14ac:dyDescent="0.3">
      <c r="A264" s="661" t="s">
        <v>569</v>
      </c>
      <c r="B264" s="662" t="s">
        <v>5754</v>
      </c>
      <c r="C264" s="662" t="s">
        <v>5530</v>
      </c>
      <c r="D264" s="662" t="s">
        <v>5919</v>
      </c>
      <c r="E264" s="662" t="s">
        <v>2332</v>
      </c>
      <c r="F264" s="665">
        <v>1.1000000000000001</v>
      </c>
      <c r="G264" s="665">
        <v>887.48</v>
      </c>
      <c r="H264" s="665">
        <v>1</v>
      </c>
      <c r="I264" s="665">
        <v>806.8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569</v>
      </c>
      <c r="B265" s="662" t="s">
        <v>5754</v>
      </c>
      <c r="C265" s="662" t="s">
        <v>5530</v>
      </c>
      <c r="D265" s="662" t="s">
        <v>1639</v>
      </c>
      <c r="E265" s="662" t="s">
        <v>1640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1287.3599999999999</v>
      </c>
      <c r="P265" s="678"/>
      <c r="Q265" s="666">
        <v>1287.3599999999999</v>
      </c>
    </row>
    <row r="266" spans="1:17" ht="14.4" customHeight="1" x14ac:dyDescent="0.3">
      <c r="A266" s="661" t="s">
        <v>569</v>
      </c>
      <c r="B266" s="662" t="s">
        <v>5754</v>
      </c>
      <c r="C266" s="662" t="s">
        <v>5530</v>
      </c>
      <c r="D266" s="662" t="s">
        <v>5920</v>
      </c>
      <c r="E266" s="662" t="s">
        <v>5921</v>
      </c>
      <c r="F266" s="665"/>
      <c r="G266" s="665"/>
      <c r="H266" s="665"/>
      <c r="I266" s="665"/>
      <c r="J266" s="665">
        <v>0.1</v>
      </c>
      <c r="K266" s="665">
        <v>165.15</v>
      </c>
      <c r="L266" s="665"/>
      <c r="M266" s="665">
        <v>1651.5</v>
      </c>
      <c r="N266" s="665"/>
      <c r="O266" s="665"/>
      <c r="P266" s="678"/>
      <c r="Q266" s="666"/>
    </row>
    <row r="267" spans="1:17" ht="14.4" customHeight="1" x14ac:dyDescent="0.3">
      <c r="A267" s="661" t="s">
        <v>569</v>
      </c>
      <c r="B267" s="662" t="s">
        <v>5754</v>
      </c>
      <c r="C267" s="662" t="s">
        <v>5530</v>
      </c>
      <c r="D267" s="662" t="s">
        <v>5922</v>
      </c>
      <c r="E267" s="662" t="s">
        <v>2334</v>
      </c>
      <c r="F267" s="665">
        <v>3.5</v>
      </c>
      <c r="G267" s="665">
        <v>13740.66</v>
      </c>
      <c r="H267" s="665">
        <v>1</v>
      </c>
      <c r="I267" s="665">
        <v>3925.9028571428571</v>
      </c>
      <c r="J267" s="665">
        <v>8.4</v>
      </c>
      <c r="K267" s="665">
        <v>32977.56</v>
      </c>
      <c r="L267" s="665">
        <v>2.399998253359009</v>
      </c>
      <c r="M267" s="665">
        <v>3925.8999999999996</v>
      </c>
      <c r="N267" s="665">
        <v>4</v>
      </c>
      <c r="O267" s="665">
        <v>15020.8</v>
      </c>
      <c r="P267" s="678">
        <v>1.093164374928133</v>
      </c>
      <c r="Q267" s="666">
        <v>3755.2</v>
      </c>
    </row>
    <row r="268" spans="1:17" ht="14.4" customHeight="1" x14ac:dyDescent="0.3">
      <c r="A268" s="661" t="s">
        <v>569</v>
      </c>
      <c r="B268" s="662" t="s">
        <v>5754</v>
      </c>
      <c r="C268" s="662" t="s">
        <v>5530</v>
      </c>
      <c r="D268" s="662" t="s">
        <v>5923</v>
      </c>
      <c r="E268" s="662" t="s">
        <v>5924</v>
      </c>
      <c r="F268" s="665"/>
      <c r="G268" s="665"/>
      <c r="H268" s="665"/>
      <c r="I268" s="665"/>
      <c r="J268" s="665">
        <v>2.4</v>
      </c>
      <c r="K268" s="665">
        <v>2590.35</v>
      </c>
      <c r="L268" s="665"/>
      <c r="M268" s="665">
        <v>1079.3125</v>
      </c>
      <c r="N268" s="665"/>
      <c r="O268" s="665"/>
      <c r="P268" s="678"/>
      <c r="Q268" s="666"/>
    </row>
    <row r="269" spans="1:17" ht="14.4" customHeight="1" x14ac:dyDescent="0.3">
      <c r="A269" s="661" t="s">
        <v>569</v>
      </c>
      <c r="B269" s="662" t="s">
        <v>5754</v>
      </c>
      <c r="C269" s="662" t="s">
        <v>5530</v>
      </c>
      <c r="D269" s="662" t="s">
        <v>5925</v>
      </c>
      <c r="E269" s="662" t="s">
        <v>1539</v>
      </c>
      <c r="F269" s="665">
        <v>12</v>
      </c>
      <c r="G269" s="665">
        <v>13799.64</v>
      </c>
      <c r="H269" s="665">
        <v>1</v>
      </c>
      <c r="I269" s="665">
        <v>1149.97</v>
      </c>
      <c r="J269" s="665">
        <v>5.9</v>
      </c>
      <c r="K269" s="665">
        <v>4762.87</v>
      </c>
      <c r="L269" s="665">
        <v>0.34514451101622939</v>
      </c>
      <c r="M269" s="665">
        <v>807.26610169491516</v>
      </c>
      <c r="N269" s="665">
        <v>4.9000000000000004</v>
      </c>
      <c r="O269" s="665">
        <v>3783.51</v>
      </c>
      <c r="P269" s="678">
        <v>0.27417454368374827</v>
      </c>
      <c r="Q269" s="666">
        <v>772.14489795918371</v>
      </c>
    </row>
    <row r="270" spans="1:17" ht="14.4" customHeight="1" x14ac:dyDescent="0.3">
      <c r="A270" s="661" t="s">
        <v>569</v>
      </c>
      <c r="B270" s="662" t="s">
        <v>5754</v>
      </c>
      <c r="C270" s="662" t="s">
        <v>5530</v>
      </c>
      <c r="D270" s="662" t="s">
        <v>5926</v>
      </c>
      <c r="E270" s="662" t="s">
        <v>5927</v>
      </c>
      <c r="F270" s="665">
        <v>12.24</v>
      </c>
      <c r="G270" s="665">
        <v>44407.340000000004</v>
      </c>
      <c r="H270" s="665">
        <v>1</v>
      </c>
      <c r="I270" s="665">
        <v>3628.0506535947716</v>
      </c>
      <c r="J270" s="665">
        <v>15</v>
      </c>
      <c r="K270" s="665">
        <v>54420.7</v>
      </c>
      <c r="L270" s="665">
        <v>1.2254888493658929</v>
      </c>
      <c r="M270" s="665">
        <v>3628.0466666666666</v>
      </c>
      <c r="N270" s="665">
        <v>22.68</v>
      </c>
      <c r="O270" s="665">
        <v>61378.63</v>
      </c>
      <c r="P270" s="678">
        <v>1.3821730821976725</v>
      </c>
      <c r="Q270" s="666">
        <v>2706.2888007054671</v>
      </c>
    </row>
    <row r="271" spans="1:17" ht="14.4" customHeight="1" x14ac:dyDescent="0.3">
      <c r="A271" s="661" t="s">
        <v>569</v>
      </c>
      <c r="B271" s="662" t="s">
        <v>5754</v>
      </c>
      <c r="C271" s="662" t="s">
        <v>5530</v>
      </c>
      <c r="D271" s="662" t="s">
        <v>5928</v>
      </c>
      <c r="E271" s="662" t="s">
        <v>5929</v>
      </c>
      <c r="F271" s="665"/>
      <c r="G271" s="665"/>
      <c r="H271" s="665"/>
      <c r="I271" s="665"/>
      <c r="J271" s="665">
        <v>4.8</v>
      </c>
      <c r="K271" s="665">
        <v>2328</v>
      </c>
      <c r="L271" s="665"/>
      <c r="M271" s="665">
        <v>485</v>
      </c>
      <c r="N271" s="665"/>
      <c r="O271" s="665"/>
      <c r="P271" s="678"/>
      <c r="Q271" s="666"/>
    </row>
    <row r="272" spans="1:17" ht="14.4" customHeight="1" x14ac:dyDescent="0.3">
      <c r="A272" s="661" t="s">
        <v>569</v>
      </c>
      <c r="B272" s="662" t="s">
        <v>5754</v>
      </c>
      <c r="C272" s="662" t="s">
        <v>5530</v>
      </c>
      <c r="D272" s="662" t="s">
        <v>5930</v>
      </c>
      <c r="E272" s="662" t="s">
        <v>5931</v>
      </c>
      <c r="F272" s="665"/>
      <c r="G272" s="665"/>
      <c r="H272" s="665"/>
      <c r="I272" s="665"/>
      <c r="J272" s="665">
        <v>1</v>
      </c>
      <c r="K272" s="665">
        <v>16231.54</v>
      </c>
      <c r="L272" s="665"/>
      <c r="M272" s="665">
        <v>16231.54</v>
      </c>
      <c r="N272" s="665"/>
      <c r="O272" s="665"/>
      <c r="P272" s="678"/>
      <c r="Q272" s="666"/>
    </row>
    <row r="273" spans="1:17" ht="14.4" customHeight="1" x14ac:dyDescent="0.3">
      <c r="A273" s="661" t="s">
        <v>569</v>
      </c>
      <c r="B273" s="662" t="s">
        <v>5754</v>
      </c>
      <c r="C273" s="662" t="s">
        <v>5530</v>
      </c>
      <c r="D273" s="662" t="s">
        <v>5932</v>
      </c>
      <c r="E273" s="662" t="s">
        <v>5931</v>
      </c>
      <c r="F273" s="665"/>
      <c r="G273" s="665"/>
      <c r="H273" s="665"/>
      <c r="I273" s="665"/>
      <c r="J273" s="665">
        <v>2</v>
      </c>
      <c r="K273" s="665">
        <v>16264.46</v>
      </c>
      <c r="L273" s="665"/>
      <c r="M273" s="665">
        <v>8132.23</v>
      </c>
      <c r="N273" s="665"/>
      <c r="O273" s="665"/>
      <c r="P273" s="678"/>
      <c r="Q273" s="666"/>
    </row>
    <row r="274" spans="1:17" ht="14.4" customHeight="1" x14ac:dyDescent="0.3">
      <c r="A274" s="661" t="s">
        <v>569</v>
      </c>
      <c r="B274" s="662" t="s">
        <v>5754</v>
      </c>
      <c r="C274" s="662" t="s">
        <v>5530</v>
      </c>
      <c r="D274" s="662" t="s">
        <v>5933</v>
      </c>
      <c r="E274" s="662" t="s">
        <v>5934</v>
      </c>
      <c r="F274" s="665"/>
      <c r="G274" s="665"/>
      <c r="H274" s="665"/>
      <c r="I274" s="665"/>
      <c r="J274" s="665">
        <v>79</v>
      </c>
      <c r="K274" s="665">
        <v>3957.11</v>
      </c>
      <c r="L274" s="665"/>
      <c r="M274" s="665">
        <v>50.09</v>
      </c>
      <c r="N274" s="665"/>
      <c r="O274" s="665"/>
      <c r="P274" s="678"/>
      <c r="Q274" s="666"/>
    </row>
    <row r="275" spans="1:17" ht="14.4" customHeight="1" x14ac:dyDescent="0.3">
      <c r="A275" s="661" t="s">
        <v>569</v>
      </c>
      <c r="B275" s="662" t="s">
        <v>5754</v>
      </c>
      <c r="C275" s="662" t="s">
        <v>5530</v>
      </c>
      <c r="D275" s="662" t="s">
        <v>5935</v>
      </c>
      <c r="E275" s="662" t="s">
        <v>5936</v>
      </c>
      <c r="F275" s="665"/>
      <c r="G275" s="665"/>
      <c r="H275" s="665"/>
      <c r="I275" s="665"/>
      <c r="J275" s="665"/>
      <c r="K275" s="665"/>
      <c r="L275" s="665"/>
      <c r="M275" s="665"/>
      <c r="N275" s="665">
        <v>21</v>
      </c>
      <c r="O275" s="665">
        <v>954.03</v>
      </c>
      <c r="P275" s="678"/>
      <c r="Q275" s="666">
        <v>45.43</v>
      </c>
    </row>
    <row r="276" spans="1:17" ht="14.4" customHeight="1" x14ac:dyDescent="0.3">
      <c r="A276" s="661" t="s">
        <v>569</v>
      </c>
      <c r="B276" s="662" t="s">
        <v>5754</v>
      </c>
      <c r="C276" s="662" t="s">
        <v>5530</v>
      </c>
      <c r="D276" s="662" t="s">
        <v>1642</v>
      </c>
      <c r="E276" s="662" t="s">
        <v>1643</v>
      </c>
      <c r="F276" s="665"/>
      <c r="G276" s="665"/>
      <c r="H276" s="665"/>
      <c r="I276" s="665"/>
      <c r="J276" s="665"/>
      <c r="K276" s="665"/>
      <c r="L276" s="665"/>
      <c r="M276" s="665"/>
      <c r="N276" s="665">
        <v>1</v>
      </c>
      <c r="O276" s="665">
        <v>1287.3599999999999</v>
      </c>
      <c r="P276" s="678"/>
      <c r="Q276" s="666">
        <v>1287.3599999999999</v>
      </c>
    </row>
    <row r="277" spans="1:17" ht="14.4" customHeight="1" x14ac:dyDescent="0.3">
      <c r="A277" s="661" t="s">
        <v>569</v>
      </c>
      <c r="B277" s="662" t="s">
        <v>5754</v>
      </c>
      <c r="C277" s="662" t="s">
        <v>5937</v>
      </c>
      <c r="D277" s="662" t="s">
        <v>5938</v>
      </c>
      <c r="E277" s="662" t="s">
        <v>5939</v>
      </c>
      <c r="F277" s="665"/>
      <c r="G277" s="665"/>
      <c r="H277" s="665"/>
      <c r="I277" s="665"/>
      <c r="J277" s="665"/>
      <c r="K277" s="665"/>
      <c r="L277" s="665"/>
      <c r="M277" s="665"/>
      <c r="N277" s="665">
        <v>2</v>
      </c>
      <c r="O277" s="665">
        <v>2431.6999999999998</v>
      </c>
      <c r="P277" s="678"/>
      <c r="Q277" s="666">
        <v>1215.8499999999999</v>
      </c>
    </row>
    <row r="278" spans="1:17" ht="14.4" customHeight="1" x14ac:dyDescent="0.3">
      <c r="A278" s="661" t="s">
        <v>569</v>
      </c>
      <c r="B278" s="662" t="s">
        <v>5754</v>
      </c>
      <c r="C278" s="662" t="s">
        <v>5937</v>
      </c>
      <c r="D278" s="662" t="s">
        <v>5940</v>
      </c>
      <c r="E278" s="662" t="s">
        <v>5941</v>
      </c>
      <c r="F278" s="665">
        <v>22</v>
      </c>
      <c r="G278" s="665">
        <v>40562.119999999995</v>
      </c>
      <c r="H278" s="665">
        <v>1</v>
      </c>
      <c r="I278" s="665">
        <v>1843.7327272727271</v>
      </c>
      <c r="J278" s="665">
        <v>54</v>
      </c>
      <c r="K278" s="665">
        <v>100741.32</v>
      </c>
      <c r="L278" s="665">
        <v>2.4836305400210841</v>
      </c>
      <c r="M278" s="665">
        <v>1865.5800000000002</v>
      </c>
      <c r="N278" s="665">
        <v>82</v>
      </c>
      <c r="O278" s="665">
        <v>152977.56</v>
      </c>
      <c r="P278" s="678">
        <v>3.7714389681801643</v>
      </c>
      <c r="Q278" s="666">
        <v>1865.58</v>
      </c>
    </row>
    <row r="279" spans="1:17" ht="14.4" customHeight="1" x14ac:dyDescent="0.3">
      <c r="A279" s="661" t="s">
        <v>569</v>
      </c>
      <c r="B279" s="662" t="s">
        <v>5754</v>
      </c>
      <c r="C279" s="662" t="s">
        <v>5937</v>
      </c>
      <c r="D279" s="662" t="s">
        <v>5942</v>
      </c>
      <c r="E279" s="662" t="s">
        <v>5943</v>
      </c>
      <c r="F279" s="665"/>
      <c r="G279" s="665"/>
      <c r="H279" s="665"/>
      <c r="I279" s="665"/>
      <c r="J279" s="665">
        <v>1</v>
      </c>
      <c r="K279" s="665">
        <v>2728.71</v>
      </c>
      <c r="L279" s="665"/>
      <c r="M279" s="665">
        <v>2728.71</v>
      </c>
      <c r="N279" s="665">
        <v>7</v>
      </c>
      <c r="O279" s="665">
        <v>18565.329999999998</v>
      </c>
      <c r="P279" s="678"/>
      <c r="Q279" s="666">
        <v>2652.1899999999996</v>
      </c>
    </row>
    <row r="280" spans="1:17" ht="14.4" customHeight="1" x14ac:dyDescent="0.3">
      <c r="A280" s="661" t="s">
        <v>569</v>
      </c>
      <c r="B280" s="662" t="s">
        <v>5754</v>
      </c>
      <c r="C280" s="662" t="s">
        <v>5937</v>
      </c>
      <c r="D280" s="662" t="s">
        <v>5944</v>
      </c>
      <c r="E280" s="662" t="s">
        <v>5945</v>
      </c>
      <c r="F280" s="665"/>
      <c r="G280" s="665"/>
      <c r="H280" s="665"/>
      <c r="I280" s="665"/>
      <c r="J280" s="665"/>
      <c r="K280" s="665"/>
      <c r="L280" s="665"/>
      <c r="M280" s="665"/>
      <c r="N280" s="665">
        <v>5</v>
      </c>
      <c r="O280" s="665">
        <v>9327.9</v>
      </c>
      <c r="P280" s="678"/>
      <c r="Q280" s="666">
        <v>1865.58</v>
      </c>
    </row>
    <row r="281" spans="1:17" ht="14.4" customHeight="1" x14ac:dyDescent="0.3">
      <c r="A281" s="661" t="s">
        <v>569</v>
      </c>
      <c r="B281" s="662" t="s">
        <v>5754</v>
      </c>
      <c r="C281" s="662" t="s">
        <v>5937</v>
      </c>
      <c r="D281" s="662" t="s">
        <v>5946</v>
      </c>
      <c r="E281" s="662" t="s">
        <v>5947</v>
      </c>
      <c r="F281" s="665"/>
      <c r="G281" s="665"/>
      <c r="H281" s="665"/>
      <c r="I281" s="665"/>
      <c r="J281" s="665">
        <v>5</v>
      </c>
      <c r="K281" s="665">
        <v>40371.800000000003</v>
      </c>
      <c r="L281" s="665"/>
      <c r="M281" s="665">
        <v>8074.3600000000006</v>
      </c>
      <c r="N281" s="665"/>
      <c r="O281" s="665"/>
      <c r="P281" s="678"/>
      <c r="Q281" s="666"/>
    </row>
    <row r="282" spans="1:17" ht="14.4" customHeight="1" x14ac:dyDescent="0.3">
      <c r="A282" s="661" t="s">
        <v>569</v>
      </c>
      <c r="B282" s="662" t="s">
        <v>5754</v>
      </c>
      <c r="C282" s="662" t="s">
        <v>5937</v>
      </c>
      <c r="D282" s="662" t="s">
        <v>5948</v>
      </c>
      <c r="E282" s="662" t="s">
        <v>5949</v>
      </c>
      <c r="F282" s="665"/>
      <c r="G282" s="665"/>
      <c r="H282" s="665"/>
      <c r="I282" s="665"/>
      <c r="J282" s="665"/>
      <c r="K282" s="665"/>
      <c r="L282" s="665"/>
      <c r="M282" s="665"/>
      <c r="N282" s="665">
        <v>6</v>
      </c>
      <c r="O282" s="665">
        <v>58116.600000000006</v>
      </c>
      <c r="P282" s="678"/>
      <c r="Q282" s="666">
        <v>9686.1</v>
      </c>
    </row>
    <row r="283" spans="1:17" ht="14.4" customHeight="1" x14ac:dyDescent="0.3">
      <c r="A283" s="661" t="s">
        <v>569</v>
      </c>
      <c r="B283" s="662" t="s">
        <v>5754</v>
      </c>
      <c r="C283" s="662" t="s">
        <v>5937</v>
      </c>
      <c r="D283" s="662" t="s">
        <v>5950</v>
      </c>
      <c r="E283" s="662" t="s">
        <v>5951</v>
      </c>
      <c r="F283" s="665">
        <v>15</v>
      </c>
      <c r="G283" s="665">
        <v>13663.59</v>
      </c>
      <c r="H283" s="665">
        <v>1</v>
      </c>
      <c r="I283" s="665">
        <v>910.90600000000006</v>
      </c>
      <c r="J283" s="665">
        <v>11</v>
      </c>
      <c r="K283" s="665">
        <v>10181.27</v>
      </c>
      <c r="L283" s="665">
        <v>0.74513872269293802</v>
      </c>
      <c r="M283" s="665">
        <v>925.57</v>
      </c>
      <c r="N283" s="665">
        <v>46</v>
      </c>
      <c r="O283" s="665">
        <v>42576.219999999994</v>
      </c>
      <c r="P283" s="678">
        <v>3.1160346585341037</v>
      </c>
      <c r="Q283" s="666">
        <v>925.56999999999982</v>
      </c>
    </row>
    <row r="284" spans="1:17" ht="14.4" customHeight="1" x14ac:dyDescent="0.3">
      <c r="A284" s="661" t="s">
        <v>569</v>
      </c>
      <c r="B284" s="662" t="s">
        <v>5754</v>
      </c>
      <c r="C284" s="662" t="s">
        <v>5937</v>
      </c>
      <c r="D284" s="662" t="s">
        <v>5952</v>
      </c>
      <c r="E284" s="662" t="s">
        <v>5953</v>
      </c>
      <c r="F284" s="665"/>
      <c r="G284" s="665"/>
      <c r="H284" s="665"/>
      <c r="I284" s="665"/>
      <c r="J284" s="665">
        <v>1</v>
      </c>
      <c r="K284" s="665">
        <v>238.68</v>
      </c>
      <c r="L284" s="665"/>
      <c r="M284" s="665">
        <v>238.68</v>
      </c>
      <c r="N284" s="665"/>
      <c r="O284" s="665"/>
      <c r="P284" s="678"/>
      <c r="Q284" s="666"/>
    </row>
    <row r="285" spans="1:17" ht="14.4" customHeight="1" x14ac:dyDescent="0.3">
      <c r="A285" s="661" t="s">
        <v>569</v>
      </c>
      <c r="B285" s="662" t="s">
        <v>5754</v>
      </c>
      <c r="C285" s="662" t="s">
        <v>5558</v>
      </c>
      <c r="D285" s="662" t="s">
        <v>5954</v>
      </c>
      <c r="E285" s="662" t="s">
        <v>5955</v>
      </c>
      <c r="F285" s="665">
        <v>555</v>
      </c>
      <c r="G285" s="665">
        <v>183138.9</v>
      </c>
      <c r="H285" s="665">
        <v>1</v>
      </c>
      <c r="I285" s="665">
        <v>329.97999999999996</v>
      </c>
      <c r="J285" s="665">
        <v>563</v>
      </c>
      <c r="K285" s="665">
        <v>185778.74</v>
      </c>
      <c r="L285" s="665">
        <v>1.0144144144144145</v>
      </c>
      <c r="M285" s="665">
        <v>329.97999999999996</v>
      </c>
      <c r="N285" s="665">
        <v>606</v>
      </c>
      <c r="O285" s="665">
        <v>199967.87999999998</v>
      </c>
      <c r="P285" s="678">
        <v>1.0918918918918918</v>
      </c>
      <c r="Q285" s="666">
        <v>329.97999999999996</v>
      </c>
    </row>
    <row r="286" spans="1:17" ht="14.4" customHeight="1" x14ac:dyDescent="0.3">
      <c r="A286" s="661" t="s">
        <v>569</v>
      </c>
      <c r="B286" s="662" t="s">
        <v>5754</v>
      </c>
      <c r="C286" s="662" t="s">
        <v>5558</v>
      </c>
      <c r="D286" s="662" t="s">
        <v>5956</v>
      </c>
      <c r="E286" s="662" t="s">
        <v>5955</v>
      </c>
      <c r="F286" s="665">
        <v>37</v>
      </c>
      <c r="G286" s="665">
        <v>16036.17</v>
      </c>
      <c r="H286" s="665">
        <v>1</v>
      </c>
      <c r="I286" s="665">
        <v>433.41</v>
      </c>
      <c r="J286" s="665">
        <v>26</v>
      </c>
      <c r="K286" s="665">
        <v>11268.66</v>
      </c>
      <c r="L286" s="665">
        <v>0.70270270270270274</v>
      </c>
      <c r="M286" s="665">
        <v>433.40999999999997</v>
      </c>
      <c r="N286" s="665">
        <v>32</v>
      </c>
      <c r="O286" s="665">
        <v>13869.12</v>
      </c>
      <c r="P286" s="678">
        <v>0.86486486486486491</v>
      </c>
      <c r="Q286" s="666">
        <v>433.41</v>
      </c>
    </row>
    <row r="287" spans="1:17" ht="14.4" customHeight="1" x14ac:dyDescent="0.3">
      <c r="A287" s="661" t="s">
        <v>569</v>
      </c>
      <c r="B287" s="662" t="s">
        <v>5754</v>
      </c>
      <c r="C287" s="662" t="s">
        <v>5558</v>
      </c>
      <c r="D287" s="662" t="s">
        <v>5957</v>
      </c>
      <c r="E287" s="662" t="s">
        <v>5958</v>
      </c>
      <c r="F287" s="665">
        <v>27</v>
      </c>
      <c r="G287" s="665">
        <v>38754.720000000001</v>
      </c>
      <c r="H287" s="665">
        <v>1</v>
      </c>
      <c r="I287" s="665">
        <v>1435.3600000000001</v>
      </c>
      <c r="J287" s="665">
        <v>33</v>
      </c>
      <c r="K287" s="665">
        <v>47366.880000000005</v>
      </c>
      <c r="L287" s="665">
        <v>1.2222222222222223</v>
      </c>
      <c r="M287" s="665">
        <v>1435.3600000000001</v>
      </c>
      <c r="N287" s="665">
        <v>41</v>
      </c>
      <c r="O287" s="665">
        <v>58849.760000000002</v>
      </c>
      <c r="P287" s="678">
        <v>1.5185185185185186</v>
      </c>
      <c r="Q287" s="666">
        <v>1435.3600000000001</v>
      </c>
    </row>
    <row r="288" spans="1:17" ht="14.4" customHeight="1" x14ac:dyDescent="0.3">
      <c r="A288" s="661" t="s">
        <v>569</v>
      </c>
      <c r="B288" s="662" t="s">
        <v>5754</v>
      </c>
      <c r="C288" s="662" t="s">
        <v>5558</v>
      </c>
      <c r="D288" s="662" t="s">
        <v>5959</v>
      </c>
      <c r="E288" s="662" t="s">
        <v>5958</v>
      </c>
      <c r="F288" s="665">
        <v>2</v>
      </c>
      <c r="G288" s="665">
        <v>3395.54</v>
      </c>
      <c r="H288" s="665">
        <v>1</v>
      </c>
      <c r="I288" s="665">
        <v>1697.77</v>
      </c>
      <c r="J288" s="665">
        <v>6</v>
      </c>
      <c r="K288" s="665">
        <v>10186.620000000001</v>
      </c>
      <c r="L288" s="665">
        <v>3.0000000000000004</v>
      </c>
      <c r="M288" s="665">
        <v>1697.7700000000002</v>
      </c>
      <c r="N288" s="665">
        <v>5</v>
      </c>
      <c r="O288" s="665">
        <v>8488.85</v>
      </c>
      <c r="P288" s="678">
        <v>2.5</v>
      </c>
      <c r="Q288" s="666">
        <v>1697.77</v>
      </c>
    </row>
    <row r="289" spans="1:17" ht="14.4" customHeight="1" x14ac:dyDescent="0.3">
      <c r="A289" s="661" t="s">
        <v>569</v>
      </c>
      <c r="B289" s="662" t="s">
        <v>5754</v>
      </c>
      <c r="C289" s="662" t="s">
        <v>5558</v>
      </c>
      <c r="D289" s="662" t="s">
        <v>5960</v>
      </c>
      <c r="E289" s="662" t="s">
        <v>5961</v>
      </c>
      <c r="F289" s="665">
        <v>16</v>
      </c>
      <c r="G289" s="665">
        <v>11567.52</v>
      </c>
      <c r="H289" s="665">
        <v>1</v>
      </c>
      <c r="I289" s="665">
        <v>722.97</v>
      </c>
      <c r="J289" s="665">
        <v>17</v>
      </c>
      <c r="K289" s="665">
        <v>12290.49</v>
      </c>
      <c r="L289" s="665">
        <v>1.0625</v>
      </c>
      <c r="M289" s="665">
        <v>722.97</v>
      </c>
      <c r="N289" s="665">
        <v>31</v>
      </c>
      <c r="O289" s="665">
        <v>22412.07</v>
      </c>
      <c r="P289" s="678">
        <v>1.9375</v>
      </c>
      <c r="Q289" s="666">
        <v>722.97</v>
      </c>
    </row>
    <row r="290" spans="1:17" ht="14.4" customHeight="1" x14ac:dyDescent="0.3">
      <c r="A290" s="661" t="s">
        <v>569</v>
      </c>
      <c r="B290" s="662" t="s">
        <v>5754</v>
      </c>
      <c r="C290" s="662" t="s">
        <v>5558</v>
      </c>
      <c r="D290" s="662" t="s">
        <v>5962</v>
      </c>
      <c r="E290" s="662" t="s">
        <v>5961</v>
      </c>
      <c r="F290" s="665">
        <v>56</v>
      </c>
      <c r="G290" s="665">
        <v>26458.880000000001</v>
      </c>
      <c r="H290" s="665">
        <v>1</v>
      </c>
      <c r="I290" s="665">
        <v>472.48</v>
      </c>
      <c r="J290" s="665">
        <v>112</v>
      </c>
      <c r="K290" s="665">
        <v>52917.760000000002</v>
      </c>
      <c r="L290" s="665">
        <v>2</v>
      </c>
      <c r="M290" s="665">
        <v>472.48</v>
      </c>
      <c r="N290" s="665">
        <v>100</v>
      </c>
      <c r="O290" s="665">
        <v>47248.000000000007</v>
      </c>
      <c r="P290" s="678">
        <v>1.785714285714286</v>
      </c>
      <c r="Q290" s="666">
        <v>472.48000000000008</v>
      </c>
    </row>
    <row r="291" spans="1:17" ht="14.4" customHeight="1" x14ac:dyDescent="0.3">
      <c r="A291" s="661" t="s">
        <v>569</v>
      </c>
      <c r="B291" s="662" t="s">
        <v>5754</v>
      </c>
      <c r="C291" s="662" t="s">
        <v>5558</v>
      </c>
      <c r="D291" s="662" t="s">
        <v>5963</v>
      </c>
      <c r="E291" s="662" t="s">
        <v>5961</v>
      </c>
      <c r="F291" s="665">
        <v>7</v>
      </c>
      <c r="G291" s="665">
        <v>3265.29</v>
      </c>
      <c r="H291" s="665">
        <v>1</v>
      </c>
      <c r="I291" s="665">
        <v>466.46999999999997</v>
      </c>
      <c r="J291" s="665">
        <v>35</v>
      </c>
      <c r="K291" s="665">
        <v>16326.449999999999</v>
      </c>
      <c r="L291" s="665">
        <v>5</v>
      </c>
      <c r="M291" s="665">
        <v>466.46999999999997</v>
      </c>
      <c r="N291" s="665">
        <v>10</v>
      </c>
      <c r="O291" s="665">
        <v>4664.7000000000007</v>
      </c>
      <c r="P291" s="678">
        <v>1.4285714285714288</v>
      </c>
      <c r="Q291" s="666">
        <v>466.47000000000008</v>
      </c>
    </row>
    <row r="292" spans="1:17" ht="14.4" customHeight="1" x14ac:dyDescent="0.3">
      <c r="A292" s="661" t="s">
        <v>569</v>
      </c>
      <c r="B292" s="662" t="s">
        <v>5754</v>
      </c>
      <c r="C292" s="662" t="s">
        <v>5558</v>
      </c>
      <c r="D292" s="662" t="s">
        <v>5964</v>
      </c>
      <c r="E292" s="662" t="s">
        <v>5965</v>
      </c>
      <c r="F292" s="665"/>
      <c r="G292" s="665"/>
      <c r="H292" s="665"/>
      <c r="I292" s="665"/>
      <c r="J292" s="665">
        <v>1</v>
      </c>
      <c r="K292" s="665">
        <v>4039.02</v>
      </c>
      <c r="L292" s="665"/>
      <c r="M292" s="665">
        <v>4039.02</v>
      </c>
      <c r="N292" s="665"/>
      <c r="O292" s="665"/>
      <c r="P292" s="678"/>
      <c r="Q292" s="666"/>
    </row>
    <row r="293" spans="1:17" ht="14.4" customHeight="1" x14ac:dyDescent="0.3">
      <c r="A293" s="661" t="s">
        <v>569</v>
      </c>
      <c r="B293" s="662" t="s">
        <v>5754</v>
      </c>
      <c r="C293" s="662" t="s">
        <v>5558</v>
      </c>
      <c r="D293" s="662" t="s">
        <v>5966</v>
      </c>
      <c r="E293" s="662" t="s">
        <v>5967</v>
      </c>
      <c r="F293" s="665">
        <v>1</v>
      </c>
      <c r="G293" s="665">
        <v>4312</v>
      </c>
      <c r="H293" s="665">
        <v>1</v>
      </c>
      <c r="I293" s="665">
        <v>4312</v>
      </c>
      <c r="J293" s="665">
        <v>3</v>
      </c>
      <c r="K293" s="665">
        <v>12936</v>
      </c>
      <c r="L293" s="665">
        <v>3</v>
      </c>
      <c r="M293" s="665">
        <v>4312</v>
      </c>
      <c r="N293" s="665">
        <v>5</v>
      </c>
      <c r="O293" s="665">
        <v>21560</v>
      </c>
      <c r="P293" s="678">
        <v>5</v>
      </c>
      <c r="Q293" s="666">
        <v>4312</v>
      </c>
    </row>
    <row r="294" spans="1:17" ht="14.4" customHeight="1" x14ac:dyDescent="0.3">
      <c r="A294" s="661" t="s">
        <v>569</v>
      </c>
      <c r="B294" s="662" t="s">
        <v>5754</v>
      </c>
      <c r="C294" s="662" t="s">
        <v>5558</v>
      </c>
      <c r="D294" s="662" t="s">
        <v>5968</v>
      </c>
      <c r="E294" s="662" t="s">
        <v>5969</v>
      </c>
      <c r="F294" s="665"/>
      <c r="G294" s="665"/>
      <c r="H294" s="665"/>
      <c r="I294" s="665"/>
      <c r="J294" s="665">
        <v>3</v>
      </c>
      <c r="K294" s="665">
        <v>13309.41</v>
      </c>
      <c r="L294" s="665"/>
      <c r="M294" s="665">
        <v>4436.47</v>
      </c>
      <c r="N294" s="665">
        <v>2</v>
      </c>
      <c r="O294" s="665">
        <v>8872.94</v>
      </c>
      <c r="P294" s="678"/>
      <c r="Q294" s="666">
        <v>4436.47</v>
      </c>
    </row>
    <row r="295" spans="1:17" ht="14.4" customHeight="1" x14ac:dyDescent="0.3">
      <c r="A295" s="661" t="s">
        <v>569</v>
      </c>
      <c r="B295" s="662" t="s">
        <v>5754</v>
      </c>
      <c r="C295" s="662" t="s">
        <v>5558</v>
      </c>
      <c r="D295" s="662" t="s">
        <v>5970</v>
      </c>
      <c r="E295" s="662" t="s">
        <v>5965</v>
      </c>
      <c r="F295" s="665">
        <v>2</v>
      </c>
      <c r="G295" s="665">
        <v>8249.0400000000009</v>
      </c>
      <c r="H295" s="665">
        <v>1</v>
      </c>
      <c r="I295" s="665">
        <v>4124.5200000000004</v>
      </c>
      <c r="J295" s="665">
        <v>7</v>
      </c>
      <c r="K295" s="665">
        <v>28871.64</v>
      </c>
      <c r="L295" s="665">
        <v>3.4999999999999996</v>
      </c>
      <c r="M295" s="665">
        <v>4124.5199999999995</v>
      </c>
      <c r="N295" s="665">
        <v>3</v>
      </c>
      <c r="O295" s="665">
        <v>12373.56</v>
      </c>
      <c r="P295" s="678">
        <v>1.4999999999999998</v>
      </c>
      <c r="Q295" s="666">
        <v>4124.5199999999995</v>
      </c>
    </row>
    <row r="296" spans="1:17" ht="14.4" customHeight="1" x14ac:dyDescent="0.3">
      <c r="A296" s="661" t="s">
        <v>569</v>
      </c>
      <c r="B296" s="662" t="s">
        <v>5754</v>
      </c>
      <c r="C296" s="662" t="s">
        <v>5558</v>
      </c>
      <c r="D296" s="662" t="s">
        <v>5971</v>
      </c>
      <c r="E296" s="662" t="s">
        <v>5972</v>
      </c>
      <c r="F296" s="665">
        <v>14</v>
      </c>
      <c r="G296" s="665">
        <v>8335.4599999999991</v>
      </c>
      <c r="H296" s="665">
        <v>1</v>
      </c>
      <c r="I296" s="665">
        <v>595.39</v>
      </c>
      <c r="J296" s="665">
        <v>3</v>
      </c>
      <c r="K296" s="665">
        <v>1786.17</v>
      </c>
      <c r="L296" s="665">
        <v>0.21428571428571433</v>
      </c>
      <c r="M296" s="665">
        <v>595.39</v>
      </c>
      <c r="N296" s="665">
        <v>1</v>
      </c>
      <c r="O296" s="665">
        <v>595.39</v>
      </c>
      <c r="P296" s="678">
        <v>7.1428571428571438E-2</v>
      </c>
      <c r="Q296" s="666">
        <v>595.39</v>
      </c>
    </row>
    <row r="297" spans="1:17" ht="14.4" customHeight="1" x14ac:dyDescent="0.3">
      <c r="A297" s="661" t="s">
        <v>569</v>
      </c>
      <c r="B297" s="662" t="s">
        <v>5754</v>
      </c>
      <c r="C297" s="662" t="s">
        <v>5558</v>
      </c>
      <c r="D297" s="662" t="s">
        <v>5973</v>
      </c>
      <c r="E297" s="662" t="s">
        <v>5974</v>
      </c>
      <c r="F297" s="665">
        <v>14</v>
      </c>
      <c r="G297" s="665">
        <v>8503.74</v>
      </c>
      <c r="H297" s="665">
        <v>1</v>
      </c>
      <c r="I297" s="665">
        <v>607.41</v>
      </c>
      <c r="J297" s="665">
        <v>17</v>
      </c>
      <c r="K297" s="665">
        <v>10325.969999999999</v>
      </c>
      <c r="L297" s="665">
        <v>1.2142857142857142</v>
      </c>
      <c r="M297" s="665">
        <v>607.41</v>
      </c>
      <c r="N297" s="665">
        <v>5</v>
      </c>
      <c r="O297" s="665">
        <v>3037.05</v>
      </c>
      <c r="P297" s="678">
        <v>0.35714285714285715</v>
      </c>
      <c r="Q297" s="666">
        <v>607.41000000000008</v>
      </c>
    </row>
    <row r="298" spans="1:17" ht="14.4" customHeight="1" x14ac:dyDescent="0.3">
      <c r="A298" s="661" t="s">
        <v>569</v>
      </c>
      <c r="B298" s="662" t="s">
        <v>5754</v>
      </c>
      <c r="C298" s="662" t="s">
        <v>5558</v>
      </c>
      <c r="D298" s="662" t="s">
        <v>5975</v>
      </c>
      <c r="E298" s="662" t="s">
        <v>5976</v>
      </c>
      <c r="F298" s="665"/>
      <c r="G298" s="665"/>
      <c r="H298" s="665"/>
      <c r="I298" s="665"/>
      <c r="J298" s="665">
        <v>1</v>
      </c>
      <c r="K298" s="665">
        <v>11519.18</v>
      </c>
      <c r="L298" s="665"/>
      <c r="M298" s="665">
        <v>11519.18</v>
      </c>
      <c r="N298" s="665"/>
      <c r="O298" s="665"/>
      <c r="P298" s="678"/>
      <c r="Q298" s="666"/>
    </row>
    <row r="299" spans="1:17" ht="14.4" customHeight="1" x14ac:dyDescent="0.3">
      <c r="A299" s="661" t="s">
        <v>569</v>
      </c>
      <c r="B299" s="662" t="s">
        <v>5754</v>
      </c>
      <c r="C299" s="662" t="s">
        <v>5558</v>
      </c>
      <c r="D299" s="662" t="s">
        <v>5977</v>
      </c>
      <c r="E299" s="662" t="s">
        <v>5978</v>
      </c>
      <c r="F299" s="665">
        <v>3.0100000000000002</v>
      </c>
      <c r="G299" s="665">
        <v>3810.0599999999995</v>
      </c>
      <c r="H299" s="665">
        <v>1</v>
      </c>
      <c r="I299" s="665">
        <v>1265.8006644518271</v>
      </c>
      <c r="J299" s="665">
        <v>3</v>
      </c>
      <c r="K299" s="665">
        <v>3797.41</v>
      </c>
      <c r="L299" s="665">
        <v>0.99667984231219464</v>
      </c>
      <c r="M299" s="665">
        <v>1265.8033333333333</v>
      </c>
      <c r="N299" s="665">
        <v>5.5</v>
      </c>
      <c r="O299" s="665">
        <v>6961.91</v>
      </c>
      <c r="P299" s="678">
        <v>1.8272441903802041</v>
      </c>
      <c r="Q299" s="666">
        <v>1265.8018181818181</v>
      </c>
    </row>
    <row r="300" spans="1:17" ht="14.4" customHeight="1" x14ac:dyDescent="0.3">
      <c r="A300" s="661" t="s">
        <v>569</v>
      </c>
      <c r="B300" s="662" t="s">
        <v>5754</v>
      </c>
      <c r="C300" s="662" t="s">
        <v>5558</v>
      </c>
      <c r="D300" s="662" t="s">
        <v>5979</v>
      </c>
      <c r="E300" s="662" t="s">
        <v>5980</v>
      </c>
      <c r="F300" s="665">
        <v>1</v>
      </c>
      <c r="G300" s="665">
        <v>114</v>
      </c>
      <c r="H300" s="665">
        <v>1</v>
      </c>
      <c r="I300" s="665">
        <v>114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569</v>
      </c>
      <c r="B301" s="662" t="s">
        <v>5754</v>
      </c>
      <c r="C301" s="662" t="s">
        <v>5558</v>
      </c>
      <c r="D301" s="662" t="s">
        <v>5981</v>
      </c>
      <c r="E301" s="662" t="s">
        <v>5980</v>
      </c>
      <c r="F301" s="665">
        <v>109</v>
      </c>
      <c r="G301" s="665">
        <v>9488.4500000000007</v>
      </c>
      <c r="H301" s="665">
        <v>1</v>
      </c>
      <c r="I301" s="665">
        <v>87.050000000000011</v>
      </c>
      <c r="J301" s="665">
        <v>136</v>
      </c>
      <c r="K301" s="665">
        <v>11838.8</v>
      </c>
      <c r="L301" s="665">
        <v>1.2477064220183485</v>
      </c>
      <c r="M301" s="665">
        <v>87.05</v>
      </c>
      <c r="N301" s="665">
        <v>57</v>
      </c>
      <c r="O301" s="665">
        <v>4961.8500000000004</v>
      </c>
      <c r="P301" s="678">
        <v>0.52293577981651373</v>
      </c>
      <c r="Q301" s="666">
        <v>87.050000000000011</v>
      </c>
    </row>
    <row r="302" spans="1:17" ht="14.4" customHeight="1" x14ac:dyDescent="0.3">
      <c r="A302" s="661" t="s">
        <v>569</v>
      </c>
      <c r="B302" s="662" t="s">
        <v>5754</v>
      </c>
      <c r="C302" s="662" t="s">
        <v>5558</v>
      </c>
      <c r="D302" s="662" t="s">
        <v>5982</v>
      </c>
      <c r="E302" s="662" t="s">
        <v>5980</v>
      </c>
      <c r="F302" s="665">
        <v>30</v>
      </c>
      <c r="G302" s="665">
        <v>3870.9</v>
      </c>
      <c r="H302" s="665">
        <v>1</v>
      </c>
      <c r="I302" s="665">
        <v>129.03</v>
      </c>
      <c r="J302" s="665">
        <v>21</v>
      </c>
      <c r="K302" s="665">
        <v>2709.63</v>
      </c>
      <c r="L302" s="665">
        <v>0.70000000000000007</v>
      </c>
      <c r="M302" s="665">
        <v>129.03</v>
      </c>
      <c r="N302" s="665">
        <v>13</v>
      </c>
      <c r="O302" s="665">
        <v>1677.3899999999999</v>
      </c>
      <c r="P302" s="678">
        <v>0.43333333333333329</v>
      </c>
      <c r="Q302" s="666">
        <v>129.03</v>
      </c>
    </row>
    <row r="303" spans="1:17" ht="14.4" customHeight="1" x14ac:dyDescent="0.3">
      <c r="A303" s="661" t="s">
        <v>569</v>
      </c>
      <c r="B303" s="662" t="s">
        <v>5754</v>
      </c>
      <c r="C303" s="662" t="s">
        <v>5558</v>
      </c>
      <c r="D303" s="662" t="s">
        <v>5983</v>
      </c>
      <c r="E303" s="662" t="s">
        <v>5980</v>
      </c>
      <c r="F303" s="665">
        <v>2</v>
      </c>
      <c r="G303" s="665">
        <v>337.86</v>
      </c>
      <c r="H303" s="665">
        <v>1</v>
      </c>
      <c r="I303" s="665">
        <v>168.93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569</v>
      </c>
      <c r="B304" s="662" t="s">
        <v>5754</v>
      </c>
      <c r="C304" s="662" t="s">
        <v>5558</v>
      </c>
      <c r="D304" s="662" t="s">
        <v>5984</v>
      </c>
      <c r="E304" s="662" t="s">
        <v>5985</v>
      </c>
      <c r="F304" s="665">
        <v>2</v>
      </c>
      <c r="G304" s="665">
        <v>1751.86</v>
      </c>
      <c r="H304" s="665">
        <v>1</v>
      </c>
      <c r="I304" s="665">
        <v>875.93</v>
      </c>
      <c r="J304" s="665">
        <v>15</v>
      </c>
      <c r="K304" s="665">
        <v>13138.95</v>
      </c>
      <c r="L304" s="665">
        <v>7.5000000000000009</v>
      </c>
      <c r="M304" s="665">
        <v>875.93000000000006</v>
      </c>
      <c r="N304" s="665">
        <v>5</v>
      </c>
      <c r="O304" s="665">
        <v>4379.6499999999996</v>
      </c>
      <c r="P304" s="678">
        <v>2.5</v>
      </c>
      <c r="Q304" s="666">
        <v>875.93</v>
      </c>
    </row>
    <row r="305" spans="1:17" ht="14.4" customHeight="1" x14ac:dyDescent="0.3">
      <c r="A305" s="661" t="s">
        <v>569</v>
      </c>
      <c r="B305" s="662" t="s">
        <v>5754</v>
      </c>
      <c r="C305" s="662" t="s">
        <v>5558</v>
      </c>
      <c r="D305" s="662" t="s">
        <v>5986</v>
      </c>
      <c r="E305" s="662" t="s">
        <v>5987</v>
      </c>
      <c r="F305" s="665">
        <v>6</v>
      </c>
      <c r="G305" s="665">
        <v>3068.7</v>
      </c>
      <c r="H305" s="665">
        <v>1</v>
      </c>
      <c r="I305" s="665">
        <v>511.45</v>
      </c>
      <c r="J305" s="665">
        <v>2</v>
      </c>
      <c r="K305" s="665">
        <v>1022.9</v>
      </c>
      <c r="L305" s="665">
        <v>0.33333333333333337</v>
      </c>
      <c r="M305" s="665">
        <v>511.45</v>
      </c>
      <c r="N305" s="665">
        <v>4</v>
      </c>
      <c r="O305" s="665">
        <v>2045.8</v>
      </c>
      <c r="P305" s="678">
        <v>0.66666666666666674</v>
      </c>
      <c r="Q305" s="666">
        <v>511.45</v>
      </c>
    </row>
    <row r="306" spans="1:17" ht="14.4" customHeight="1" x14ac:dyDescent="0.3">
      <c r="A306" s="661" t="s">
        <v>569</v>
      </c>
      <c r="B306" s="662" t="s">
        <v>5754</v>
      </c>
      <c r="C306" s="662" t="s">
        <v>5558</v>
      </c>
      <c r="D306" s="662" t="s">
        <v>5988</v>
      </c>
      <c r="E306" s="662" t="s">
        <v>5989</v>
      </c>
      <c r="F306" s="665">
        <v>2.5999999999999996</v>
      </c>
      <c r="G306" s="665">
        <v>2503.19</v>
      </c>
      <c r="H306" s="665">
        <v>1</v>
      </c>
      <c r="I306" s="665">
        <v>962.76538461538473</v>
      </c>
      <c r="J306" s="665">
        <v>3.3000000000000003</v>
      </c>
      <c r="K306" s="665">
        <v>3177.1</v>
      </c>
      <c r="L306" s="665">
        <v>1.2692204746743154</v>
      </c>
      <c r="M306" s="665">
        <v>962.75757575757564</v>
      </c>
      <c r="N306" s="665">
        <v>2.8</v>
      </c>
      <c r="O306" s="665">
        <v>2695.73</v>
      </c>
      <c r="P306" s="678">
        <v>1.076917852819802</v>
      </c>
      <c r="Q306" s="666">
        <v>962.76071428571436</v>
      </c>
    </row>
    <row r="307" spans="1:17" ht="14.4" customHeight="1" x14ac:dyDescent="0.3">
      <c r="A307" s="661" t="s">
        <v>569</v>
      </c>
      <c r="B307" s="662" t="s">
        <v>5754</v>
      </c>
      <c r="C307" s="662" t="s">
        <v>5558</v>
      </c>
      <c r="D307" s="662" t="s">
        <v>5990</v>
      </c>
      <c r="E307" s="662" t="s">
        <v>5989</v>
      </c>
      <c r="F307" s="665">
        <v>1</v>
      </c>
      <c r="G307" s="665">
        <v>114.6</v>
      </c>
      <c r="H307" s="665">
        <v>1</v>
      </c>
      <c r="I307" s="665">
        <v>114.6</v>
      </c>
      <c r="J307" s="665">
        <v>1</v>
      </c>
      <c r="K307" s="665">
        <v>114.6</v>
      </c>
      <c r="L307" s="665">
        <v>1</v>
      </c>
      <c r="M307" s="665">
        <v>114.6</v>
      </c>
      <c r="N307" s="665">
        <v>0.3</v>
      </c>
      <c r="O307" s="665">
        <v>34.380000000000003</v>
      </c>
      <c r="P307" s="678">
        <v>0.30000000000000004</v>
      </c>
      <c r="Q307" s="666">
        <v>114.60000000000001</v>
      </c>
    </row>
    <row r="308" spans="1:17" ht="14.4" customHeight="1" x14ac:dyDescent="0.3">
      <c r="A308" s="661" t="s">
        <v>569</v>
      </c>
      <c r="B308" s="662" t="s">
        <v>5754</v>
      </c>
      <c r="C308" s="662" t="s">
        <v>5558</v>
      </c>
      <c r="D308" s="662" t="s">
        <v>5991</v>
      </c>
      <c r="E308" s="662" t="s">
        <v>5989</v>
      </c>
      <c r="F308" s="665">
        <v>2.4000000000000004</v>
      </c>
      <c r="G308" s="665">
        <v>330.99999999999994</v>
      </c>
      <c r="H308" s="665">
        <v>1</v>
      </c>
      <c r="I308" s="665">
        <v>137.91666666666663</v>
      </c>
      <c r="J308" s="665">
        <v>0.30000000000000004</v>
      </c>
      <c r="K308" s="665">
        <v>41.37</v>
      </c>
      <c r="L308" s="665">
        <v>0.12498489425981875</v>
      </c>
      <c r="M308" s="665">
        <v>137.89999999999998</v>
      </c>
      <c r="N308" s="665"/>
      <c r="O308" s="665"/>
      <c r="P308" s="678"/>
      <c r="Q308" s="666"/>
    </row>
    <row r="309" spans="1:17" ht="14.4" customHeight="1" x14ac:dyDescent="0.3">
      <c r="A309" s="661" t="s">
        <v>569</v>
      </c>
      <c r="B309" s="662" t="s">
        <v>5754</v>
      </c>
      <c r="C309" s="662" t="s">
        <v>5558</v>
      </c>
      <c r="D309" s="662" t="s">
        <v>5992</v>
      </c>
      <c r="E309" s="662" t="s">
        <v>5989</v>
      </c>
      <c r="F309" s="665">
        <v>11.6</v>
      </c>
      <c r="G309" s="665">
        <v>7303.18</v>
      </c>
      <c r="H309" s="665">
        <v>1</v>
      </c>
      <c r="I309" s="665">
        <v>629.58448275862077</v>
      </c>
      <c r="J309" s="665">
        <v>9.6</v>
      </c>
      <c r="K309" s="665">
        <v>6043.94</v>
      </c>
      <c r="L309" s="665">
        <v>0.82757648038251819</v>
      </c>
      <c r="M309" s="665">
        <v>629.57708333333335</v>
      </c>
      <c r="N309" s="665">
        <v>9.6</v>
      </c>
      <c r="O309" s="665">
        <v>6044</v>
      </c>
      <c r="P309" s="678">
        <v>0.82758469598175033</v>
      </c>
      <c r="Q309" s="666">
        <v>629.58333333333337</v>
      </c>
    </row>
    <row r="310" spans="1:17" ht="14.4" customHeight="1" x14ac:dyDescent="0.3">
      <c r="A310" s="661" t="s">
        <v>569</v>
      </c>
      <c r="B310" s="662" t="s">
        <v>5754</v>
      </c>
      <c r="C310" s="662" t="s">
        <v>5558</v>
      </c>
      <c r="D310" s="662" t="s">
        <v>5993</v>
      </c>
      <c r="E310" s="662" t="s">
        <v>5994</v>
      </c>
      <c r="F310" s="665">
        <v>1</v>
      </c>
      <c r="G310" s="665">
        <v>1169.8499999999999</v>
      </c>
      <c r="H310" s="665">
        <v>1</v>
      </c>
      <c r="I310" s="665">
        <v>1169.8499999999999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569</v>
      </c>
      <c r="B311" s="662" t="s">
        <v>5754</v>
      </c>
      <c r="C311" s="662" t="s">
        <v>5558</v>
      </c>
      <c r="D311" s="662" t="s">
        <v>5995</v>
      </c>
      <c r="E311" s="662" t="s">
        <v>5996</v>
      </c>
      <c r="F311" s="665">
        <v>4</v>
      </c>
      <c r="G311" s="665">
        <v>14722.16</v>
      </c>
      <c r="H311" s="665">
        <v>1</v>
      </c>
      <c r="I311" s="665">
        <v>3680.54</v>
      </c>
      <c r="J311" s="665">
        <v>1</v>
      </c>
      <c r="K311" s="665">
        <v>3680.54</v>
      </c>
      <c r="L311" s="665">
        <v>0.25</v>
      </c>
      <c r="M311" s="665">
        <v>3680.54</v>
      </c>
      <c r="N311" s="665">
        <v>1</v>
      </c>
      <c r="O311" s="665">
        <v>3680.54</v>
      </c>
      <c r="P311" s="678">
        <v>0.25</v>
      </c>
      <c r="Q311" s="666">
        <v>3680.54</v>
      </c>
    </row>
    <row r="312" spans="1:17" ht="14.4" customHeight="1" x14ac:dyDescent="0.3">
      <c r="A312" s="661" t="s">
        <v>569</v>
      </c>
      <c r="B312" s="662" t="s">
        <v>5754</v>
      </c>
      <c r="C312" s="662" t="s">
        <v>5558</v>
      </c>
      <c r="D312" s="662" t="s">
        <v>5997</v>
      </c>
      <c r="E312" s="662" t="s">
        <v>5996</v>
      </c>
      <c r="F312" s="665">
        <v>8</v>
      </c>
      <c r="G312" s="665">
        <v>16894.400000000001</v>
      </c>
      <c r="H312" s="665">
        <v>1</v>
      </c>
      <c r="I312" s="665">
        <v>2111.8000000000002</v>
      </c>
      <c r="J312" s="665">
        <v>4</v>
      </c>
      <c r="K312" s="665">
        <v>8447.2000000000007</v>
      </c>
      <c r="L312" s="665">
        <v>0.5</v>
      </c>
      <c r="M312" s="665">
        <v>2111.8000000000002</v>
      </c>
      <c r="N312" s="665">
        <v>5</v>
      </c>
      <c r="O312" s="665">
        <v>10559</v>
      </c>
      <c r="P312" s="678">
        <v>0.625</v>
      </c>
      <c r="Q312" s="666">
        <v>2111.8000000000002</v>
      </c>
    </row>
    <row r="313" spans="1:17" ht="14.4" customHeight="1" x14ac:dyDescent="0.3">
      <c r="A313" s="661" t="s">
        <v>569</v>
      </c>
      <c r="B313" s="662" t="s">
        <v>5754</v>
      </c>
      <c r="C313" s="662" t="s">
        <v>5558</v>
      </c>
      <c r="D313" s="662" t="s">
        <v>5998</v>
      </c>
      <c r="E313" s="662" t="s">
        <v>5999</v>
      </c>
      <c r="F313" s="665">
        <v>48</v>
      </c>
      <c r="G313" s="665">
        <v>49645.919999999998</v>
      </c>
      <c r="H313" s="665">
        <v>1</v>
      </c>
      <c r="I313" s="665">
        <v>1034.29</v>
      </c>
      <c r="J313" s="665">
        <v>40</v>
      </c>
      <c r="K313" s="665">
        <v>41371.599999999999</v>
      </c>
      <c r="L313" s="665">
        <v>0.83333333333333337</v>
      </c>
      <c r="M313" s="665">
        <v>1034.29</v>
      </c>
      <c r="N313" s="665">
        <v>18</v>
      </c>
      <c r="O313" s="665">
        <v>18617.22</v>
      </c>
      <c r="P313" s="678">
        <v>0.37500000000000006</v>
      </c>
      <c r="Q313" s="666">
        <v>1034.29</v>
      </c>
    </row>
    <row r="314" spans="1:17" ht="14.4" customHeight="1" x14ac:dyDescent="0.3">
      <c r="A314" s="661" t="s">
        <v>569</v>
      </c>
      <c r="B314" s="662" t="s">
        <v>5754</v>
      </c>
      <c r="C314" s="662" t="s">
        <v>5558</v>
      </c>
      <c r="D314" s="662" t="s">
        <v>6000</v>
      </c>
      <c r="E314" s="662" t="s">
        <v>5999</v>
      </c>
      <c r="F314" s="665">
        <v>31</v>
      </c>
      <c r="G314" s="665">
        <v>34086.980000000003</v>
      </c>
      <c r="H314" s="665">
        <v>1</v>
      </c>
      <c r="I314" s="665">
        <v>1099.5800000000002</v>
      </c>
      <c r="J314" s="665">
        <v>75</v>
      </c>
      <c r="K314" s="665">
        <v>82468.5</v>
      </c>
      <c r="L314" s="665">
        <v>2.419354838709677</v>
      </c>
      <c r="M314" s="665">
        <v>1099.58</v>
      </c>
      <c r="N314" s="665">
        <v>46</v>
      </c>
      <c r="O314" s="665">
        <v>50580.68</v>
      </c>
      <c r="P314" s="678">
        <v>1.4838709677419353</v>
      </c>
      <c r="Q314" s="666">
        <v>1099.58</v>
      </c>
    </row>
    <row r="315" spans="1:17" ht="14.4" customHeight="1" x14ac:dyDescent="0.3">
      <c r="A315" s="661" t="s">
        <v>569</v>
      </c>
      <c r="B315" s="662" t="s">
        <v>5754</v>
      </c>
      <c r="C315" s="662" t="s">
        <v>5558</v>
      </c>
      <c r="D315" s="662" t="s">
        <v>6001</v>
      </c>
      <c r="E315" s="662" t="s">
        <v>5999</v>
      </c>
      <c r="F315" s="665">
        <v>43</v>
      </c>
      <c r="G315" s="665">
        <v>50758.06</v>
      </c>
      <c r="H315" s="665">
        <v>1</v>
      </c>
      <c r="I315" s="665">
        <v>1180.4199999999998</v>
      </c>
      <c r="J315" s="665">
        <v>105</v>
      </c>
      <c r="K315" s="665">
        <v>123944.09999999998</v>
      </c>
      <c r="L315" s="665">
        <v>2.4418604651162785</v>
      </c>
      <c r="M315" s="665">
        <v>1180.4199999999998</v>
      </c>
      <c r="N315" s="665">
        <v>61</v>
      </c>
      <c r="O315" s="665">
        <v>72005.62</v>
      </c>
      <c r="P315" s="678">
        <v>1.4186046511627908</v>
      </c>
      <c r="Q315" s="666">
        <v>1180.4199999999998</v>
      </c>
    </row>
    <row r="316" spans="1:17" ht="14.4" customHeight="1" x14ac:dyDescent="0.3">
      <c r="A316" s="661" t="s">
        <v>569</v>
      </c>
      <c r="B316" s="662" t="s">
        <v>5754</v>
      </c>
      <c r="C316" s="662" t="s">
        <v>5558</v>
      </c>
      <c r="D316" s="662" t="s">
        <v>6002</v>
      </c>
      <c r="E316" s="662" t="s">
        <v>5999</v>
      </c>
      <c r="F316" s="665">
        <v>23</v>
      </c>
      <c r="G316" s="665">
        <v>28698.94</v>
      </c>
      <c r="H316" s="665">
        <v>1</v>
      </c>
      <c r="I316" s="665">
        <v>1247.78</v>
      </c>
      <c r="J316" s="665">
        <v>73</v>
      </c>
      <c r="K316" s="665">
        <v>91087.94</v>
      </c>
      <c r="L316" s="665">
        <v>3.1739130434782612</v>
      </c>
      <c r="M316" s="665">
        <v>1247.78</v>
      </c>
      <c r="N316" s="665">
        <v>33</v>
      </c>
      <c r="O316" s="665">
        <v>41176.74</v>
      </c>
      <c r="P316" s="678">
        <v>1.4347826086956521</v>
      </c>
      <c r="Q316" s="666">
        <v>1247.78</v>
      </c>
    </row>
    <row r="317" spans="1:17" ht="14.4" customHeight="1" x14ac:dyDescent="0.3">
      <c r="A317" s="661" t="s">
        <v>569</v>
      </c>
      <c r="B317" s="662" t="s">
        <v>5754</v>
      </c>
      <c r="C317" s="662" t="s">
        <v>5558</v>
      </c>
      <c r="D317" s="662" t="s">
        <v>6003</v>
      </c>
      <c r="E317" s="662" t="s">
        <v>5999</v>
      </c>
      <c r="F317" s="665">
        <v>9</v>
      </c>
      <c r="G317" s="665">
        <v>12386.61</v>
      </c>
      <c r="H317" s="665">
        <v>1</v>
      </c>
      <c r="I317" s="665">
        <v>1376.29</v>
      </c>
      <c r="J317" s="665"/>
      <c r="K317" s="665"/>
      <c r="L317" s="665"/>
      <c r="M317" s="665"/>
      <c r="N317" s="665">
        <v>7</v>
      </c>
      <c r="O317" s="665">
        <v>9634.0299999999988</v>
      </c>
      <c r="P317" s="678">
        <v>0.77777777777777768</v>
      </c>
      <c r="Q317" s="666">
        <v>1376.2899999999997</v>
      </c>
    </row>
    <row r="318" spans="1:17" ht="14.4" customHeight="1" x14ac:dyDescent="0.3">
      <c r="A318" s="661" t="s">
        <v>569</v>
      </c>
      <c r="B318" s="662" t="s">
        <v>5754</v>
      </c>
      <c r="C318" s="662" t="s">
        <v>5558</v>
      </c>
      <c r="D318" s="662" t="s">
        <v>6004</v>
      </c>
      <c r="E318" s="662" t="s">
        <v>6005</v>
      </c>
      <c r="F318" s="665">
        <v>2</v>
      </c>
      <c r="G318" s="665">
        <v>21251.68</v>
      </c>
      <c r="H318" s="665">
        <v>1</v>
      </c>
      <c r="I318" s="665">
        <v>10625.84</v>
      </c>
      <c r="J318" s="665">
        <v>5</v>
      </c>
      <c r="K318" s="665">
        <v>53129.2</v>
      </c>
      <c r="L318" s="665">
        <v>2.5</v>
      </c>
      <c r="M318" s="665">
        <v>10625.84</v>
      </c>
      <c r="N318" s="665">
        <v>2</v>
      </c>
      <c r="O318" s="665">
        <v>21251.68</v>
      </c>
      <c r="P318" s="678">
        <v>1</v>
      </c>
      <c r="Q318" s="666">
        <v>10625.84</v>
      </c>
    </row>
    <row r="319" spans="1:17" ht="14.4" customHeight="1" x14ac:dyDescent="0.3">
      <c r="A319" s="661" t="s">
        <v>569</v>
      </c>
      <c r="B319" s="662" t="s">
        <v>5754</v>
      </c>
      <c r="C319" s="662" t="s">
        <v>5558</v>
      </c>
      <c r="D319" s="662" t="s">
        <v>6006</v>
      </c>
      <c r="E319" s="662" t="s">
        <v>6007</v>
      </c>
      <c r="F319" s="665"/>
      <c r="G319" s="665"/>
      <c r="H319" s="665"/>
      <c r="I319" s="665"/>
      <c r="J319" s="665">
        <v>13</v>
      </c>
      <c r="K319" s="665">
        <v>33338.5</v>
      </c>
      <c r="L319" s="665"/>
      <c r="M319" s="665">
        <v>2564.5</v>
      </c>
      <c r="N319" s="665">
        <v>8</v>
      </c>
      <c r="O319" s="665">
        <v>20516</v>
      </c>
      <c r="P319" s="678"/>
      <c r="Q319" s="666">
        <v>2564.5</v>
      </c>
    </row>
    <row r="320" spans="1:17" ht="14.4" customHeight="1" x14ac:dyDescent="0.3">
      <c r="A320" s="661" t="s">
        <v>569</v>
      </c>
      <c r="B320" s="662" t="s">
        <v>5754</v>
      </c>
      <c r="C320" s="662" t="s">
        <v>5558</v>
      </c>
      <c r="D320" s="662" t="s">
        <v>6008</v>
      </c>
      <c r="E320" s="662" t="s">
        <v>6009</v>
      </c>
      <c r="F320" s="665">
        <v>2</v>
      </c>
      <c r="G320" s="665">
        <v>3887.8</v>
      </c>
      <c r="H320" s="665">
        <v>1</v>
      </c>
      <c r="I320" s="665">
        <v>1943.9</v>
      </c>
      <c r="J320" s="665">
        <v>8</v>
      </c>
      <c r="K320" s="665">
        <v>15551.2</v>
      </c>
      <c r="L320" s="665">
        <v>4</v>
      </c>
      <c r="M320" s="665">
        <v>1943.9</v>
      </c>
      <c r="N320" s="665">
        <v>4</v>
      </c>
      <c r="O320" s="665">
        <v>7775.6</v>
      </c>
      <c r="P320" s="678">
        <v>2</v>
      </c>
      <c r="Q320" s="666">
        <v>1943.9</v>
      </c>
    </row>
    <row r="321" spans="1:17" ht="14.4" customHeight="1" x14ac:dyDescent="0.3">
      <c r="A321" s="661" t="s">
        <v>569</v>
      </c>
      <c r="B321" s="662" t="s">
        <v>5754</v>
      </c>
      <c r="C321" s="662" t="s">
        <v>5558</v>
      </c>
      <c r="D321" s="662" t="s">
        <v>6010</v>
      </c>
      <c r="E321" s="662" t="s">
        <v>6011</v>
      </c>
      <c r="F321" s="665">
        <v>2</v>
      </c>
      <c r="G321" s="665">
        <v>3887.8</v>
      </c>
      <c r="H321" s="665">
        <v>1</v>
      </c>
      <c r="I321" s="665">
        <v>1943.9</v>
      </c>
      <c r="J321" s="665">
        <v>8</v>
      </c>
      <c r="K321" s="665">
        <v>15551.2</v>
      </c>
      <c r="L321" s="665">
        <v>4</v>
      </c>
      <c r="M321" s="665">
        <v>1943.9</v>
      </c>
      <c r="N321" s="665">
        <v>4</v>
      </c>
      <c r="O321" s="665">
        <v>7775.6</v>
      </c>
      <c r="P321" s="678">
        <v>2</v>
      </c>
      <c r="Q321" s="666">
        <v>1943.9</v>
      </c>
    </row>
    <row r="322" spans="1:17" ht="14.4" customHeight="1" x14ac:dyDescent="0.3">
      <c r="A322" s="661" t="s">
        <v>569</v>
      </c>
      <c r="B322" s="662" t="s">
        <v>5754</v>
      </c>
      <c r="C322" s="662" t="s">
        <v>5558</v>
      </c>
      <c r="D322" s="662" t="s">
        <v>6012</v>
      </c>
      <c r="E322" s="662" t="s">
        <v>6013</v>
      </c>
      <c r="F322" s="665"/>
      <c r="G322" s="665"/>
      <c r="H322" s="665"/>
      <c r="I322" s="665"/>
      <c r="J322" s="665"/>
      <c r="K322" s="665"/>
      <c r="L322" s="665"/>
      <c r="M322" s="665"/>
      <c r="N322" s="665">
        <v>6</v>
      </c>
      <c r="O322" s="665">
        <v>23328</v>
      </c>
      <c r="P322" s="678"/>
      <c r="Q322" s="666">
        <v>3888</v>
      </c>
    </row>
    <row r="323" spans="1:17" ht="14.4" customHeight="1" x14ac:dyDescent="0.3">
      <c r="A323" s="661" t="s">
        <v>569</v>
      </c>
      <c r="B323" s="662" t="s">
        <v>5754</v>
      </c>
      <c r="C323" s="662" t="s">
        <v>5558</v>
      </c>
      <c r="D323" s="662" t="s">
        <v>6014</v>
      </c>
      <c r="E323" s="662" t="s">
        <v>6015</v>
      </c>
      <c r="F323" s="665">
        <v>3</v>
      </c>
      <c r="G323" s="665">
        <v>6351.87</v>
      </c>
      <c r="H323" s="665">
        <v>1</v>
      </c>
      <c r="I323" s="665">
        <v>2117.29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569</v>
      </c>
      <c r="B324" s="662" t="s">
        <v>5754</v>
      </c>
      <c r="C324" s="662" t="s">
        <v>5558</v>
      </c>
      <c r="D324" s="662" t="s">
        <v>6016</v>
      </c>
      <c r="E324" s="662" t="s">
        <v>6017</v>
      </c>
      <c r="F324" s="665">
        <v>30</v>
      </c>
      <c r="G324" s="665">
        <v>14985.9</v>
      </c>
      <c r="H324" s="665">
        <v>1</v>
      </c>
      <c r="I324" s="665">
        <v>499.53</v>
      </c>
      <c r="J324" s="665">
        <v>38</v>
      </c>
      <c r="K324" s="665">
        <v>18982.14</v>
      </c>
      <c r="L324" s="665">
        <v>1.2666666666666666</v>
      </c>
      <c r="M324" s="665">
        <v>499.53</v>
      </c>
      <c r="N324" s="665">
        <v>31</v>
      </c>
      <c r="O324" s="665">
        <v>15485.43</v>
      </c>
      <c r="P324" s="678">
        <v>1.0333333333333334</v>
      </c>
      <c r="Q324" s="666">
        <v>499.53000000000003</v>
      </c>
    </row>
    <row r="325" spans="1:17" ht="14.4" customHeight="1" x14ac:dyDescent="0.3">
      <c r="A325" s="661" t="s">
        <v>569</v>
      </c>
      <c r="B325" s="662" t="s">
        <v>5754</v>
      </c>
      <c r="C325" s="662" t="s">
        <v>5558</v>
      </c>
      <c r="D325" s="662" t="s">
        <v>6018</v>
      </c>
      <c r="E325" s="662" t="s">
        <v>6017</v>
      </c>
      <c r="F325" s="665">
        <v>1</v>
      </c>
      <c r="G325" s="665">
        <v>426.98</v>
      </c>
      <c r="H325" s="665">
        <v>1</v>
      </c>
      <c r="I325" s="665">
        <v>426.98</v>
      </c>
      <c r="J325" s="665">
        <v>2</v>
      </c>
      <c r="K325" s="665">
        <v>853.96</v>
      </c>
      <c r="L325" s="665">
        <v>2</v>
      </c>
      <c r="M325" s="665">
        <v>426.98</v>
      </c>
      <c r="N325" s="665">
        <v>1</v>
      </c>
      <c r="O325" s="665">
        <v>426.98</v>
      </c>
      <c r="P325" s="678">
        <v>1</v>
      </c>
      <c r="Q325" s="666">
        <v>426.98</v>
      </c>
    </row>
    <row r="326" spans="1:17" ht="14.4" customHeight="1" x14ac:dyDescent="0.3">
      <c r="A326" s="661" t="s">
        <v>569</v>
      </c>
      <c r="B326" s="662" t="s">
        <v>5754</v>
      </c>
      <c r="C326" s="662" t="s">
        <v>5558</v>
      </c>
      <c r="D326" s="662" t="s">
        <v>6019</v>
      </c>
      <c r="E326" s="662" t="s">
        <v>6020</v>
      </c>
      <c r="F326" s="665">
        <v>8</v>
      </c>
      <c r="G326" s="665">
        <v>77262.959999999992</v>
      </c>
      <c r="H326" s="665">
        <v>1</v>
      </c>
      <c r="I326" s="665">
        <v>9657.869999999999</v>
      </c>
      <c r="J326" s="665">
        <v>10</v>
      </c>
      <c r="K326" s="665">
        <v>96578.700000000012</v>
      </c>
      <c r="L326" s="665">
        <v>1.2500000000000002</v>
      </c>
      <c r="M326" s="665">
        <v>9657.8700000000008</v>
      </c>
      <c r="N326" s="665">
        <v>10</v>
      </c>
      <c r="O326" s="665">
        <v>96578.700000000012</v>
      </c>
      <c r="P326" s="678">
        <v>1.2500000000000002</v>
      </c>
      <c r="Q326" s="666">
        <v>9657.8700000000008</v>
      </c>
    </row>
    <row r="327" spans="1:17" ht="14.4" customHeight="1" x14ac:dyDescent="0.3">
      <c r="A327" s="661" t="s">
        <v>569</v>
      </c>
      <c r="B327" s="662" t="s">
        <v>5754</v>
      </c>
      <c r="C327" s="662" t="s">
        <v>5558</v>
      </c>
      <c r="D327" s="662" t="s">
        <v>6021</v>
      </c>
      <c r="E327" s="662" t="s">
        <v>5980</v>
      </c>
      <c r="F327" s="665">
        <v>211</v>
      </c>
      <c r="G327" s="665">
        <v>14563.219999999998</v>
      </c>
      <c r="H327" s="665">
        <v>1</v>
      </c>
      <c r="I327" s="665">
        <v>69.019999999999982</v>
      </c>
      <c r="J327" s="665">
        <v>288</v>
      </c>
      <c r="K327" s="665">
        <v>19877.759999999998</v>
      </c>
      <c r="L327" s="665">
        <v>1.3649289099526067</v>
      </c>
      <c r="M327" s="665">
        <v>69.02</v>
      </c>
      <c r="N327" s="665">
        <v>275</v>
      </c>
      <c r="O327" s="665">
        <v>18980.5</v>
      </c>
      <c r="P327" s="678">
        <v>1.3033175355450239</v>
      </c>
      <c r="Q327" s="666">
        <v>69.02</v>
      </c>
    </row>
    <row r="328" spans="1:17" ht="14.4" customHeight="1" x14ac:dyDescent="0.3">
      <c r="A328" s="661" t="s">
        <v>569</v>
      </c>
      <c r="B328" s="662" t="s">
        <v>5754</v>
      </c>
      <c r="C328" s="662" t="s">
        <v>5558</v>
      </c>
      <c r="D328" s="662" t="s">
        <v>6022</v>
      </c>
      <c r="E328" s="662" t="s">
        <v>5980</v>
      </c>
      <c r="F328" s="665">
        <v>23</v>
      </c>
      <c r="G328" s="665">
        <v>1954.5400000000002</v>
      </c>
      <c r="H328" s="665">
        <v>1</v>
      </c>
      <c r="I328" s="665">
        <v>84.98</v>
      </c>
      <c r="J328" s="665">
        <v>33</v>
      </c>
      <c r="K328" s="665">
        <v>2804.34</v>
      </c>
      <c r="L328" s="665">
        <v>1.4347826086956521</v>
      </c>
      <c r="M328" s="665">
        <v>84.98</v>
      </c>
      <c r="N328" s="665">
        <v>34</v>
      </c>
      <c r="O328" s="665">
        <v>2889.32</v>
      </c>
      <c r="P328" s="678">
        <v>1.4782608695652173</v>
      </c>
      <c r="Q328" s="666">
        <v>84.98</v>
      </c>
    </row>
    <row r="329" spans="1:17" ht="14.4" customHeight="1" x14ac:dyDescent="0.3">
      <c r="A329" s="661" t="s">
        <v>569</v>
      </c>
      <c r="B329" s="662" t="s">
        <v>5754</v>
      </c>
      <c r="C329" s="662" t="s">
        <v>5558</v>
      </c>
      <c r="D329" s="662" t="s">
        <v>6023</v>
      </c>
      <c r="E329" s="662" t="s">
        <v>6024</v>
      </c>
      <c r="F329" s="665"/>
      <c r="G329" s="665"/>
      <c r="H329" s="665"/>
      <c r="I329" s="665"/>
      <c r="J329" s="665">
        <v>1</v>
      </c>
      <c r="K329" s="665">
        <v>4348.4799999999996</v>
      </c>
      <c r="L329" s="665"/>
      <c r="M329" s="665">
        <v>4348.4799999999996</v>
      </c>
      <c r="N329" s="665"/>
      <c r="O329" s="665"/>
      <c r="P329" s="678"/>
      <c r="Q329" s="666"/>
    </row>
    <row r="330" spans="1:17" ht="14.4" customHeight="1" x14ac:dyDescent="0.3">
      <c r="A330" s="661" t="s">
        <v>569</v>
      </c>
      <c r="B330" s="662" t="s">
        <v>5754</v>
      </c>
      <c r="C330" s="662" t="s">
        <v>5558</v>
      </c>
      <c r="D330" s="662" t="s">
        <v>6025</v>
      </c>
      <c r="E330" s="662" t="s">
        <v>6026</v>
      </c>
      <c r="F330" s="665"/>
      <c r="G330" s="665"/>
      <c r="H330" s="665"/>
      <c r="I330" s="665"/>
      <c r="J330" s="665">
        <v>1</v>
      </c>
      <c r="K330" s="665">
        <v>5440.91</v>
      </c>
      <c r="L330" s="665"/>
      <c r="M330" s="665">
        <v>5440.91</v>
      </c>
      <c r="N330" s="665"/>
      <c r="O330" s="665"/>
      <c r="P330" s="678"/>
      <c r="Q330" s="666"/>
    </row>
    <row r="331" spans="1:17" ht="14.4" customHeight="1" x14ac:dyDescent="0.3">
      <c r="A331" s="661" t="s">
        <v>569</v>
      </c>
      <c r="B331" s="662" t="s">
        <v>5754</v>
      </c>
      <c r="C331" s="662" t="s">
        <v>5558</v>
      </c>
      <c r="D331" s="662" t="s">
        <v>6027</v>
      </c>
      <c r="E331" s="662" t="s">
        <v>6028</v>
      </c>
      <c r="F331" s="665"/>
      <c r="G331" s="665"/>
      <c r="H331" s="665"/>
      <c r="I331" s="665"/>
      <c r="J331" s="665">
        <v>1</v>
      </c>
      <c r="K331" s="665">
        <v>6832.75</v>
      </c>
      <c r="L331" s="665"/>
      <c r="M331" s="665">
        <v>6832.75</v>
      </c>
      <c r="N331" s="665"/>
      <c r="O331" s="665"/>
      <c r="P331" s="678"/>
      <c r="Q331" s="666"/>
    </row>
    <row r="332" spans="1:17" ht="14.4" customHeight="1" x14ac:dyDescent="0.3">
      <c r="A332" s="661" t="s">
        <v>569</v>
      </c>
      <c r="B332" s="662" t="s">
        <v>5754</v>
      </c>
      <c r="C332" s="662" t="s">
        <v>5558</v>
      </c>
      <c r="D332" s="662" t="s">
        <v>6029</v>
      </c>
      <c r="E332" s="662" t="s">
        <v>6030</v>
      </c>
      <c r="F332" s="665">
        <v>1</v>
      </c>
      <c r="G332" s="665">
        <v>1370.07</v>
      </c>
      <c r="H332" s="665">
        <v>1</v>
      </c>
      <c r="I332" s="665">
        <v>1370.07</v>
      </c>
      <c r="J332" s="665">
        <v>2</v>
      </c>
      <c r="K332" s="665">
        <v>2740.14</v>
      </c>
      <c r="L332" s="665">
        <v>2</v>
      </c>
      <c r="M332" s="665">
        <v>1370.07</v>
      </c>
      <c r="N332" s="665"/>
      <c r="O332" s="665"/>
      <c r="P332" s="678"/>
      <c r="Q332" s="666"/>
    </row>
    <row r="333" spans="1:17" ht="14.4" customHeight="1" x14ac:dyDescent="0.3">
      <c r="A333" s="661" t="s">
        <v>569</v>
      </c>
      <c r="B333" s="662" t="s">
        <v>5754</v>
      </c>
      <c r="C333" s="662" t="s">
        <v>5558</v>
      </c>
      <c r="D333" s="662" t="s">
        <v>6031</v>
      </c>
      <c r="E333" s="662" t="s">
        <v>6030</v>
      </c>
      <c r="F333" s="665">
        <v>47</v>
      </c>
      <c r="G333" s="665">
        <v>33511.94</v>
      </c>
      <c r="H333" s="665">
        <v>1</v>
      </c>
      <c r="I333" s="665">
        <v>713.0200000000001</v>
      </c>
      <c r="J333" s="665">
        <v>34</v>
      </c>
      <c r="K333" s="665">
        <v>24242.68</v>
      </c>
      <c r="L333" s="665">
        <v>0.72340425531914887</v>
      </c>
      <c r="M333" s="665">
        <v>713.02</v>
      </c>
      <c r="N333" s="665">
        <v>49</v>
      </c>
      <c r="O333" s="665">
        <v>34937.980000000003</v>
      </c>
      <c r="P333" s="678">
        <v>1.0425531914893618</v>
      </c>
      <c r="Q333" s="666">
        <v>713.0200000000001</v>
      </c>
    </row>
    <row r="334" spans="1:17" ht="14.4" customHeight="1" x14ac:dyDescent="0.3">
      <c r="A334" s="661" t="s">
        <v>569</v>
      </c>
      <c r="B334" s="662" t="s">
        <v>5754</v>
      </c>
      <c r="C334" s="662" t="s">
        <v>5558</v>
      </c>
      <c r="D334" s="662" t="s">
        <v>6032</v>
      </c>
      <c r="E334" s="662" t="s">
        <v>6033</v>
      </c>
      <c r="F334" s="665">
        <v>88</v>
      </c>
      <c r="G334" s="665">
        <v>20246.159999999996</v>
      </c>
      <c r="H334" s="665">
        <v>1</v>
      </c>
      <c r="I334" s="665">
        <v>230.06999999999996</v>
      </c>
      <c r="J334" s="665">
        <v>59</v>
      </c>
      <c r="K334" s="665">
        <v>13574.13</v>
      </c>
      <c r="L334" s="665">
        <v>0.67045454545454553</v>
      </c>
      <c r="M334" s="665">
        <v>230.07</v>
      </c>
      <c r="N334" s="665">
        <v>82</v>
      </c>
      <c r="O334" s="665">
        <v>18865.740000000002</v>
      </c>
      <c r="P334" s="678">
        <v>0.9318181818181821</v>
      </c>
      <c r="Q334" s="666">
        <v>230.07000000000002</v>
      </c>
    </row>
    <row r="335" spans="1:17" ht="14.4" customHeight="1" x14ac:dyDescent="0.3">
      <c r="A335" s="661" t="s">
        <v>569</v>
      </c>
      <c r="B335" s="662" t="s">
        <v>5754</v>
      </c>
      <c r="C335" s="662" t="s">
        <v>5558</v>
      </c>
      <c r="D335" s="662" t="s">
        <v>6034</v>
      </c>
      <c r="E335" s="662" t="s">
        <v>6035</v>
      </c>
      <c r="F335" s="665">
        <v>20</v>
      </c>
      <c r="G335" s="665">
        <v>2466.6</v>
      </c>
      <c r="H335" s="665">
        <v>1</v>
      </c>
      <c r="I335" s="665">
        <v>123.33</v>
      </c>
      <c r="J335" s="665">
        <v>4</v>
      </c>
      <c r="K335" s="665">
        <v>493.32</v>
      </c>
      <c r="L335" s="665">
        <v>0.2</v>
      </c>
      <c r="M335" s="665">
        <v>123.33</v>
      </c>
      <c r="N335" s="665">
        <v>4</v>
      </c>
      <c r="O335" s="665">
        <v>493.32</v>
      </c>
      <c r="P335" s="678">
        <v>0.2</v>
      </c>
      <c r="Q335" s="666">
        <v>123.33</v>
      </c>
    </row>
    <row r="336" spans="1:17" ht="14.4" customHeight="1" x14ac:dyDescent="0.3">
      <c r="A336" s="661" t="s">
        <v>569</v>
      </c>
      <c r="B336" s="662" t="s">
        <v>5754</v>
      </c>
      <c r="C336" s="662" t="s">
        <v>5558</v>
      </c>
      <c r="D336" s="662" t="s">
        <v>6036</v>
      </c>
      <c r="E336" s="662" t="s">
        <v>6035</v>
      </c>
      <c r="F336" s="665">
        <v>3</v>
      </c>
      <c r="G336" s="665">
        <v>273.60000000000002</v>
      </c>
      <c r="H336" s="665">
        <v>1</v>
      </c>
      <c r="I336" s="665">
        <v>91.2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569</v>
      </c>
      <c r="B337" s="662" t="s">
        <v>5754</v>
      </c>
      <c r="C337" s="662" t="s">
        <v>5558</v>
      </c>
      <c r="D337" s="662" t="s">
        <v>6037</v>
      </c>
      <c r="E337" s="662" t="s">
        <v>6038</v>
      </c>
      <c r="F337" s="665">
        <v>7</v>
      </c>
      <c r="G337" s="665">
        <v>1523.48</v>
      </c>
      <c r="H337" s="665">
        <v>1</v>
      </c>
      <c r="I337" s="665">
        <v>217.64000000000001</v>
      </c>
      <c r="J337" s="665">
        <v>14</v>
      </c>
      <c r="K337" s="665">
        <v>3046.96</v>
      </c>
      <c r="L337" s="665">
        <v>2</v>
      </c>
      <c r="M337" s="665">
        <v>217.64000000000001</v>
      </c>
      <c r="N337" s="665">
        <v>3</v>
      </c>
      <c r="O337" s="665">
        <v>652.91999999999996</v>
      </c>
      <c r="P337" s="678">
        <v>0.42857142857142855</v>
      </c>
      <c r="Q337" s="666">
        <v>217.64</v>
      </c>
    </row>
    <row r="338" spans="1:17" ht="14.4" customHeight="1" x14ac:dyDescent="0.3">
      <c r="A338" s="661" t="s">
        <v>569</v>
      </c>
      <c r="B338" s="662" t="s">
        <v>5754</v>
      </c>
      <c r="C338" s="662" t="s">
        <v>5558</v>
      </c>
      <c r="D338" s="662" t="s">
        <v>6039</v>
      </c>
      <c r="E338" s="662" t="s">
        <v>6038</v>
      </c>
      <c r="F338" s="665">
        <v>10</v>
      </c>
      <c r="G338" s="665">
        <v>2653.1</v>
      </c>
      <c r="H338" s="665">
        <v>1</v>
      </c>
      <c r="I338" s="665">
        <v>265.31</v>
      </c>
      <c r="J338" s="665">
        <v>3</v>
      </c>
      <c r="K338" s="665">
        <v>795.93000000000006</v>
      </c>
      <c r="L338" s="665">
        <v>0.30000000000000004</v>
      </c>
      <c r="M338" s="665">
        <v>265.31</v>
      </c>
      <c r="N338" s="665">
        <v>2</v>
      </c>
      <c r="O338" s="665">
        <v>530.62</v>
      </c>
      <c r="P338" s="678">
        <v>0.2</v>
      </c>
      <c r="Q338" s="666">
        <v>265.31</v>
      </c>
    </row>
    <row r="339" spans="1:17" ht="14.4" customHeight="1" x14ac:dyDescent="0.3">
      <c r="A339" s="661" t="s">
        <v>569</v>
      </c>
      <c r="B339" s="662" t="s">
        <v>5754</v>
      </c>
      <c r="C339" s="662" t="s">
        <v>5558</v>
      </c>
      <c r="D339" s="662" t="s">
        <v>6040</v>
      </c>
      <c r="E339" s="662" t="s">
        <v>6041</v>
      </c>
      <c r="F339" s="665">
        <v>1</v>
      </c>
      <c r="G339" s="665">
        <v>487.09</v>
      </c>
      <c r="H339" s="665">
        <v>1</v>
      </c>
      <c r="I339" s="665">
        <v>487.09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569</v>
      </c>
      <c r="B340" s="662" t="s">
        <v>5754</v>
      </c>
      <c r="C340" s="662" t="s">
        <v>5558</v>
      </c>
      <c r="D340" s="662" t="s">
        <v>6042</v>
      </c>
      <c r="E340" s="662" t="s">
        <v>6043</v>
      </c>
      <c r="F340" s="665">
        <v>27</v>
      </c>
      <c r="G340" s="665">
        <v>13990.86</v>
      </c>
      <c r="H340" s="665">
        <v>1</v>
      </c>
      <c r="I340" s="665">
        <v>518.18000000000006</v>
      </c>
      <c r="J340" s="665">
        <v>20</v>
      </c>
      <c r="K340" s="665">
        <v>10363.599999999999</v>
      </c>
      <c r="L340" s="665">
        <v>0.74074074074074059</v>
      </c>
      <c r="M340" s="665">
        <v>518.17999999999995</v>
      </c>
      <c r="N340" s="665">
        <v>20</v>
      </c>
      <c r="O340" s="665">
        <v>10363.599999999999</v>
      </c>
      <c r="P340" s="678">
        <v>0.74074074074074059</v>
      </c>
      <c r="Q340" s="666">
        <v>518.17999999999995</v>
      </c>
    </row>
    <row r="341" spans="1:17" ht="14.4" customHeight="1" x14ac:dyDescent="0.3">
      <c r="A341" s="661" t="s">
        <v>569</v>
      </c>
      <c r="B341" s="662" t="s">
        <v>5754</v>
      </c>
      <c r="C341" s="662" t="s">
        <v>5558</v>
      </c>
      <c r="D341" s="662" t="s">
        <v>6044</v>
      </c>
      <c r="E341" s="662" t="s">
        <v>6045</v>
      </c>
      <c r="F341" s="665">
        <v>31</v>
      </c>
      <c r="G341" s="665">
        <v>32062.989999999998</v>
      </c>
      <c r="H341" s="665">
        <v>1</v>
      </c>
      <c r="I341" s="665">
        <v>1034.29</v>
      </c>
      <c r="J341" s="665">
        <v>19</v>
      </c>
      <c r="K341" s="665">
        <v>19651.510000000002</v>
      </c>
      <c r="L341" s="665">
        <v>0.61290322580645173</v>
      </c>
      <c r="M341" s="665">
        <v>1034.2900000000002</v>
      </c>
      <c r="N341" s="665">
        <v>11</v>
      </c>
      <c r="O341" s="665">
        <v>11377.189999999999</v>
      </c>
      <c r="P341" s="678">
        <v>0.35483870967741932</v>
      </c>
      <c r="Q341" s="666">
        <v>1034.29</v>
      </c>
    </row>
    <row r="342" spans="1:17" ht="14.4" customHeight="1" x14ac:dyDescent="0.3">
      <c r="A342" s="661" t="s">
        <v>569</v>
      </c>
      <c r="B342" s="662" t="s">
        <v>5754</v>
      </c>
      <c r="C342" s="662" t="s">
        <v>5558</v>
      </c>
      <c r="D342" s="662" t="s">
        <v>6046</v>
      </c>
      <c r="E342" s="662" t="s">
        <v>5978</v>
      </c>
      <c r="F342" s="665">
        <v>6</v>
      </c>
      <c r="G342" s="665">
        <v>547.20000000000005</v>
      </c>
      <c r="H342" s="665">
        <v>1</v>
      </c>
      <c r="I342" s="665">
        <v>91.2</v>
      </c>
      <c r="J342" s="665">
        <v>1</v>
      </c>
      <c r="K342" s="665">
        <v>91.2</v>
      </c>
      <c r="L342" s="665">
        <v>0.16666666666666666</v>
      </c>
      <c r="M342" s="665">
        <v>91.2</v>
      </c>
      <c r="N342" s="665">
        <v>2</v>
      </c>
      <c r="O342" s="665">
        <v>182.4</v>
      </c>
      <c r="P342" s="678">
        <v>0.33333333333333331</v>
      </c>
      <c r="Q342" s="666">
        <v>91.2</v>
      </c>
    </row>
    <row r="343" spans="1:17" ht="14.4" customHeight="1" x14ac:dyDescent="0.3">
      <c r="A343" s="661" t="s">
        <v>569</v>
      </c>
      <c r="B343" s="662" t="s">
        <v>5754</v>
      </c>
      <c r="C343" s="662" t="s">
        <v>5558</v>
      </c>
      <c r="D343" s="662" t="s">
        <v>6047</v>
      </c>
      <c r="E343" s="662" t="s">
        <v>5980</v>
      </c>
      <c r="F343" s="665">
        <v>29</v>
      </c>
      <c r="G343" s="665">
        <v>2795.0199999999995</v>
      </c>
      <c r="H343" s="665">
        <v>1</v>
      </c>
      <c r="I343" s="665">
        <v>96.379999999999981</v>
      </c>
      <c r="J343" s="665">
        <v>15</v>
      </c>
      <c r="K343" s="665">
        <v>1445.7</v>
      </c>
      <c r="L343" s="665">
        <v>0.51724137931034497</v>
      </c>
      <c r="M343" s="665">
        <v>96.38000000000001</v>
      </c>
      <c r="N343" s="665">
        <v>15</v>
      </c>
      <c r="O343" s="665">
        <v>1445.6999999999998</v>
      </c>
      <c r="P343" s="678">
        <v>0.51724137931034486</v>
      </c>
      <c r="Q343" s="666">
        <v>96.379999999999981</v>
      </c>
    </row>
    <row r="344" spans="1:17" ht="14.4" customHeight="1" x14ac:dyDescent="0.3">
      <c r="A344" s="661" t="s">
        <v>569</v>
      </c>
      <c r="B344" s="662" t="s">
        <v>5754</v>
      </c>
      <c r="C344" s="662" t="s">
        <v>5558</v>
      </c>
      <c r="D344" s="662" t="s">
        <v>6048</v>
      </c>
      <c r="E344" s="662" t="s">
        <v>5980</v>
      </c>
      <c r="F344" s="665">
        <v>92</v>
      </c>
      <c r="G344" s="665">
        <v>11155</v>
      </c>
      <c r="H344" s="665">
        <v>1</v>
      </c>
      <c r="I344" s="665">
        <v>121.25</v>
      </c>
      <c r="J344" s="665">
        <v>64</v>
      </c>
      <c r="K344" s="665">
        <v>7760</v>
      </c>
      <c r="L344" s="665">
        <v>0.69565217391304346</v>
      </c>
      <c r="M344" s="665">
        <v>121.25</v>
      </c>
      <c r="N344" s="665">
        <v>23</v>
      </c>
      <c r="O344" s="665">
        <v>2788.75</v>
      </c>
      <c r="P344" s="678">
        <v>0.25</v>
      </c>
      <c r="Q344" s="666">
        <v>121.25</v>
      </c>
    </row>
    <row r="345" spans="1:17" ht="14.4" customHeight="1" x14ac:dyDescent="0.3">
      <c r="A345" s="661" t="s">
        <v>569</v>
      </c>
      <c r="B345" s="662" t="s">
        <v>5754</v>
      </c>
      <c r="C345" s="662" t="s">
        <v>5558</v>
      </c>
      <c r="D345" s="662" t="s">
        <v>6049</v>
      </c>
      <c r="E345" s="662" t="s">
        <v>5980</v>
      </c>
      <c r="F345" s="665">
        <v>7</v>
      </c>
      <c r="G345" s="665">
        <v>725.48</v>
      </c>
      <c r="H345" s="665">
        <v>1</v>
      </c>
      <c r="I345" s="665">
        <v>103.64</v>
      </c>
      <c r="J345" s="665">
        <v>6</v>
      </c>
      <c r="K345" s="665">
        <v>621.84</v>
      </c>
      <c r="L345" s="665">
        <v>0.85714285714285721</v>
      </c>
      <c r="M345" s="665">
        <v>103.64</v>
      </c>
      <c r="N345" s="665">
        <v>3</v>
      </c>
      <c r="O345" s="665">
        <v>310.92</v>
      </c>
      <c r="P345" s="678">
        <v>0.4285714285714286</v>
      </c>
      <c r="Q345" s="666">
        <v>103.64</v>
      </c>
    </row>
    <row r="346" spans="1:17" ht="14.4" customHeight="1" x14ac:dyDescent="0.3">
      <c r="A346" s="661" t="s">
        <v>569</v>
      </c>
      <c r="B346" s="662" t="s">
        <v>5754</v>
      </c>
      <c r="C346" s="662" t="s">
        <v>5558</v>
      </c>
      <c r="D346" s="662" t="s">
        <v>6050</v>
      </c>
      <c r="E346" s="662" t="s">
        <v>5980</v>
      </c>
      <c r="F346" s="665"/>
      <c r="G346" s="665"/>
      <c r="H346" s="665"/>
      <c r="I346" s="665"/>
      <c r="J346" s="665">
        <v>2</v>
      </c>
      <c r="K346" s="665">
        <v>228</v>
      </c>
      <c r="L346" s="665"/>
      <c r="M346" s="665">
        <v>114</v>
      </c>
      <c r="N346" s="665">
        <v>1</v>
      </c>
      <c r="O346" s="665">
        <v>114</v>
      </c>
      <c r="P346" s="678"/>
      <c r="Q346" s="666">
        <v>114</v>
      </c>
    </row>
    <row r="347" spans="1:17" ht="14.4" customHeight="1" x14ac:dyDescent="0.3">
      <c r="A347" s="661" t="s">
        <v>569</v>
      </c>
      <c r="B347" s="662" t="s">
        <v>5754</v>
      </c>
      <c r="C347" s="662" t="s">
        <v>5558</v>
      </c>
      <c r="D347" s="662" t="s">
        <v>6051</v>
      </c>
      <c r="E347" s="662" t="s">
        <v>5980</v>
      </c>
      <c r="F347" s="665">
        <v>7</v>
      </c>
      <c r="G347" s="665">
        <v>1204.28</v>
      </c>
      <c r="H347" s="665">
        <v>1</v>
      </c>
      <c r="I347" s="665">
        <v>172.04</v>
      </c>
      <c r="J347" s="665">
        <v>3</v>
      </c>
      <c r="K347" s="665">
        <v>516.12</v>
      </c>
      <c r="L347" s="665">
        <v>0.4285714285714286</v>
      </c>
      <c r="M347" s="665">
        <v>172.04</v>
      </c>
      <c r="N347" s="665">
        <v>2</v>
      </c>
      <c r="O347" s="665">
        <v>344.08</v>
      </c>
      <c r="P347" s="678">
        <v>0.2857142857142857</v>
      </c>
      <c r="Q347" s="666">
        <v>172.04</v>
      </c>
    </row>
    <row r="348" spans="1:17" ht="14.4" customHeight="1" x14ac:dyDescent="0.3">
      <c r="A348" s="661" t="s">
        <v>569</v>
      </c>
      <c r="B348" s="662" t="s">
        <v>5754</v>
      </c>
      <c r="C348" s="662" t="s">
        <v>5558</v>
      </c>
      <c r="D348" s="662" t="s">
        <v>6052</v>
      </c>
      <c r="E348" s="662" t="s">
        <v>5980</v>
      </c>
      <c r="F348" s="665">
        <v>176</v>
      </c>
      <c r="G348" s="665">
        <v>15868.16</v>
      </c>
      <c r="H348" s="665">
        <v>1</v>
      </c>
      <c r="I348" s="665">
        <v>90.16</v>
      </c>
      <c r="J348" s="665">
        <v>173</v>
      </c>
      <c r="K348" s="665">
        <v>15597.68</v>
      </c>
      <c r="L348" s="665">
        <v>0.98295454545454553</v>
      </c>
      <c r="M348" s="665">
        <v>90.16</v>
      </c>
      <c r="N348" s="665">
        <v>154</v>
      </c>
      <c r="O348" s="665">
        <v>13884.64</v>
      </c>
      <c r="P348" s="678">
        <v>0.875</v>
      </c>
      <c r="Q348" s="666">
        <v>90.16</v>
      </c>
    </row>
    <row r="349" spans="1:17" ht="14.4" customHeight="1" x14ac:dyDescent="0.3">
      <c r="A349" s="661" t="s">
        <v>569</v>
      </c>
      <c r="B349" s="662" t="s">
        <v>5754</v>
      </c>
      <c r="C349" s="662" t="s">
        <v>5558</v>
      </c>
      <c r="D349" s="662" t="s">
        <v>6053</v>
      </c>
      <c r="E349" s="662" t="s">
        <v>6054</v>
      </c>
      <c r="F349" s="665">
        <v>7</v>
      </c>
      <c r="G349" s="665">
        <v>1450.89</v>
      </c>
      <c r="H349" s="665">
        <v>1</v>
      </c>
      <c r="I349" s="665">
        <v>207.27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569</v>
      </c>
      <c r="B350" s="662" t="s">
        <v>5754</v>
      </c>
      <c r="C350" s="662" t="s">
        <v>5558</v>
      </c>
      <c r="D350" s="662" t="s">
        <v>6055</v>
      </c>
      <c r="E350" s="662" t="s">
        <v>6054</v>
      </c>
      <c r="F350" s="665"/>
      <c r="G350" s="665"/>
      <c r="H350" s="665"/>
      <c r="I350" s="665"/>
      <c r="J350" s="665"/>
      <c r="K350" s="665"/>
      <c r="L350" s="665"/>
      <c r="M350" s="665"/>
      <c r="N350" s="665">
        <v>5</v>
      </c>
      <c r="O350" s="665">
        <v>1165.9000000000001</v>
      </c>
      <c r="P350" s="678"/>
      <c r="Q350" s="666">
        <v>233.18</v>
      </c>
    </row>
    <row r="351" spans="1:17" ht="14.4" customHeight="1" x14ac:dyDescent="0.3">
      <c r="A351" s="661" t="s">
        <v>569</v>
      </c>
      <c r="B351" s="662" t="s">
        <v>5754</v>
      </c>
      <c r="C351" s="662" t="s">
        <v>5558</v>
      </c>
      <c r="D351" s="662" t="s">
        <v>6056</v>
      </c>
      <c r="E351" s="662" t="s">
        <v>6057</v>
      </c>
      <c r="F351" s="665">
        <v>2</v>
      </c>
      <c r="G351" s="665">
        <v>8904.1200000000008</v>
      </c>
      <c r="H351" s="665">
        <v>1</v>
      </c>
      <c r="I351" s="665">
        <v>4452.0600000000004</v>
      </c>
      <c r="J351" s="665">
        <v>3</v>
      </c>
      <c r="K351" s="665">
        <v>13356.18</v>
      </c>
      <c r="L351" s="665">
        <v>1.5</v>
      </c>
      <c r="M351" s="665">
        <v>4452.0600000000004</v>
      </c>
      <c r="N351" s="665">
        <v>3</v>
      </c>
      <c r="O351" s="665">
        <v>13356.18</v>
      </c>
      <c r="P351" s="678">
        <v>1.5</v>
      </c>
      <c r="Q351" s="666">
        <v>4452.0600000000004</v>
      </c>
    </row>
    <row r="352" spans="1:17" ht="14.4" customHeight="1" x14ac:dyDescent="0.3">
      <c r="A352" s="661" t="s">
        <v>569</v>
      </c>
      <c r="B352" s="662" t="s">
        <v>5754</v>
      </c>
      <c r="C352" s="662" t="s">
        <v>5558</v>
      </c>
      <c r="D352" s="662" t="s">
        <v>6058</v>
      </c>
      <c r="E352" s="662" t="s">
        <v>6059</v>
      </c>
      <c r="F352" s="665">
        <v>5</v>
      </c>
      <c r="G352" s="665">
        <v>427.5</v>
      </c>
      <c r="H352" s="665">
        <v>1</v>
      </c>
      <c r="I352" s="665">
        <v>85.5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569</v>
      </c>
      <c r="B353" s="662" t="s">
        <v>5754</v>
      </c>
      <c r="C353" s="662" t="s">
        <v>5558</v>
      </c>
      <c r="D353" s="662" t="s">
        <v>6060</v>
      </c>
      <c r="E353" s="662" t="s">
        <v>6061</v>
      </c>
      <c r="F353" s="665"/>
      <c r="G353" s="665"/>
      <c r="H353" s="665"/>
      <c r="I353" s="665"/>
      <c r="J353" s="665">
        <v>2</v>
      </c>
      <c r="K353" s="665">
        <v>3662.5</v>
      </c>
      <c r="L353" s="665"/>
      <c r="M353" s="665">
        <v>1831.25</v>
      </c>
      <c r="N353" s="665">
        <v>1</v>
      </c>
      <c r="O353" s="665">
        <v>1831.25</v>
      </c>
      <c r="P353" s="678"/>
      <c r="Q353" s="666">
        <v>1831.25</v>
      </c>
    </row>
    <row r="354" spans="1:17" ht="14.4" customHeight="1" x14ac:dyDescent="0.3">
      <c r="A354" s="661" t="s">
        <v>569</v>
      </c>
      <c r="B354" s="662" t="s">
        <v>5754</v>
      </c>
      <c r="C354" s="662" t="s">
        <v>5558</v>
      </c>
      <c r="D354" s="662" t="s">
        <v>6062</v>
      </c>
      <c r="E354" s="662" t="s">
        <v>6063</v>
      </c>
      <c r="F354" s="665"/>
      <c r="G354" s="665"/>
      <c r="H354" s="665"/>
      <c r="I354" s="665"/>
      <c r="J354" s="665">
        <v>2</v>
      </c>
      <c r="K354" s="665">
        <v>25363.96</v>
      </c>
      <c r="L354" s="665"/>
      <c r="M354" s="665">
        <v>12681.98</v>
      </c>
      <c r="N354" s="665">
        <v>1</v>
      </c>
      <c r="O354" s="665">
        <v>12681.98</v>
      </c>
      <c r="P354" s="678"/>
      <c r="Q354" s="666">
        <v>12681.98</v>
      </c>
    </row>
    <row r="355" spans="1:17" ht="14.4" customHeight="1" x14ac:dyDescent="0.3">
      <c r="A355" s="661" t="s">
        <v>569</v>
      </c>
      <c r="B355" s="662" t="s">
        <v>5754</v>
      </c>
      <c r="C355" s="662" t="s">
        <v>5558</v>
      </c>
      <c r="D355" s="662" t="s">
        <v>6064</v>
      </c>
      <c r="E355" s="662" t="s">
        <v>6065</v>
      </c>
      <c r="F355" s="665">
        <v>2</v>
      </c>
      <c r="G355" s="665">
        <v>9804</v>
      </c>
      <c r="H355" s="665">
        <v>1</v>
      </c>
      <c r="I355" s="665">
        <v>4902</v>
      </c>
      <c r="J355" s="665">
        <v>7</v>
      </c>
      <c r="K355" s="665">
        <v>34314</v>
      </c>
      <c r="L355" s="665">
        <v>3.5</v>
      </c>
      <c r="M355" s="665">
        <v>4902</v>
      </c>
      <c r="N355" s="665">
        <v>3</v>
      </c>
      <c r="O355" s="665">
        <v>14706</v>
      </c>
      <c r="P355" s="678">
        <v>1.5</v>
      </c>
      <c r="Q355" s="666">
        <v>4902</v>
      </c>
    </row>
    <row r="356" spans="1:17" ht="14.4" customHeight="1" x14ac:dyDescent="0.3">
      <c r="A356" s="661" t="s">
        <v>569</v>
      </c>
      <c r="B356" s="662" t="s">
        <v>5754</v>
      </c>
      <c r="C356" s="662" t="s">
        <v>5558</v>
      </c>
      <c r="D356" s="662" t="s">
        <v>6066</v>
      </c>
      <c r="E356" s="662" t="s">
        <v>6067</v>
      </c>
      <c r="F356" s="665"/>
      <c r="G356" s="665"/>
      <c r="H356" s="665"/>
      <c r="I356" s="665"/>
      <c r="J356" s="665">
        <v>2</v>
      </c>
      <c r="K356" s="665">
        <v>9638</v>
      </c>
      <c r="L356" s="665"/>
      <c r="M356" s="665">
        <v>4819</v>
      </c>
      <c r="N356" s="665">
        <v>1</v>
      </c>
      <c r="O356" s="665">
        <v>4819</v>
      </c>
      <c r="P356" s="678"/>
      <c r="Q356" s="666">
        <v>4819</v>
      </c>
    </row>
    <row r="357" spans="1:17" ht="14.4" customHeight="1" x14ac:dyDescent="0.3">
      <c r="A357" s="661" t="s">
        <v>569</v>
      </c>
      <c r="B357" s="662" t="s">
        <v>5754</v>
      </c>
      <c r="C357" s="662" t="s">
        <v>5558</v>
      </c>
      <c r="D357" s="662" t="s">
        <v>6068</v>
      </c>
      <c r="E357" s="662" t="s">
        <v>6069</v>
      </c>
      <c r="F357" s="665">
        <v>10</v>
      </c>
      <c r="G357" s="665">
        <v>49900</v>
      </c>
      <c r="H357" s="665">
        <v>1</v>
      </c>
      <c r="I357" s="665">
        <v>4990</v>
      </c>
      <c r="J357" s="665">
        <v>6</v>
      </c>
      <c r="K357" s="665">
        <v>29940</v>
      </c>
      <c r="L357" s="665">
        <v>0.6</v>
      </c>
      <c r="M357" s="665">
        <v>4990</v>
      </c>
      <c r="N357" s="665">
        <v>8</v>
      </c>
      <c r="O357" s="665">
        <v>39920</v>
      </c>
      <c r="P357" s="678">
        <v>0.8</v>
      </c>
      <c r="Q357" s="666">
        <v>4990</v>
      </c>
    </row>
    <row r="358" spans="1:17" ht="14.4" customHeight="1" x14ac:dyDescent="0.3">
      <c r="A358" s="661" t="s">
        <v>569</v>
      </c>
      <c r="B358" s="662" t="s">
        <v>5754</v>
      </c>
      <c r="C358" s="662" t="s">
        <v>5558</v>
      </c>
      <c r="D358" s="662" t="s">
        <v>6070</v>
      </c>
      <c r="E358" s="662" t="s">
        <v>6071</v>
      </c>
      <c r="F358" s="665">
        <v>4</v>
      </c>
      <c r="G358" s="665">
        <v>5944.6</v>
      </c>
      <c r="H358" s="665">
        <v>1</v>
      </c>
      <c r="I358" s="665">
        <v>1486.15</v>
      </c>
      <c r="J358" s="665"/>
      <c r="K358" s="665"/>
      <c r="L358" s="665"/>
      <c r="M358" s="665"/>
      <c r="N358" s="665">
        <v>1</v>
      </c>
      <c r="O358" s="665">
        <v>1486.15</v>
      </c>
      <c r="P358" s="678">
        <v>0.25</v>
      </c>
      <c r="Q358" s="666">
        <v>1486.15</v>
      </c>
    </row>
    <row r="359" spans="1:17" ht="14.4" customHeight="1" x14ac:dyDescent="0.3">
      <c r="A359" s="661" t="s">
        <v>569</v>
      </c>
      <c r="B359" s="662" t="s">
        <v>5754</v>
      </c>
      <c r="C359" s="662" t="s">
        <v>5558</v>
      </c>
      <c r="D359" s="662" t="s">
        <v>6072</v>
      </c>
      <c r="E359" s="662" t="s">
        <v>6073</v>
      </c>
      <c r="F359" s="665">
        <v>1</v>
      </c>
      <c r="G359" s="665">
        <v>2916.33</v>
      </c>
      <c r="H359" s="665">
        <v>1</v>
      </c>
      <c r="I359" s="665">
        <v>2916.33</v>
      </c>
      <c r="J359" s="665">
        <v>2</v>
      </c>
      <c r="K359" s="665">
        <v>5832.66</v>
      </c>
      <c r="L359" s="665">
        <v>2</v>
      </c>
      <c r="M359" s="665">
        <v>2916.33</v>
      </c>
      <c r="N359" s="665"/>
      <c r="O359" s="665"/>
      <c r="P359" s="678"/>
      <c r="Q359" s="666"/>
    </row>
    <row r="360" spans="1:17" ht="14.4" customHeight="1" x14ac:dyDescent="0.3">
      <c r="A360" s="661" t="s">
        <v>569</v>
      </c>
      <c r="B360" s="662" t="s">
        <v>5754</v>
      </c>
      <c r="C360" s="662" t="s">
        <v>5558</v>
      </c>
      <c r="D360" s="662" t="s">
        <v>6074</v>
      </c>
      <c r="E360" s="662" t="s">
        <v>6075</v>
      </c>
      <c r="F360" s="665">
        <v>1</v>
      </c>
      <c r="G360" s="665">
        <v>3199.25</v>
      </c>
      <c r="H360" s="665">
        <v>1</v>
      </c>
      <c r="I360" s="665">
        <v>3199.25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569</v>
      </c>
      <c r="B361" s="662" t="s">
        <v>5754</v>
      </c>
      <c r="C361" s="662" t="s">
        <v>5558</v>
      </c>
      <c r="D361" s="662" t="s">
        <v>6076</v>
      </c>
      <c r="E361" s="662" t="s">
        <v>6077</v>
      </c>
      <c r="F361" s="665">
        <v>8</v>
      </c>
      <c r="G361" s="665">
        <v>13048</v>
      </c>
      <c r="H361" s="665">
        <v>1</v>
      </c>
      <c r="I361" s="665">
        <v>1631</v>
      </c>
      <c r="J361" s="665">
        <v>1</v>
      </c>
      <c r="K361" s="665">
        <v>1631</v>
      </c>
      <c r="L361" s="665">
        <v>0.125</v>
      </c>
      <c r="M361" s="665">
        <v>1631</v>
      </c>
      <c r="N361" s="665">
        <v>1</v>
      </c>
      <c r="O361" s="665">
        <v>1631</v>
      </c>
      <c r="P361" s="678">
        <v>0.125</v>
      </c>
      <c r="Q361" s="666">
        <v>1631</v>
      </c>
    </row>
    <row r="362" spans="1:17" ht="14.4" customHeight="1" x14ac:dyDescent="0.3">
      <c r="A362" s="661" t="s">
        <v>569</v>
      </c>
      <c r="B362" s="662" t="s">
        <v>5754</v>
      </c>
      <c r="C362" s="662" t="s">
        <v>5558</v>
      </c>
      <c r="D362" s="662" t="s">
        <v>6078</v>
      </c>
      <c r="E362" s="662" t="s">
        <v>6079</v>
      </c>
      <c r="F362" s="665">
        <v>2</v>
      </c>
      <c r="G362" s="665">
        <v>5668.9</v>
      </c>
      <c r="H362" s="665">
        <v>1</v>
      </c>
      <c r="I362" s="665">
        <v>2834.45</v>
      </c>
      <c r="J362" s="665">
        <v>7</v>
      </c>
      <c r="K362" s="665">
        <v>19841.149999999998</v>
      </c>
      <c r="L362" s="665">
        <v>3.5</v>
      </c>
      <c r="M362" s="665">
        <v>2834.45</v>
      </c>
      <c r="N362" s="665">
        <v>1</v>
      </c>
      <c r="O362" s="665">
        <v>2834.45</v>
      </c>
      <c r="P362" s="678">
        <v>0.5</v>
      </c>
      <c r="Q362" s="666">
        <v>2834.45</v>
      </c>
    </row>
    <row r="363" spans="1:17" ht="14.4" customHeight="1" x14ac:dyDescent="0.3">
      <c r="A363" s="661" t="s">
        <v>569</v>
      </c>
      <c r="B363" s="662" t="s">
        <v>5754</v>
      </c>
      <c r="C363" s="662" t="s">
        <v>5558</v>
      </c>
      <c r="D363" s="662" t="s">
        <v>6080</v>
      </c>
      <c r="E363" s="662" t="s">
        <v>6079</v>
      </c>
      <c r="F363" s="665"/>
      <c r="G363" s="665"/>
      <c r="H363" s="665"/>
      <c r="I363" s="665"/>
      <c r="J363" s="665">
        <v>1</v>
      </c>
      <c r="K363" s="665">
        <v>4301.95</v>
      </c>
      <c r="L363" s="665"/>
      <c r="M363" s="665">
        <v>4301.95</v>
      </c>
      <c r="N363" s="665">
        <v>1</v>
      </c>
      <c r="O363" s="665">
        <v>4301.95</v>
      </c>
      <c r="P363" s="678"/>
      <c r="Q363" s="666">
        <v>4301.95</v>
      </c>
    </row>
    <row r="364" spans="1:17" ht="14.4" customHeight="1" x14ac:dyDescent="0.3">
      <c r="A364" s="661" t="s">
        <v>569</v>
      </c>
      <c r="B364" s="662" t="s">
        <v>5754</v>
      </c>
      <c r="C364" s="662" t="s">
        <v>5558</v>
      </c>
      <c r="D364" s="662" t="s">
        <v>6081</v>
      </c>
      <c r="E364" s="662" t="s">
        <v>6082</v>
      </c>
      <c r="F364" s="665">
        <v>27</v>
      </c>
      <c r="G364" s="665">
        <v>33690.06</v>
      </c>
      <c r="H364" s="665">
        <v>1</v>
      </c>
      <c r="I364" s="665">
        <v>1247.78</v>
      </c>
      <c r="J364" s="665">
        <v>13</v>
      </c>
      <c r="K364" s="665">
        <v>16221.14</v>
      </c>
      <c r="L364" s="665">
        <v>0.48148148148148151</v>
      </c>
      <c r="M364" s="665">
        <v>1247.78</v>
      </c>
      <c r="N364" s="665">
        <v>7</v>
      </c>
      <c r="O364" s="665">
        <v>8734.4599999999991</v>
      </c>
      <c r="P364" s="678">
        <v>0.25925925925925924</v>
      </c>
      <c r="Q364" s="666">
        <v>1247.78</v>
      </c>
    </row>
    <row r="365" spans="1:17" ht="14.4" customHeight="1" x14ac:dyDescent="0.3">
      <c r="A365" s="661" t="s">
        <v>569</v>
      </c>
      <c r="B365" s="662" t="s">
        <v>5754</v>
      </c>
      <c r="C365" s="662" t="s">
        <v>5558</v>
      </c>
      <c r="D365" s="662" t="s">
        <v>6083</v>
      </c>
      <c r="E365" s="662" t="s">
        <v>6082</v>
      </c>
      <c r="F365" s="665">
        <v>32</v>
      </c>
      <c r="G365" s="665">
        <v>45500.479999999996</v>
      </c>
      <c r="H365" s="665">
        <v>1</v>
      </c>
      <c r="I365" s="665">
        <v>1421.8899999999999</v>
      </c>
      <c r="J365" s="665">
        <v>33</v>
      </c>
      <c r="K365" s="665">
        <v>46922.369999999995</v>
      </c>
      <c r="L365" s="665">
        <v>1.03125</v>
      </c>
      <c r="M365" s="665">
        <v>1421.8899999999999</v>
      </c>
      <c r="N365" s="665">
        <v>15</v>
      </c>
      <c r="O365" s="665">
        <v>21328.35</v>
      </c>
      <c r="P365" s="678">
        <v>0.46875</v>
      </c>
      <c r="Q365" s="666">
        <v>1421.8899999999999</v>
      </c>
    </row>
    <row r="366" spans="1:17" ht="14.4" customHeight="1" x14ac:dyDescent="0.3">
      <c r="A366" s="661" t="s">
        <v>569</v>
      </c>
      <c r="B366" s="662" t="s">
        <v>5754</v>
      </c>
      <c r="C366" s="662" t="s">
        <v>5558</v>
      </c>
      <c r="D366" s="662" t="s">
        <v>6084</v>
      </c>
      <c r="E366" s="662" t="s">
        <v>6082</v>
      </c>
      <c r="F366" s="665">
        <v>21</v>
      </c>
      <c r="G366" s="665">
        <v>34778.31</v>
      </c>
      <c r="H366" s="665">
        <v>1</v>
      </c>
      <c r="I366" s="665">
        <v>1656.11</v>
      </c>
      <c r="J366" s="665">
        <v>25</v>
      </c>
      <c r="K366" s="665">
        <v>41402.75</v>
      </c>
      <c r="L366" s="665">
        <v>1.1904761904761905</v>
      </c>
      <c r="M366" s="665">
        <v>1656.11</v>
      </c>
      <c r="N366" s="665">
        <v>13</v>
      </c>
      <c r="O366" s="665">
        <v>21529.43</v>
      </c>
      <c r="P366" s="678">
        <v>0.61904761904761907</v>
      </c>
      <c r="Q366" s="666">
        <v>1656.1100000000001</v>
      </c>
    </row>
    <row r="367" spans="1:17" ht="14.4" customHeight="1" x14ac:dyDescent="0.3">
      <c r="A367" s="661" t="s">
        <v>569</v>
      </c>
      <c r="B367" s="662" t="s">
        <v>5754</v>
      </c>
      <c r="C367" s="662" t="s">
        <v>5558</v>
      </c>
      <c r="D367" s="662" t="s">
        <v>6085</v>
      </c>
      <c r="E367" s="662" t="s">
        <v>6082</v>
      </c>
      <c r="F367" s="665">
        <v>7</v>
      </c>
      <c r="G367" s="665">
        <v>12456.08</v>
      </c>
      <c r="H367" s="665">
        <v>1</v>
      </c>
      <c r="I367" s="665">
        <v>1779.44</v>
      </c>
      <c r="J367" s="665">
        <v>3</v>
      </c>
      <c r="K367" s="665">
        <v>5338.32</v>
      </c>
      <c r="L367" s="665">
        <v>0.42857142857142855</v>
      </c>
      <c r="M367" s="665">
        <v>1779.4399999999998</v>
      </c>
      <c r="N367" s="665">
        <v>4</v>
      </c>
      <c r="O367" s="665">
        <v>7117.76</v>
      </c>
      <c r="P367" s="678">
        <v>0.5714285714285714</v>
      </c>
      <c r="Q367" s="666">
        <v>1779.44</v>
      </c>
    </row>
    <row r="368" spans="1:17" ht="14.4" customHeight="1" x14ac:dyDescent="0.3">
      <c r="A368" s="661" t="s">
        <v>569</v>
      </c>
      <c r="B368" s="662" t="s">
        <v>5754</v>
      </c>
      <c r="C368" s="662" t="s">
        <v>5558</v>
      </c>
      <c r="D368" s="662" t="s">
        <v>6086</v>
      </c>
      <c r="E368" s="662" t="s">
        <v>6087</v>
      </c>
      <c r="F368" s="665">
        <v>35</v>
      </c>
      <c r="G368" s="665">
        <v>49693.7</v>
      </c>
      <c r="H368" s="665">
        <v>1</v>
      </c>
      <c r="I368" s="665">
        <v>1419.82</v>
      </c>
      <c r="J368" s="665">
        <v>72</v>
      </c>
      <c r="K368" s="665">
        <v>102227.04000000001</v>
      </c>
      <c r="L368" s="665">
        <v>2.0571428571428574</v>
      </c>
      <c r="M368" s="665">
        <v>1419.8200000000002</v>
      </c>
      <c r="N368" s="665">
        <v>50</v>
      </c>
      <c r="O368" s="665">
        <v>70991</v>
      </c>
      <c r="P368" s="678">
        <v>1.4285714285714286</v>
      </c>
      <c r="Q368" s="666">
        <v>1419.82</v>
      </c>
    </row>
    <row r="369" spans="1:17" ht="14.4" customHeight="1" x14ac:dyDescent="0.3">
      <c r="A369" s="661" t="s">
        <v>569</v>
      </c>
      <c r="B369" s="662" t="s">
        <v>5754</v>
      </c>
      <c r="C369" s="662" t="s">
        <v>5558</v>
      </c>
      <c r="D369" s="662" t="s">
        <v>6088</v>
      </c>
      <c r="E369" s="662" t="s">
        <v>6087</v>
      </c>
      <c r="F369" s="665">
        <v>29</v>
      </c>
      <c r="G369" s="665">
        <v>44871.41</v>
      </c>
      <c r="H369" s="665">
        <v>1</v>
      </c>
      <c r="I369" s="665">
        <v>1547.2900000000002</v>
      </c>
      <c r="J369" s="665">
        <v>24</v>
      </c>
      <c r="K369" s="665">
        <v>37134.960000000006</v>
      </c>
      <c r="L369" s="665">
        <v>0.82758620689655182</v>
      </c>
      <c r="M369" s="665">
        <v>1547.2900000000002</v>
      </c>
      <c r="N369" s="665">
        <v>38</v>
      </c>
      <c r="O369" s="665">
        <v>58797.020000000004</v>
      </c>
      <c r="P369" s="678">
        <v>1.3103448275862069</v>
      </c>
      <c r="Q369" s="666">
        <v>1547.2900000000002</v>
      </c>
    </row>
    <row r="370" spans="1:17" ht="14.4" customHeight="1" x14ac:dyDescent="0.3">
      <c r="A370" s="661" t="s">
        <v>569</v>
      </c>
      <c r="B370" s="662" t="s">
        <v>5754</v>
      </c>
      <c r="C370" s="662" t="s">
        <v>5558</v>
      </c>
      <c r="D370" s="662" t="s">
        <v>6089</v>
      </c>
      <c r="E370" s="662" t="s">
        <v>6087</v>
      </c>
      <c r="F370" s="665">
        <v>2</v>
      </c>
      <c r="G370" s="665">
        <v>3289.42</v>
      </c>
      <c r="H370" s="665">
        <v>1</v>
      </c>
      <c r="I370" s="665">
        <v>1644.71</v>
      </c>
      <c r="J370" s="665">
        <v>1</v>
      </c>
      <c r="K370" s="665">
        <v>1644.71</v>
      </c>
      <c r="L370" s="665">
        <v>0.5</v>
      </c>
      <c r="M370" s="665">
        <v>1644.71</v>
      </c>
      <c r="N370" s="665">
        <v>2</v>
      </c>
      <c r="O370" s="665">
        <v>3289.42</v>
      </c>
      <c r="P370" s="678">
        <v>1</v>
      </c>
      <c r="Q370" s="666">
        <v>1644.71</v>
      </c>
    </row>
    <row r="371" spans="1:17" ht="14.4" customHeight="1" x14ac:dyDescent="0.3">
      <c r="A371" s="661" t="s">
        <v>569</v>
      </c>
      <c r="B371" s="662" t="s">
        <v>5754</v>
      </c>
      <c r="C371" s="662" t="s">
        <v>5558</v>
      </c>
      <c r="D371" s="662" t="s">
        <v>6090</v>
      </c>
      <c r="E371" s="662" t="s">
        <v>6087</v>
      </c>
      <c r="F371" s="665">
        <v>1</v>
      </c>
      <c r="G371" s="665">
        <v>1783.58</v>
      </c>
      <c r="H371" s="665">
        <v>1</v>
      </c>
      <c r="I371" s="665">
        <v>1783.58</v>
      </c>
      <c r="J371" s="665"/>
      <c r="K371" s="665"/>
      <c r="L371" s="665"/>
      <c r="M371" s="665"/>
      <c r="N371" s="665">
        <v>3</v>
      </c>
      <c r="O371" s="665">
        <v>5350.74</v>
      </c>
      <c r="P371" s="678">
        <v>3</v>
      </c>
      <c r="Q371" s="666">
        <v>1783.58</v>
      </c>
    </row>
    <row r="372" spans="1:17" ht="14.4" customHeight="1" x14ac:dyDescent="0.3">
      <c r="A372" s="661" t="s">
        <v>569</v>
      </c>
      <c r="B372" s="662" t="s">
        <v>5754</v>
      </c>
      <c r="C372" s="662" t="s">
        <v>5558</v>
      </c>
      <c r="D372" s="662" t="s">
        <v>6091</v>
      </c>
      <c r="E372" s="662" t="s">
        <v>6092</v>
      </c>
      <c r="F372" s="665">
        <v>46</v>
      </c>
      <c r="G372" s="665">
        <v>36307.340000000004</v>
      </c>
      <c r="H372" s="665">
        <v>1</v>
      </c>
      <c r="I372" s="665">
        <v>789.29000000000008</v>
      </c>
      <c r="J372" s="665">
        <v>54</v>
      </c>
      <c r="K372" s="665">
        <v>41043.08</v>
      </c>
      <c r="L372" s="665">
        <v>1.1304347826086956</v>
      </c>
      <c r="M372" s="665">
        <v>760.05703703703705</v>
      </c>
      <c r="N372" s="665">
        <v>75</v>
      </c>
      <c r="O372" s="665">
        <v>59196.750000000007</v>
      </c>
      <c r="P372" s="678">
        <v>1.6304347826086958</v>
      </c>
      <c r="Q372" s="666">
        <v>789.29000000000008</v>
      </c>
    </row>
    <row r="373" spans="1:17" ht="14.4" customHeight="1" x14ac:dyDescent="0.3">
      <c r="A373" s="661" t="s">
        <v>569</v>
      </c>
      <c r="B373" s="662" t="s">
        <v>5754</v>
      </c>
      <c r="C373" s="662" t="s">
        <v>5558</v>
      </c>
      <c r="D373" s="662" t="s">
        <v>6093</v>
      </c>
      <c r="E373" s="662" t="s">
        <v>6094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2603.5500000000002</v>
      </c>
      <c r="P373" s="678"/>
      <c r="Q373" s="666">
        <v>2603.5500000000002</v>
      </c>
    </row>
    <row r="374" spans="1:17" ht="14.4" customHeight="1" x14ac:dyDescent="0.3">
      <c r="A374" s="661" t="s">
        <v>569</v>
      </c>
      <c r="B374" s="662" t="s">
        <v>5754</v>
      </c>
      <c r="C374" s="662" t="s">
        <v>5558</v>
      </c>
      <c r="D374" s="662" t="s">
        <v>6095</v>
      </c>
      <c r="E374" s="662" t="s">
        <v>6096</v>
      </c>
      <c r="F374" s="665">
        <v>5</v>
      </c>
      <c r="G374" s="665">
        <v>41112.550000000003</v>
      </c>
      <c r="H374" s="665">
        <v>1</v>
      </c>
      <c r="I374" s="665">
        <v>8222.51</v>
      </c>
      <c r="J374" s="665">
        <v>10</v>
      </c>
      <c r="K374" s="665">
        <v>82225.099999999991</v>
      </c>
      <c r="L374" s="665">
        <v>1.9999999999999996</v>
      </c>
      <c r="M374" s="665">
        <v>8222.5099999999984</v>
      </c>
      <c r="N374" s="665">
        <v>7</v>
      </c>
      <c r="O374" s="665">
        <v>57557.57</v>
      </c>
      <c r="P374" s="678">
        <v>1.4</v>
      </c>
      <c r="Q374" s="666">
        <v>8222.51</v>
      </c>
    </row>
    <row r="375" spans="1:17" ht="14.4" customHeight="1" x14ac:dyDescent="0.3">
      <c r="A375" s="661" t="s">
        <v>569</v>
      </c>
      <c r="B375" s="662" t="s">
        <v>5754</v>
      </c>
      <c r="C375" s="662" t="s">
        <v>5558</v>
      </c>
      <c r="D375" s="662" t="s">
        <v>6097</v>
      </c>
      <c r="E375" s="662" t="s">
        <v>6098</v>
      </c>
      <c r="F375" s="665">
        <v>10</v>
      </c>
      <c r="G375" s="665">
        <v>42613.2</v>
      </c>
      <c r="H375" s="665">
        <v>1</v>
      </c>
      <c r="I375" s="665">
        <v>4261.32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569</v>
      </c>
      <c r="B376" s="662" t="s">
        <v>5754</v>
      </c>
      <c r="C376" s="662" t="s">
        <v>5558</v>
      </c>
      <c r="D376" s="662" t="s">
        <v>5755</v>
      </c>
      <c r="E376" s="662" t="s">
        <v>5756</v>
      </c>
      <c r="F376" s="665">
        <v>1</v>
      </c>
      <c r="G376" s="665">
        <v>386.67</v>
      </c>
      <c r="H376" s="665">
        <v>1</v>
      </c>
      <c r="I376" s="665">
        <v>386.67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569</v>
      </c>
      <c r="B377" s="662" t="s">
        <v>5754</v>
      </c>
      <c r="C377" s="662" t="s">
        <v>5558</v>
      </c>
      <c r="D377" s="662" t="s">
        <v>6099</v>
      </c>
      <c r="E377" s="662" t="s">
        <v>5756</v>
      </c>
      <c r="F377" s="665">
        <v>7</v>
      </c>
      <c r="G377" s="665">
        <v>2255.4699999999998</v>
      </c>
      <c r="H377" s="665">
        <v>1</v>
      </c>
      <c r="I377" s="665">
        <v>322.20999999999998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569</v>
      </c>
      <c r="B378" s="662" t="s">
        <v>5754</v>
      </c>
      <c r="C378" s="662" t="s">
        <v>5558</v>
      </c>
      <c r="D378" s="662" t="s">
        <v>6100</v>
      </c>
      <c r="E378" s="662" t="s">
        <v>6087</v>
      </c>
      <c r="F378" s="665">
        <v>37</v>
      </c>
      <c r="G378" s="665">
        <v>47165.009999999995</v>
      </c>
      <c r="H378" s="665">
        <v>1</v>
      </c>
      <c r="I378" s="665">
        <v>1274.7299999999998</v>
      </c>
      <c r="J378" s="665">
        <v>76</v>
      </c>
      <c r="K378" s="665">
        <v>96879.48</v>
      </c>
      <c r="L378" s="665">
        <v>2.0540540540540544</v>
      </c>
      <c r="M378" s="665">
        <v>1274.73</v>
      </c>
      <c r="N378" s="665">
        <v>28</v>
      </c>
      <c r="O378" s="665">
        <v>35692.44</v>
      </c>
      <c r="P378" s="678">
        <v>0.75675675675675691</v>
      </c>
      <c r="Q378" s="666">
        <v>1274.73</v>
      </c>
    </row>
    <row r="379" spans="1:17" ht="14.4" customHeight="1" x14ac:dyDescent="0.3">
      <c r="A379" s="661" t="s">
        <v>569</v>
      </c>
      <c r="B379" s="662" t="s">
        <v>5754</v>
      </c>
      <c r="C379" s="662" t="s">
        <v>5558</v>
      </c>
      <c r="D379" s="662" t="s">
        <v>6101</v>
      </c>
      <c r="E379" s="662" t="s">
        <v>6102</v>
      </c>
      <c r="F379" s="665">
        <v>9</v>
      </c>
      <c r="G379" s="665">
        <v>113764.76999999999</v>
      </c>
      <c r="H379" s="665">
        <v>1</v>
      </c>
      <c r="I379" s="665">
        <v>12640.529999999999</v>
      </c>
      <c r="J379" s="665">
        <v>6</v>
      </c>
      <c r="K379" s="665">
        <v>75843.180000000008</v>
      </c>
      <c r="L379" s="665">
        <v>0.66666666666666674</v>
      </c>
      <c r="M379" s="665">
        <v>12640.53</v>
      </c>
      <c r="N379" s="665">
        <v>4</v>
      </c>
      <c r="O379" s="665">
        <v>50562.12</v>
      </c>
      <c r="P379" s="678">
        <v>0.44444444444444453</v>
      </c>
      <c r="Q379" s="666">
        <v>12640.53</v>
      </c>
    </row>
    <row r="380" spans="1:17" ht="14.4" customHeight="1" x14ac:dyDescent="0.3">
      <c r="A380" s="661" t="s">
        <v>569</v>
      </c>
      <c r="B380" s="662" t="s">
        <v>5754</v>
      </c>
      <c r="C380" s="662" t="s">
        <v>5558</v>
      </c>
      <c r="D380" s="662" t="s">
        <v>6103</v>
      </c>
      <c r="E380" s="662" t="s">
        <v>6104</v>
      </c>
      <c r="F380" s="665">
        <v>3</v>
      </c>
      <c r="G380" s="665">
        <v>3146.4</v>
      </c>
      <c r="H380" s="665">
        <v>1</v>
      </c>
      <c r="I380" s="665">
        <v>1048.8</v>
      </c>
      <c r="J380" s="665"/>
      <c r="K380" s="665"/>
      <c r="L380" s="665"/>
      <c r="M380" s="665"/>
      <c r="N380" s="665">
        <v>2</v>
      </c>
      <c r="O380" s="665">
        <v>2097.6</v>
      </c>
      <c r="P380" s="678">
        <v>0.66666666666666663</v>
      </c>
      <c r="Q380" s="666">
        <v>1048.8</v>
      </c>
    </row>
    <row r="381" spans="1:17" ht="14.4" customHeight="1" x14ac:dyDescent="0.3">
      <c r="A381" s="661" t="s">
        <v>569</v>
      </c>
      <c r="B381" s="662" t="s">
        <v>5754</v>
      </c>
      <c r="C381" s="662" t="s">
        <v>5558</v>
      </c>
      <c r="D381" s="662" t="s">
        <v>6105</v>
      </c>
      <c r="E381" s="662" t="s">
        <v>6106</v>
      </c>
      <c r="F381" s="665">
        <v>2</v>
      </c>
      <c r="G381" s="665">
        <v>24903.82</v>
      </c>
      <c r="H381" s="665">
        <v>1</v>
      </c>
      <c r="I381" s="665">
        <v>12451.91</v>
      </c>
      <c r="J381" s="665">
        <v>4</v>
      </c>
      <c r="K381" s="665">
        <v>49807.64</v>
      </c>
      <c r="L381" s="665">
        <v>2</v>
      </c>
      <c r="M381" s="665">
        <v>12451.91</v>
      </c>
      <c r="N381" s="665">
        <v>2</v>
      </c>
      <c r="O381" s="665">
        <v>24903.82</v>
      </c>
      <c r="P381" s="678">
        <v>1</v>
      </c>
      <c r="Q381" s="666">
        <v>12451.91</v>
      </c>
    </row>
    <row r="382" spans="1:17" ht="14.4" customHeight="1" x14ac:dyDescent="0.3">
      <c r="A382" s="661" t="s">
        <v>569</v>
      </c>
      <c r="B382" s="662" t="s">
        <v>5754</v>
      </c>
      <c r="C382" s="662" t="s">
        <v>5558</v>
      </c>
      <c r="D382" s="662" t="s">
        <v>6107</v>
      </c>
      <c r="E382" s="662" t="s">
        <v>6106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13282.04</v>
      </c>
      <c r="P382" s="678"/>
      <c r="Q382" s="666">
        <v>13282.04</v>
      </c>
    </row>
    <row r="383" spans="1:17" ht="14.4" customHeight="1" x14ac:dyDescent="0.3">
      <c r="A383" s="661" t="s">
        <v>569</v>
      </c>
      <c r="B383" s="662" t="s">
        <v>5754</v>
      </c>
      <c r="C383" s="662" t="s">
        <v>5558</v>
      </c>
      <c r="D383" s="662" t="s">
        <v>6108</v>
      </c>
      <c r="E383" s="662" t="s">
        <v>6104</v>
      </c>
      <c r="F383" s="665">
        <v>5</v>
      </c>
      <c r="G383" s="665">
        <v>6030</v>
      </c>
      <c r="H383" s="665">
        <v>1</v>
      </c>
      <c r="I383" s="665">
        <v>1206</v>
      </c>
      <c r="J383" s="665">
        <v>2</v>
      </c>
      <c r="K383" s="665">
        <v>2412</v>
      </c>
      <c r="L383" s="665">
        <v>0.4</v>
      </c>
      <c r="M383" s="665">
        <v>1206</v>
      </c>
      <c r="N383" s="665"/>
      <c r="O383" s="665"/>
      <c r="P383" s="678"/>
      <c r="Q383" s="666"/>
    </row>
    <row r="384" spans="1:17" ht="14.4" customHeight="1" x14ac:dyDescent="0.3">
      <c r="A384" s="661" t="s">
        <v>569</v>
      </c>
      <c r="B384" s="662" t="s">
        <v>5754</v>
      </c>
      <c r="C384" s="662" t="s">
        <v>5558</v>
      </c>
      <c r="D384" s="662" t="s">
        <v>6109</v>
      </c>
      <c r="E384" s="662" t="s">
        <v>6104</v>
      </c>
      <c r="F384" s="665">
        <v>19</v>
      </c>
      <c r="G384" s="665">
        <v>24168</v>
      </c>
      <c r="H384" s="665">
        <v>1</v>
      </c>
      <c r="I384" s="665">
        <v>1272</v>
      </c>
      <c r="J384" s="665">
        <v>10</v>
      </c>
      <c r="K384" s="665">
        <v>12720</v>
      </c>
      <c r="L384" s="665">
        <v>0.52631578947368418</v>
      </c>
      <c r="M384" s="665">
        <v>1272</v>
      </c>
      <c r="N384" s="665">
        <v>5</v>
      </c>
      <c r="O384" s="665">
        <v>6360</v>
      </c>
      <c r="P384" s="678">
        <v>0.26315789473684209</v>
      </c>
      <c r="Q384" s="666">
        <v>1272</v>
      </c>
    </row>
    <row r="385" spans="1:17" ht="14.4" customHeight="1" x14ac:dyDescent="0.3">
      <c r="A385" s="661" t="s">
        <v>569</v>
      </c>
      <c r="B385" s="662" t="s">
        <v>5754</v>
      </c>
      <c r="C385" s="662" t="s">
        <v>5558</v>
      </c>
      <c r="D385" s="662" t="s">
        <v>6110</v>
      </c>
      <c r="E385" s="662" t="s">
        <v>6111</v>
      </c>
      <c r="F385" s="665"/>
      <c r="G385" s="665"/>
      <c r="H385" s="665"/>
      <c r="I385" s="665"/>
      <c r="J385" s="665">
        <v>3</v>
      </c>
      <c r="K385" s="665">
        <v>31886.850000000002</v>
      </c>
      <c r="L385" s="665"/>
      <c r="M385" s="665">
        <v>10628.95</v>
      </c>
      <c r="N385" s="665">
        <v>1</v>
      </c>
      <c r="O385" s="665">
        <v>10628.95</v>
      </c>
      <c r="P385" s="678"/>
      <c r="Q385" s="666">
        <v>10628.95</v>
      </c>
    </row>
    <row r="386" spans="1:17" ht="14.4" customHeight="1" x14ac:dyDescent="0.3">
      <c r="A386" s="661" t="s">
        <v>569</v>
      </c>
      <c r="B386" s="662" t="s">
        <v>5754</v>
      </c>
      <c r="C386" s="662" t="s">
        <v>5558</v>
      </c>
      <c r="D386" s="662" t="s">
        <v>6112</v>
      </c>
      <c r="E386" s="662" t="s">
        <v>6113</v>
      </c>
      <c r="F386" s="665">
        <v>1</v>
      </c>
      <c r="G386" s="665">
        <v>37159</v>
      </c>
      <c r="H386" s="665">
        <v>1</v>
      </c>
      <c r="I386" s="665">
        <v>37159</v>
      </c>
      <c r="J386" s="665">
        <v>3</v>
      </c>
      <c r="K386" s="665">
        <v>111477</v>
      </c>
      <c r="L386" s="665">
        <v>3</v>
      </c>
      <c r="M386" s="665">
        <v>37159</v>
      </c>
      <c r="N386" s="665">
        <v>1</v>
      </c>
      <c r="O386" s="665">
        <v>37159</v>
      </c>
      <c r="P386" s="678">
        <v>1</v>
      </c>
      <c r="Q386" s="666">
        <v>37159</v>
      </c>
    </row>
    <row r="387" spans="1:17" ht="14.4" customHeight="1" x14ac:dyDescent="0.3">
      <c r="A387" s="661" t="s">
        <v>569</v>
      </c>
      <c r="B387" s="662" t="s">
        <v>5754</v>
      </c>
      <c r="C387" s="662" t="s">
        <v>5558</v>
      </c>
      <c r="D387" s="662" t="s">
        <v>6114</v>
      </c>
      <c r="E387" s="662" t="s">
        <v>6115</v>
      </c>
      <c r="F387" s="665">
        <v>1</v>
      </c>
      <c r="G387" s="665">
        <v>9986.4</v>
      </c>
      <c r="H387" s="665">
        <v>1</v>
      </c>
      <c r="I387" s="665">
        <v>9986.4</v>
      </c>
      <c r="J387" s="665">
        <v>3</v>
      </c>
      <c r="K387" s="665">
        <v>29958</v>
      </c>
      <c r="L387" s="665">
        <v>2.9998798365777457</v>
      </c>
      <c r="M387" s="665">
        <v>9986</v>
      </c>
      <c r="N387" s="665">
        <v>1</v>
      </c>
      <c r="O387" s="665">
        <v>9986</v>
      </c>
      <c r="P387" s="678">
        <v>0.99995994552591527</v>
      </c>
      <c r="Q387" s="666">
        <v>9986</v>
      </c>
    </row>
    <row r="388" spans="1:17" ht="14.4" customHeight="1" x14ac:dyDescent="0.3">
      <c r="A388" s="661" t="s">
        <v>569</v>
      </c>
      <c r="B388" s="662" t="s">
        <v>5754</v>
      </c>
      <c r="C388" s="662" t="s">
        <v>5558</v>
      </c>
      <c r="D388" s="662" t="s">
        <v>6116</v>
      </c>
      <c r="E388" s="662" t="s">
        <v>6117</v>
      </c>
      <c r="F388" s="665">
        <v>1</v>
      </c>
      <c r="G388" s="665">
        <v>2347.36</v>
      </c>
      <c r="H388" s="665">
        <v>1</v>
      </c>
      <c r="I388" s="665">
        <v>2347.36</v>
      </c>
      <c r="J388" s="665">
        <v>2</v>
      </c>
      <c r="K388" s="665">
        <v>4694</v>
      </c>
      <c r="L388" s="665">
        <v>1.9996932724422329</v>
      </c>
      <c r="M388" s="665">
        <v>2347</v>
      </c>
      <c r="N388" s="665">
        <v>1</v>
      </c>
      <c r="O388" s="665">
        <v>2347</v>
      </c>
      <c r="P388" s="678">
        <v>0.99984663622111647</v>
      </c>
      <c r="Q388" s="666">
        <v>2347</v>
      </c>
    </row>
    <row r="389" spans="1:17" ht="14.4" customHeight="1" x14ac:dyDescent="0.3">
      <c r="A389" s="661" t="s">
        <v>569</v>
      </c>
      <c r="B389" s="662" t="s">
        <v>5754</v>
      </c>
      <c r="C389" s="662" t="s">
        <v>5558</v>
      </c>
      <c r="D389" s="662" t="s">
        <v>6118</v>
      </c>
      <c r="E389" s="662" t="s">
        <v>6119</v>
      </c>
      <c r="F389" s="665"/>
      <c r="G389" s="665"/>
      <c r="H389" s="665"/>
      <c r="I389" s="665"/>
      <c r="J389" s="665">
        <v>1</v>
      </c>
      <c r="K389" s="665">
        <v>6086</v>
      </c>
      <c r="L389" s="665"/>
      <c r="M389" s="665">
        <v>6086</v>
      </c>
      <c r="N389" s="665">
        <v>0</v>
      </c>
      <c r="O389" s="665">
        <v>0</v>
      </c>
      <c r="P389" s="678"/>
      <c r="Q389" s="666"/>
    </row>
    <row r="390" spans="1:17" ht="14.4" customHeight="1" x14ac:dyDescent="0.3">
      <c r="A390" s="661" t="s">
        <v>569</v>
      </c>
      <c r="B390" s="662" t="s">
        <v>5754</v>
      </c>
      <c r="C390" s="662" t="s">
        <v>5558</v>
      </c>
      <c r="D390" s="662" t="s">
        <v>6120</v>
      </c>
      <c r="E390" s="662" t="s">
        <v>6121</v>
      </c>
      <c r="F390" s="665">
        <v>6</v>
      </c>
      <c r="G390" s="665">
        <v>6571.38</v>
      </c>
      <c r="H390" s="665">
        <v>1</v>
      </c>
      <c r="I390" s="665">
        <v>1095.23</v>
      </c>
      <c r="J390" s="665">
        <v>8</v>
      </c>
      <c r="K390" s="665">
        <v>8761.84</v>
      </c>
      <c r="L390" s="665">
        <v>1.3333333333333333</v>
      </c>
      <c r="M390" s="665">
        <v>1095.23</v>
      </c>
      <c r="N390" s="665">
        <v>10</v>
      </c>
      <c r="O390" s="665">
        <v>10952.3</v>
      </c>
      <c r="P390" s="678">
        <v>1.6666666666666665</v>
      </c>
      <c r="Q390" s="666">
        <v>1095.23</v>
      </c>
    </row>
    <row r="391" spans="1:17" ht="14.4" customHeight="1" x14ac:dyDescent="0.3">
      <c r="A391" s="661" t="s">
        <v>569</v>
      </c>
      <c r="B391" s="662" t="s">
        <v>5754</v>
      </c>
      <c r="C391" s="662" t="s">
        <v>5558</v>
      </c>
      <c r="D391" s="662" t="s">
        <v>6122</v>
      </c>
      <c r="E391" s="662" t="s">
        <v>6123</v>
      </c>
      <c r="F391" s="665">
        <v>4</v>
      </c>
      <c r="G391" s="665">
        <v>46696</v>
      </c>
      <c r="H391" s="665">
        <v>1</v>
      </c>
      <c r="I391" s="665">
        <v>11674</v>
      </c>
      <c r="J391" s="665">
        <v>2</v>
      </c>
      <c r="K391" s="665">
        <v>23348</v>
      </c>
      <c r="L391" s="665">
        <v>0.5</v>
      </c>
      <c r="M391" s="665">
        <v>11674</v>
      </c>
      <c r="N391" s="665">
        <v>4</v>
      </c>
      <c r="O391" s="665">
        <v>46696</v>
      </c>
      <c r="P391" s="678">
        <v>1</v>
      </c>
      <c r="Q391" s="666">
        <v>11674</v>
      </c>
    </row>
    <row r="392" spans="1:17" ht="14.4" customHeight="1" x14ac:dyDescent="0.3">
      <c r="A392" s="661" t="s">
        <v>569</v>
      </c>
      <c r="B392" s="662" t="s">
        <v>5754</v>
      </c>
      <c r="C392" s="662" t="s">
        <v>5558</v>
      </c>
      <c r="D392" s="662" t="s">
        <v>6124</v>
      </c>
      <c r="E392" s="662" t="s">
        <v>6125</v>
      </c>
      <c r="F392" s="665">
        <v>8</v>
      </c>
      <c r="G392" s="665">
        <v>7221.36</v>
      </c>
      <c r="H392" s="665">
        <v>1</v>
      </c>
      <c r="I392" s="665">
        <v>902.67</v>
      </c>
      <c r="J392" s="665">
        <v>21</v>
      </c>
      <c r="K392" s="665">
        <v>18956.07</v>
      </c>
      <c r="L392" s="665">
        <v>2.625</v>
      </c>
      <c r="M392" s="665">
        <v>902.67</v>
      </c>
      <c r="N392" s="665">
        <v>20</v>
      </c>
      <c r="O392" s="665">
        <v>18053.400000000001</v>
      </c>
      <c r="P392" s="678">
        <v>2.5000000000000004</v>
      </c>
      <c r="Q392" s="666">
        <v>902.67000000000007</v>
      </c>
    </row>
    <row r="393" spans="1:17" ht="14.4" customHeight="1" x14ac:dyDescent="0.3">
      <c r="A393" s="661" t="s">
        <v>569</v>
      </c>
      <c r="B393" s="662" t="s">
        <v>5754</v>
      </c>
      <c r="C393" s="662" t="s">
        <v>5558</v>
      </c>
      <c r="D393" s="662" t="s">
        <v>6126</v>
      </c>
      <c r="E393" s="662" t="s">
        <v>6125</v>
      </c>
      <c r="F393" s="665">
        <v>19</v>
      </c>
      <c r="G393" s="665">
        <v>19558.980000000003</v>
      </c>
      <c r="H393" s="665">
        <v>1</v>
      </c>
      <c r="I393" s="665">
        <v>1029.42</v>
      </c>
      <c r="J393" s="665">
        <v>17</v>
      </c>
      <c r="K393" s="665">
        <v>17500.14</v>
      </c>
      <c r="L393" s="665">
        <v>0.89473684210526294</v>
      </c>
      <c r="M393" s="665">
        <v>1029.42</v>
      </c>
      <c r="N393" s="665">
        <v>24</v>
      </c>
      <c r="O393" s="665">
        <v>24706.080000000002</v>
      </c>
      <c r="P393" s="678">
        <v>1.263157894736842</v>
      </c>
      <c r="Q393" s="666">
        <v>1029.42</v>
      </c>
    </row>
    <row r="394" spans="1:17" ht="14.4" customHeight="1" x14ac:dyDescent="0.3">
      <c r="A394" s="661" t="s">
        <v>569</v>
      </c>
      <c r="B394" s="662" t="s">
        <v>5754</v>
      </c>
      <c r="C394" s="662" t="s">
        <v>5558</v>
      </c>
      <c r="D394" s="662" t="s">
        <v>6127</v>
      </c>
      <c r="E394" s="662" t="s">
        <v>6128</v>
      </c>
      <c r="F394" s="665"/>
      <c r="G394" s="665"/>
      <c r="H394" s="665"/>
      <c r="I394" s="665"/>
      <c r="J394" s="665">
        <v>1</v>
      </c>
      <c r="K394" s="665">
        <v>1037.19</v>
      </c>
      <c r="L394" s="665"/>
      <c r="M394" s="665">
        <v>1037.19</v>
      </c>
      <c r="N394" s="665">
        <v>2</v>
      </c>
      <c r="O394" s="665">
        <v>2074.38</v>
      </c>
      <c r="P394" s="678"/>
      <c r="Q394" s="666">
        <v>1037.19</v>
      </c>
    </row>
    <row r="395" spans="1:17" ht="14.4" customHeight="1" x14ac:dyDescent="0.3">
      <c r="A395" s="661" t="s">
        <v>569</v>
      </c>
      <c r="B395" s="662" t="s">
        <v>5754</v>
      </c>
      <c r="C395" s="662" t="s">
        <v>5558</v>
      </c>
      <c r="D395" s="662" t="s">
        <v>6129</v>
      </c>
      <c r="E395" s="662" t="s">
        <v>6130</v>
      </c>
      <c r="F395" s="665">
        <v>1</v>
      </c>
      <c r="G395" s="665">
        <v>9504.49</v>
      </c>
      <c r="H395" s="665">
        <v>1</v>
      </c>
      <c r="I395" s="665">
        <v>9504.49</v>
      </c>
      <c r="J395" s="665">
        <v>6</v>
      </c>
      <c r="K395" s="665">
        <v>57026.94</v>
      </c>
      <c r="L395" s="665">
        <v>6</v>
      </c>
      <c r="M395" s="665">
        <v>9504.49</v>
      </c>
      <c r="N395" s="665">
        <v>9</v>
      </c>
      <c r="O395" s="665">
        <v>85540.409999999989</v>
      </c>
      <c r="P395" s="678">
        <v>8.9999999999999982</v>
      </c>
      <c r="Q395" s="666">
        <v>9504.489999999998</v>
      </c>
    </row>
    <row r="396" spans="1:17" ht="14.4" customHeight="1" x14ac:dyDescent="0.3">
      <c r="A396" s="661" t="s">
        <v>569</v>
      </c>
      <c r="B396" s="662" t="s">
        <v>5754</v>
      </c>
      <c r="C396" s="662" t="s">
        <v>5558</v>
      </c>
      <c r="D396" s="662" t="s">
        <v>6131</v>
      </c>
      <c r="E396" s="662" t="s">
        <v>6132</v>
      </c>
      <c r="F396" s="665">
        <v>2</v>
      </c>
      <c r="G396" s="665">
        <v>6848.4</v>
      </c>
      <c r="H396" s="665">
        <v>1</v>
      </c>
      <c r="I396" s="665">
        <v>3424.2</v>
      </c>
      <c r="J396" s="665">
        <v>4</v>
      </c>
      <c r="K396" s="665">
        <v>13696.8</v>
      </c>
      <c r="L396" s="665">
        <v>2</v>
      </c>
      <c r="M396" s="665">
        <v>3424.2</v>
      </c>
      <c r="N396" s="665"/>
      <c r="O396" s="665"/>
      <c r="P396" s="678"/>
      <c r="Q396" s="666"/>
    </row>
    <row r="397" spans="1:17" ht="14.4" customHeight="1" x14ac:dyDescent="0.3">
      <c r="A397" s="661" t="s">
        <v>569</v>
      </c>
      <c r="B397" s="662" t="s">
        <v>5754</v>
      </c>
      <c r="C397" s="662" t="s">
        <v>5558</v>
      </c>
      <c r="D397" s="662" t="s">
        <v>6133</v>
      </c>
      <c r="E397" s="662" t="s">
        <v>6134</v>
      </c>
      <c r="F397" s="665"/>
      <c r="G397" s="665"/>
      <c r="H397" s="665"/>
      <c r="I397" s="665"/>
      <c r="J397" s="665"/>
      <c r="K397" s="665"/>
      <c r="L397" s="665"/>
      <c r="M397" s="665"/>
      <c r="N397" s="665">
        <v>3</v>
      </c>
      <c r="O397" s="665">
        <v>7331.25</v>
      </c>
      <c r="P397" s="678"/>
      <c r="Q397" s="666">
        <v>2443.75</v>
      </c>
    </row>
    <row r="398" spans="1:17" ht="14.4" customHeight="1" x14ac:dyDescent="0.3">
      <c r="A398" s="661" t="s">
        <v>569</v>
      </c>
      <c r="B398" s="662" t="s">
        <v>5754</v>
      </c>
      <c r="C398" s="662" t="s">
        <v>5558</v>
      </c>
      <c r="D398" s="662" t="s">
        <v>6135</v>
      </c>
      <c r="E398" s="662" t="s">
        <v>6136</v>
      </c>
      <c r="F398" s="665">
        <v>1</v>
      </c>
      <c r="G398" s="665">
        <v>9469.25</v>
      </c>
      <c r="H398" s="665">
        <v>1</v>
      </c>
      <c r="I398" s="665">
        <v>9469.25</v>
      </c>
      <c r="J398" s="665">
        <v>1</v>
      </c>
      <c r="K398" s="665">
        <v>9469.25</v>
      </c>
      <c r="L398" s="665">
        <v>1</v>
      </c>
      <c r="M398" s="665">
        <v>9469.25</v>
      </c>
      <c r="N398" s="665">
        <v>1</v>
      </c>
      <c r="O398" s="665">
        <v>9469.25</v>
      </c>
      <c r="P398" s="678">
        <v>1</v>
      </c>
      <c r="Q398" s="666">
        <v>9469.25</v>
      </c>
    </row>
    <row r="399" spans="1:17" ht="14.4" customHeight="1" x14ac:dyDescent="0.3">
      <c r="A399" s="661" t="s">
        <v>569</v>
      </c>
      <c r="B399" s="662" t="s">
        <v>5754</v>
      </c>
      <c r="C399" s="662" t="s">
        <v>5558</v>
      </c>
      <c r="D399" s="662" t="s">
        <v>6137</v>
      </c>
      <c r="E399" s="662" t="s">
        <v>6138</v>
      </c>
      <c r="F399" s="665">
        <v>1</v>
      </c>
      <c r="G399" s="665">
        <v>9185.2900000000009</v>
      </c>
      <c r="H399" s="665">
        <v>1</v>
      </c>
      <c r="I399" s="665">
        <v>9185.2900000000009</v>
      </c>
      <c r="J399" s="665"/>
      <c r="K399" s="665"/>
      <c r="L399" s="665"/>
      <c r="M399" s="665"/>
      <c r="N399" s="665">
        <v>1</v>
      </c>
      <c r="O399" s="665">
        <v>9185.2900000000009</v>
      </c>
      <c r="P399" s="678">
        <v>1</v>
      </c>
      <c r="Q399" s="666">
        <v>9185.2900000000009</v>
      </c>
    </row>
    <row r="400" spans="1:17" ht="14.4" customHeight="1" x14ac:dyDescent="0.3">
      <c r="A400" s="661" t="s">
        <v>569</v>
      </c>
      <c r="B400" s="662" t="s">
        <v>5754</v>
      </c>
      <c r="C400" s="662" t="s">
        <v>5558</v>
      </c>
      <c r="D400" s="662" t="s">
        <v>6139</v>
      </c>
      <c r="E400" s="662" t="s">
        <v>6140</v>
      </c>
      <c r="F400" s="665">
        <v>1</v>
      </c>
      <c r="G400" s="665">
        <v>633.22</v>
      </c>
      <c r="H400" s="665">
        <v>1</v>
      </c>
      <c r="I400" s="665">
        <v>633.22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569</v>
      </c>
      <c r="B401" s="662" t="s">
        <v>5754</v>
      </c>
      <c r="C401" s="662" t="s">
        <v>5558</v>
      </c>
      <c r="D401" s="662" t="s">
        <v>6141</v>
      </c>
      <c r="E401" s="662" t="s">
        <v>6140</v>
      </c>
      <c r="F401" s="665"/>
      <c r="G401" s="665"/>
      <c r="H401" s="665"/>
      <c r="I401" s="665"/>
      <c r="J401" s="665"/>
      <c r="K401" s="665"/>
      <c r="L401" s="665"/>
      <c r="M401" s="665"/>
      <c r="N401" s="665">
        <v>2</v>
      </c>
      <c r="O401" s="665">
        <v>1301.68</v>
      </c>
      <c r="P401" s="678"/>
      <c r="Q401" s="666">
        <v>650.84</v>
      </c>
    </row>
    <row r="402" spans="1:17" ht="14.4" customHeight="1" x14ac:dyDescent="0.3">
      <c r="A402" s="661" t="s">
        <v>569</v>
      </c>
      <c r="B402" s="662" t="s">
        <v>5754</v>
      </c>
      <c r="C402" s="662" t="s">
        <v>5558</v>
      </c>
      <c r="D402" s="662" t="s">
        <v>6142</v>
      </c>
      <c r="E402" s="662" t="s">
        <v>6140</v>
      </c>
      <c r="F402" s="665">
        <v>1</v>
      </c>
      <c r="G402" s="665">
        <v>689.18</v>
      </c>
      <c r="H402" s="665">
        <v>1</v>
      </c>
      <c r="I402" s="665">
        <v>689.18</v>
      </c>
      <c r="J402" s="665"/>
      <c r="K402" s="665"/>
      <c r="L402" s="665"/>
      <c r="M402" s="665"/>
      <c r="N402" s="665">
        <v>5</v>
      </c>
      <c r="O402" s="665">
        <v>3445.9</v>
      </c>
      <c r="P402" s="678">
        <v>5.0000000000000009</v>
      </c>
      <c r="Q402" s="666">
        <v>689.18000000000006</v>
      </c>
    </row>
    <row r="403" spans="1:17" ht="14.4" customHeight="1" x14ac:dyDescent="0.3">
      <c r="A403" s="661" t="s">
        <v>569</v>
      </c>
      <c r="B403" s="662" t="s">
        <v>5754</v>
      </c>
      <c r="C403" s="662" t="s">
        <v>5558</v>
      </c>
      <c r="D403" s="662" t="s">
        <v>6143</v>
      </c>
      <c r="E403" s="662" t="s">
        <v>6144</v>
      </c>
      <c r="F403" s="665">
        <v>2</v>
      </c>
      <c r="G403" s="665">
        <v>1786.7</v>
      </c>
      <c r="H403" s="665">
        <v>1</v>
      </c>
      <c r="I403" s="665">
        <v>893.35</v>
      </c>
      <c r="J403" s="665">
        <v>3</v>
      </c>
      <c r="K403" s="665">
        <v>2680.05</v>
      </c>
      <c r="L403" s="665">
        <v>1.5</v>
      </c>
      <c r="M403" s="665">
        <v>893.35</v>
      </c>
      <c r="N403" s="665"/>
      <c r="O403" s="665"/>
      <c r="P403" s="678"/>
      <c r="Q403" s="666"/>
    </row>
    <row r="404" spans="1:17" ht="14.4" customHeight="1" x14ac:dyDescent="0.3">
      <c r="A404" s="661" t="s">
        <v>569</v>
      </c>
      <c r="B404" s="662" t="s">
        <v>5754</v>
      </c>
      <c r="C404" s="662" t="s">
        <v>5558</v>
      </c>
      <c r="D404" s="662" t="s">
        <v>6145</v>
      </c>
      <c r="E404" s="662" t="s">
        <v>6144</v>
      </c>
      <c r="F404" s="665">
        <v>5</v>
      </c>
      <c r="G404" s="665">
        <v>4990.1000000000004</v>
      </c>
      <c r="H404" s="665">
        <v>1</v>
      </c>
      <c r="I404" s="665">
        <v>998.0200000000001</v>
      </c>
      <c r="J404" s="665">
        <v>3</v>
      </c>
      <c r="K404" s="665">
        <v>2994.06</v>
      </c>
      <c r="L404" s="665">
        <v>0.6</v>
      </c>
      <c r="M404" s="665">
        <v>998.02</v>
      </c>
      <c r="N404" s="665">
        <v>3</v>
      </c>
      <c r="O404" s="665">
        <v>2994.06</v>
      </c>
      <c r="P404" s="678">
        <v>0.6</v>
      </c>
      <c r="Q404" s="666">
        <v>998.02</v>
      </c>
    </row>
    <row r="405" spans="1:17" ht="14.4" customHeight="1" x14ac:dyDescent="0.3">
      <c r="A405" s="661" t="s">
        <v>569</v>
      </c>
      <c r="B405" s="662" t="s">
        <v>5754</v>
      </c>
      <c r="C405" s="662" t="s">
        <v>5558</v>
      </c>
      <c r="D405" s="662" t="s">
        <v>6146</v>
      </c>
      <c r="E405" s="662" t="s">
        <v>6144</v>
      </c>
      <c r="F405" s="665"/>
      <c r="G405" s="665"/>
      <c r="H405" s="665"/>
      <c r="I405" s="665"/>
      <c r="J405" s="665"/>
      <c r="K405" s="665"/>
      <c r="L405" s="665"/>
      <c r="M405" s="665"/>
      <c r="N405" s="665">
        <v>5</v>
      </c>
      <c r="O405" s="665">
        <v>4150.6499999999996</v>
      </c>
      <c r="P405" s="678"/>
      <c r="Q405" s="666">
        <v>830.12999999999988</v>
      </c>
    </row>
    <row r="406" spans="1:17" ht="14.4" customHeight="1" x14ac:dyDescent="0.3">
      <c r="A406" s="661" t="s">
        <v>569</v>
      </c>
      <c r="B406" s="662" t="s">
        <v>5754</v>
      </c>
      <c r="C406" s="662" t="s">
        <v>5558</v>
      </c>
      <c r="D406" s="662" t="s">
        <v>6147</v>
      </c>
      <c r="E406" s="662" t="s">
        <v>6148</v>
      </c>
      <c r="F406" s="665"/>
      <c r="G406" s="665"/>
      <c r="H406" s="665"/>
      <c r="I406" s="665"/>
      <c r="J406" s="665">
        <v>3</v>
      </c>
      <c r="K406" s="665">
        <v>1862.34</v>
      </c>
      <c r="L406" s="665"/>
      <c r="M406" s="665">
        <v>620.78</v>
      </c>
      <c r="N406" s="665">
        <v>4</v>
      </c>
      <c r="O406" s="665">
        <v>2483.12</v>
      </c>
      <c r="P406" s="678"/>
      <c r="Q406" s="666">
        <v>620.78</v>
      </c>
    </row>
    <row r="407" spans="1:17" ht="14.4" customHeight="1" x14ac:dyDescent="0.3">
      <c r="A407" s="661" t="s">
        <v>569</v>
      </c>
      <c r="B407" s="662" t="s">
        <v>5754</v>
      </c>
      <c r="C407" s="662" t="s">
        <v>5558</v>
      </c>
      <c r="D407" s="662" t="s">
        <v>6149</v>
      </c>
      <c r="E407" s="662" t="s">
        <v>6148</v>
      </c>
      <c r="F407" s="665"/>
      <c r="G407" s="665"/>
      <c r="H407" s="665"/>
      <c r="I407" s="665"/>
      <c r="J407" s="665">
        <v>19</v>
      </c>
      <c r="K407" s="665">
        <v>12109.840000000002</v>
      </c>
      <c r="L407" s="665"/>
      <c r="M407" s="665">
        <v>637.36000000000013</v>
      </c>
      <c r="N407" s="665">
        <v>12</v>
      </c>
      <c r="O407" s="665">
        <v>7648.32</v>
      </c>
      <c r="P407" s="678"/>
      <c r="Q407" s="666">
        <v>637.36</v>
      </c>
    </row>
    <row r="408" spans="1:17" ht="14.4" customHeight="1" x14ac:dyDescent="0.3">
      <c r="A408" s="661" t="s">
        <v>569</v>
      </c>
      <c r="B408" s="662" t="s">
        <v>5754</v>
      </c>
      <c r="C408" s="662" t="s">
        <v>5558</v>
      </c>
      <c r="D408" s="662" t="s">
        <v>6150</v>
      </c>
      <c r="E408" s="662" t="s">
        <v>6151</v>
      </c>
      <c r="F408" s="665">
        <v>22</v>
      </c>
      <c r="G408" s="665">
        <v>5289.68</v>
      </c>
      <c r="H408" s="665">
        <v>1</v>
      </c>
      <c r="I408" s="665">
        <v>240.44000000000003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569</v>
      </c>
      <c r="B409" s="662" t="s">
        <v>5754</v>
      </c>
      <c r="C409" s="662" t="s">
        <v>5558</v>
      </c>
      <c r="D409" s="662" t="s">
        <v>6152</v>
      </c>
      <c r="E409" s="662" t="s">
        <v>6153</v>
      </c>
      <c r="F409" s="665">
        <v>2</v>
      </c>
      <c r="G409" s="665">
        <v>1338.98</v>
      </c>
      <c r="H409" s="665">
        <v>1</v>
      </c>
      <c r="I409" s="665">
        <v>669.49</v>
      </c>
      <c r="J409" s="665">
        <v>6</v>
      </c>
      <c r="K409" s="665">
        <v>4016.9399999999996</v>
      </c>
      <c r="L409" s="665">
        <v>2.9999999999999996</v>
      </c>
      <c r="M409" s="665">
        <v>669.4899999999999</v>
      </c>
      <c r="N409" s="665">
        <v>5</v>
      </c>
      <c r="O409" s="665">
        <v>3347.45</v>
      </c>
      <c r="P409" s="678">
        <v>2.5</v>
      </c>
      <c r="Q409" s="666">
        <v>669.49</v>
      </c>
    </row>
    <row r="410" spans="1:17" ht="14.4" customHeight="1" x14ac:dyDescent="0.3">
      <c r="A410" s="661" t="s">
        <v>569</v>
      </c>
      <c r="B410" s="662" t="s">
        <v>5754</v>
      </c>
      <c r="C410" s="662" t="s">
        <v>5558</v>
      </c>
      <c r="D410" s="662" t="s">
        <v>6154</v>
      </c>
      <c r="E410" s="662" t="s">
        <v>6153</v>
      </c>
      <c r="F410" s="665">
        <v>14</v>
      </c>
      <c r="G410" s="665">
        <v>9372.86</v>
      </c>
      <c r="H410" s="665">
        <v>1</v>
      </c>
      <c r="I410" s="665">
        <v>669.49</v>
      </c>
      <c r="J410" s="665">
        <v>4</v>
      </c>
      <c r="K410" s="665">
        <v>2677.96</v>
      </c>
      <c r="L410" s="665">
        <v>0.2857142857142857</v>
      </c>
      <c r="M410" s="665">
        <v>669.49</v>
      </c>
      <c r="N410" s="665"/>
      <c r="O410" s="665"/>
      <c r="P410" s="678"/>
      <c r="Q410" s="666"/>
    </row>
    <row r="411" spans="1:17" ht="14.4" customHeight="1" x14ac:dyDescent="0.3">
      <c r="A411" s="661" t="s">
        <v>569</v>
      </c>
      <c r="B411" s="662" t="s">
        <v>5754</v>
      </c>
      <c r="C411" s="662" t="s">
        <v>5558</v>
      </c>
      <c r="D411" s="662" t="s">
        <v>6155</v>
      </c>
      <c r="E411" s="662" t="s">
        <v>6156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82</v>
      </c>
      <c r="P411" s="678"/>
      <c r="Q411" s="666">
        <v>82</v>
      </c>
    </row>
    <row r="412" spans="1:17" ht="14.4" customHeight="1" x14ac:dyDescent="0.3">
      <c r="A412" s="661" t="s">
        <v>569</v>
      </c>
      <c r="B412" s="662" t="s">
        <v>5754</v>
      </c>
      <c r="C412" s="662" t="s">
        <v>5558</v>
      </c>
      <c r="D412" s="662" t="s">
        <v>6157</v>
      </c>
      <c r="E412" s="662" t="s">
        <v>6158</v>
      </c>
      <c r="F412" s="665">
        <v>2</v>
      </c>
      <c r="G412" s="665">
        <v>31800</v>
      </c>
      <c r="H412" s="665">
        <v>1</v>
      </c>
      <c r="I412" s="665">
        <v>15900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569</v>
      </c>
      <c r="B413" s="662" t="s">
        <v>5754</v>
      </c>
      <c r="C413" s="662" t="s">
        <v>5558</v>
      </c>
      <c r="D413" s="662" t="s">
        <v>6159</v>
      </c>
      <c r="E413" s="662" t="s">
        <v>6160</v>
      </c>
      <c r="F413" s="665">
        <v>1</v>
      </c>
      <c r="G413" s="665">
        <v>9910</v>
      </c>
      <c r="H413" s="665">
        <v>1</v>
      </c>
      <c r="I413" s="665">
        <v>9910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569</v>
      </c>
      <c r="B414" s="662" t="s">
        <v>5754</v>
      </c>
      <c r="C414" s="662" t="s">
        <v>5558</v>
      </c>
      <c r="D414" s="662" t="s">
        <v>6161</v>
      </c>
      <c r="E414" s="662" t="s">
        <v>6162</v>
      </c>
      <c r="F414" s="665"/>
      <c r="G414" s="665"/>
      <c r="H414" s="665"/>
      <c r="I414" s="665"/>
      <c r="J414" s="665">
        <v>2</v>
      </c>
      <c r="K414" s="665">
        <v>12230</v>
      </c>
      <c r="L414" s="665"/>
      <c r="M414" s="665">
        <v>6115</v>
      </c>
      <c r="N414" s="665"/>
      <c r="O414" s="665"/>
      <c r="P414" s="678"/>
      <c r="Q414" s="666"/>
    </row>
    <row r="415" spans="1:17" ht="14.4" customHeight="1" x14ac:dyDescent="0.3">
      <c r="A415" s="661" t="s">
        <v>569</v>
      </c>
      <c r="B415" s="662" t="s">
        <v>5754</v>
      </c>
      <c r="C415" s="662" t="s">
        <v>5558</v>
      </c>
      <c r="D415" s="662" t="s">
        <v>6163</v>
      </c>
      <c r="E415" s="662" t="s">
        <v>6164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1796</v>
      </c>
      <c r="P415" s="678"/>
      <c r="Q415" s="666">
        <v>1796</v>
      </c>
    </row>
    <row r="416" spans="1:17" ht="14.4" customHeight="1" x14ac:dyDescent="0.3">
      <c r="A416" s="661" t="s">
        <v>569</v>
      </c>
      <c r="B416" s="662" t="s">
        <v>5754</v>
      </c>
      <c r="C416" s="662" t="s">
        <v>5558</v>
      </c>
      <c r="D416" s="662" t="s">
        <v>6165</v>
      </c>
      <c r="E416" s="662" t="s">
        <v>6166</v>
      </c>
      <c r="F416" s="665"/>
      <c r="G416" s="665"/>
      <c r="H416" s="665"/>
      <c r="I416" s="665"/>
      <c r="J416" s="665">
        <v>1</v>
      </c>
      <c r="K416" s="665">
        <v>2688</v>
      </c>
      <c r="L416" s="665"/>
      <c r="M416" s="665">
        <v>2688</v>
      </c>
      <c r="N416" s="665"/>
      <c r="O416" s="665"/>
      <c r="P416" s="678"/>
      <c r="Q416" s="666"/>
    </row>
    <row r="417" spans="1:17" ht="14.4" customHeight="1" x14ac:dyDescent="0.3">
      <c r="A417" s="661" t="s">
        <v>569</v>
      </c>
      <c r="B417" s="662" t="s">
        <v>5754</v>
      </c>
      <c r="C417" s="662" t="s">
        <v>5558</v>
      </c>
      <c r="D417" s="662" t="s">
        <v>6167</v>
      </c>
      <c r="E417" s="662" t="s">
        <v>6168</v>
      </c>
      <c r="F417" s="665">
        <v>9</v>
      </c>
      <c r="G417" s="665">
        <v>4365.18</v>
      </c>
      <c r="H417" s="665">
        <v>1</v>
      </c>
      <c r="I417" s="665">
        <v>485.02000000000004</v>
      </c>
      <c r="J417" s="665">
        <v>2</v>
      </c>
      <c r="K417" s="665">
        <v>970.04</v>
      </c>
      <c r="L417" s="665">
        <v>0.22222222222222221</v>
      </c>
      <c r="M417" s="665">
        <v>485.02</v>
      </c>
      <c r="N417" s="665">
        <v>2</v>
      </c>
      <c r="O417" s="665">
        <v>970.04</v>
      </c>
      <c r="P417" s="678">
        <v>0.22222222222222221</v>
      </c>
      <c r="Q417" s="666">
        <v>485.02</v>
      </c>
    </row>
    <row r="418" spans="1:17" ht="14.4" customHeight="1" x14ac:dyDescent="0.3">
      <c r="A418" s="661" t="s">
        <v>569</v>
      </c>
      <c r="B418" s="662" t="s">
        <v>5754</v>
      </c>
      <c r="C418" s="662" t="s">
        <v>5558</v>
      </c>
      <c r="D418" s="662" t="s">
        <v>6169</v>
      </c>
      <c r="E418" s="662" t="s">
        <v>6168</v>
      </c>
      <c r="F418" s="665">
        <v>25</v>
      </c>
      <c r="G418" s="665">
        <v>9042.2499999999982</v>
      </c>
      <c r="H418" s="665">
        <v>1</v>
      </c>
      <c r="I418" s="665">
        <v>361.68999999999994</v>
      </c>
      <c r="J418" s="665">
        <v>47</v>
      </c>
      <c r="K418" s="665">
        <v>16999.43</v>
      </c>
      <c r="L418" s="665">
        <v>1.8800000000000003</v>
      </c>
      <c r="M418" s="665">
        <v>361.69</v>
      </c>
      <c r="N418" s="665">
        <v>45</v>
      </c>
      <c r="O418" s="665">
        <v>16276.05</v>
      </c>
      <c r="P418" s="678">
        <v>1.8000000000000003</v>
      </c>
      <c r="Q418" s="666">
        <v>361.69</v>
      </c>
    </row>
    <row r="419" spans="1:17" ht="14.4" customHeight="1" x14ac:dyDescent="0.3">
      <c r="A419" s="661" t="s">
        <v>569</v>
      </c>
      <c r="B419" s="662" t="s">
        <v>5754</v>
      </c>
      <c r="C419" s="662" t="s">
        <v>5558</v>
      </c>
      <c r="D419" s="662" t="s">
        <v>6170</v>
      </c>
      <c r="E419" s="662" t="s">
        <v>6171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4618</v>
      </c>
      <c r="P419" s="678"/>
      <c r="Q419" s="666">
        <v>4618</v>
      </c>
    </row>
    <row r="420" spans="1:17" ht="14.4" customHeight="1" x14ac:dyDescent="0.3">
      <c r="A420" s="661" t="s">
        <v>569</v>
      </c>
      <c r="B420" s="662" t="s">
        <v>5754</v>
      </c>
      <c r="C420" s="662" t="s">
        <v>5558</v>
      </c>
      <c r="D420" s="662" t="s">
        <v>6172</v>
      </c>
      <c r="E420" s="662" t="s">
        <v>6173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13091</v>
      </c>
      <c r="P420" s="678"/>
      <c r="Q420" s="666">
        <v>13091</v>
      </c>
    </row>
    <row r="421" spans="1:17" ht="14.4" customHeight="1" x14ac:dyDescent="0.3">
      <c r="A421" s="661" t="s">
        <v>569</v>
      </c>
      <c r="B421" s="662" t="s">
        <v>5754</v>
      </c>
      <c r="C421" s="662" t="s">
        <v>5558</v>
      </c>
      <c r="D421" s="662" t="s">
        <v>6174</v>
      </c>
      <c r="E421" s="662" t="s">
        <v>6175</v>
      </c>
      <c r="F421" s="665"/>
      <c r="G421" s="665"/>
      <c r="H421" s="665"/>
      <c r="I421" s="665"/>
      <c r="J421" s="665">
        <v>4</v>
      </c>
      <c r="K421" s="665">
        <v>21638.400000000001</v>
      </c>
      <c r="L421" s="665"/>
      <c r="M421" s="665">
        <v>5409.6</v>
      </c>
      <c r="N421" s="665">
        <v>2</v>
      </c>
      <c r="O421" s="665">
        <v>10819.2</v>
      </c>
      <c r="P421" s="678"/>
      <c r="Q421" s="666">
        <v>5409.6</v>
      </c>
    </row>
    <row r="422" spans="1:17" ht="14.4" customHeight="1" x14ac:dyDescent="0.3">
      <c r="A422" s="661" t="s">
        <v>569</v>
      </c>
      <c r="B422" s="662" t="s">
        <v>5754</v>
      </c>
      <c r="C422" s="662" t="s">
        <v>5558</v>
      </c>
      <c r="D422" s="662" t="s">
        <v>6176</v>
      </c>
      <c r="E422" s="662" t="s">
        <v>6177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5918.67</v>
      </c>
      <c r="P422" s="678"/>
      <c r="Q422" s="666">
        <v>5918.67</v>
      </c>
    </row>
    <row r="423" spans="1:17" ht="14.4" customHeight="1" x14ac:dyDescent="0.3">
      <c r="A423" s="661" t="s">
        <v>569</v>
      </c>
      <c r="B423" s="662" t="s">
        <v>5754</v>
      </c>
      <c r="C423" s="662" t="s">
        <v>5558</v>
      </c>
      <c r="D423" s="662" t="s">
        <v>6178</v>
      </c>
      <c r="E423" s="662" t="s">
        <v>6177</v>
      </c>
      <c r="F423" s="665"/>
      <c r="G423" s="665"/>
      <c r="H423" s="665"/>
      <c r="I423" s="665"/>
      <c r="J423" s="665"/>
      <c r="K423" s="665"/>
      <c r="L423" s="665"/>
      <c r="M423" s="665"/>
      <c r="N423" s="665">
        <v>4</v>
      </c>
      <c r="O423" s="665">
        <v>11549.24</v>
      </c>
      <c r="P423" s="678"/>
      <c r="Q423" s="666">
        <v>2887.31</v>
      </c>
    </row>
    <row r="424" spans="1:17" ht="14.4" customHeight="1" x14ac:dyDescent="0.3">
      <c r="A424" s="661" t="s">
        <v>569</v>
      </c>
      <c r="B424" s="662" t="s">
        <v>5754</v>
      </c>
      <c r="C424" s="662" t="s">
        <v>5558</v>
      </c>
      <c r="D424" s="662" t="s">
        <v>6179</v>
      </c>
      <c r="E424" s="662" t="s">
        <v>6180</v>
      </c>
      <c r="F424" s="665">
        <v>4</v>
      </c>
      <c r="G424" s="665">
        <v>11205.16</v>
      </c>
      <c r="H424" s="665">
        <v>1</v>
      </c>
      <c r="I424" s="665">
        <v>2801.29</v>
      </c>
      <c r="J424" s="665">
        <v>1</v>
      </c>
      <c r="K424" s="665">
        <v>2801.29</v>
      </c>
      <c r="L424" s="665">
        <v>0.25</v>
      </c>
      <c r="M424" s="665">
        <v>2801.29</v>
      </c>
      <c r="N424" s="665">
        <v>1</v>
      </c>
      <c r="O424" s="665">
        <v>2801.29</v>
      </c>
      <c r="P424" s="678">
        <v>0.25</v>
      </c>
      <c r="Q424" s="666">
        <v>2801.29</v>
      </c>
    </row>
    <row r="425" spans="1:17" ht="14.4" customHeight="1" x14ac:dyDescent="0.3">
      <c r="A425" s="661" t="s">
        <v>569</v>
      </c>
      <c r="B425" s="662" t="s">
        <v>5754</v>
      </c>
      <c r="C425" s="662" t="s">
        <v>5558</v>
      </c>
      <c r="D425" s="662" t="s">
        <v>6181</v>
      </c>
      <c r="E425" s="662" t="s">
        <v>6182</v>
      </c>
      <c r="F425" s="665"/>
      <c r="G425" s="665"/>
      <c r="H425" s="665"/>
      <c r="I425" s="665"/>
      <c r="J425" s="665"/>
      <c r="K425" s="665"/>
      <c r="L425" s="665"/>
      <c r="M425" s="665"/>
      <c r="N425" s="665">
        <v>1</v>
      </c>
      <c r="O425" s="665">
        <v>556.5</v>
      </c>
      <c r="P425" s="678"/>
      <c r="Q425" s="666">
        <v>556.5</v>
      </c>
    </row>
    <row r="426" spans="1:17" ht="14.4" customHeight="1" x14ac:dyDescent="0.3">
      <c r="A426" s="661" t="s">
        <v>569</v>
      </c>
      <c r="B426" s="662" t="s">
        <v>5754</v>
      </c>
      <c r="C426" s="662" t="s">
        <v>5558</v>
      </c>
      <c r="D426" s="662" t="s">
        <v>6183</v>
      </c>
      <c r="E426" s="662" t="s">
        <v>6184</v>
      </c>
      <c r="F426" s="665">
        <v>4</v>
      </c>
      <c r="G426" s="665">
        <v>27336</v>
      </c>
      <c r="H426" s="665">
        <v>1</v>
      </c>
      <c r="I426" s="665">
        <v>6834</v>
      </c>
      <c r="J426" s="665">
        <v>5</v>
      </c>
      <c r="K426" s="665">
        <v>34170</v>
      </c>
      <c r="L426" s="665">
        <v>1.25</v>
      </c>
      <c r="M426" s="665">
        <v>6834</v>
      </c>
      <c r="N426" s="665">
        <v>13</v>
      </c>
      <c r="O426" s="665">
        <v>88842</v>
      </c>
      <c r="P426" s="678">
        <v>3.25</v>
      </c>
      <c r="Q426" s="666">
        <v>6834</v>
      </c>
    </row>
    <row r="427" spans="1:17" ht="14.4" customHeight="1" x14ac:dyDescent="0.3">
      <c r="A427" s="661" t="s">
        <v>569</v>
      </c>
      <c r="B427" s="662" t="s">
        <v>5754</v>
      </c>
      <c r="C427" s="662" t="s">
        <v>5558</v>
      </c>
      <c r="D427" s="662" t="s">
        <v>6185</v>
      </c>
      <c r="E427" s="662" t="s">
        <v>6186</v>
      </c>
      <c r="F427" s="665">
        <v>1</v>
      </c>
      <c r="G427" s="665">
        <v>16754.669999999998</v>
      </c>
      <c r="H427" s="665">
        <v>1</v>
      </c>
      <c r="I427" s="665">
        <v>16754.669999999998</v>
      </c>
      <c r="J427" s="665">
        <v>1</v>
      </c>
      <c r="K427" s="665">
        <v>16754.669999999998</v>
      </c>
      <c r="L427" s="665">
        <v>1</v>
      </c>
      <c r="M427" s="665">
        <v>16754.669999999998</v>
      </c>
      <c r="N427" s="665">
        <v>1</v>
      </c>
      <c r="O427" s="665">
        <v>16754.669999999998</v>
      </c>
      <c r="P427" s="678">
        <v>1</v>
      </c>
      <c r="Q427" s="666">
        <v>16754.669999999998</v>
      </c>
    </row>
    <row r="428" spans="1:17" ht="14.4" customHeight="1" x14ac:dyDescent="0.3">
      <c r="A428" s="661" t="s">
        <v>569</v>
      </c>
      <c r="B428" s="662" t="s">
        <v>5754</v>
      </c>
      <c r="C428" s="662" t="s">
        <v>5558</v>
      </c>
      <c r="D428" s="662" t="s">
        <v>6187</v>
      </c>
      <c r="E428" s="662" t="s">
        <v>6186</v>
      </c>
      <c r="F428" s="665">
        <v>1</v>
      </c>
      <c r="G428" s="665">
        <v>16754.669999999998</v>
      </c>
      <c r="H428" s="665">
        <v>1</v>
      </c>
      <c r="I428" s="665">
        <v>16754.669999999998</v>
      </c>
      <c r="J428" s="665">
        <v>1</v>
      </c>
      <c r="K428" s="665">
        <v>16754.669999999998</v>
      </c>
      <c r="L428" s="665">
        <v>1</v>
      </c>
      <c r="M428" s="665">
        <v>16754.669999999998</v>
      </c>
      <c r="N428" s="665">
        <v>1</v>
      </c>
      <c r="O428" s="665">
        <v>16754.669999999998</v>
      </c>
      <c r="P428" s="678">
        <v>1</v>
      </c>
      <c r="Q428" s="666">
        <v>16754.669999999998</v>
      </c>
    </row>
    <row r="429" spans="1:17" ht="14.4" customHeight="1" x14ac:dyDescent="0.3">
      <c r="A429" s="661" t="s">
        <v>569</v>
      </c>
      <c r="B429" s="662" t="s">
        <v>5754</v>
      </c>
      <c r="C429" s="662" t="s">
        <v>5558</v>
      </c>
      <c r="D429" s="662" t="s">
        <v>6188</v>
      </c>
      <c r="E429" s="662" t="s">
        <v>6189</v>
      </c>
      <c r="F429" s="665"/>
      <c r="G429" s="665"/>
      <c r="H429" s="665"/>
      <c r="I429" s="665"/>
      <c r="J429" s="665">
        <v>1</v>
      </c>
      <c r="K429" s="665">
        <v>8471.24</v>
      </c>
      <c r="L429" s="665"/>
      <c r="M429" s="665">
        <v>8471.24</v>
      </c>
      <c r="N429" s="665">
        <v>6</v>
      </c>
      <c r="O429" s="665">
        <v>50827.44</v>
      </c>
      <c r="P429" s="678"/>
      <c r="Q429" s="666">
        <v>8471.24</v>
      </c>
    </row>
    <row r="430" spans="1:17" ht="14.4" customHeight="1" x14ac:dyDescent="0.3">
      <c r="A430" s="661" t="s">
        <v>569</v>
      </c>
      <c r="B430" s="662" t="s">
        <v>5754</v>
      </c>
      <c r="C430" s="662" t="s">
        <v>5558</v>
      </c>
      <c r="D430" s="662" t="s">
        <v>6190</v>
      </c>
      <c r="E430" s="662" t="s">
        <v>6191</v>
      </c>
      <c r="F430" s="665">
        <v>11</v>
      </c>
      <c r="G430" s="665">
        <v>9375.41</v>
      </c>
      <c r="H430" s="665">
        <v>1</v>
      </c>
      <c r="I430" s="665">
        <v>852.31</v>
      </c>
      <c r="J430" s="665">
        <v>13</v>
      </c>
      <c r="K430" s="665">
        <v>11080.029999999999</v>
      </c>
      <c r="L430" s="665">
        <v>1.1818181818181817</v>
      </c>
      <c r="M430" s="665">
        <v>852.31</v>
      </c>
      <c r="N430" s="665">
        <v>7</v>
      </c>
      <c r="O430" s="665">
        <v>5966.17</v>
      </c>
      <c r="P430" s="678">
        <v>0.63636363636363635</v>
      </c>
      <c r="Q430" s="666">
        <v>852.31000000000006</v>
      </c>
    </row>
    <row r="431" spans="1:17" ht="14.4" customHeight="1" x14ac:dyDescent="0.3">
      <c r="A431" s="661" t="s">
        <v>569</v>
      </c>
      <c r="B431" s="662" t="s">
        <v>5754</v>
      </c>
      <c r="C431" s="662" t="s">
        <v>5558</v>
      </c>
      <c r="D431" s="662" t="s">
        <v>6192</v>
      </c>
      <c r="E431" s="662" t="s">
        <v>6193</v>
      </c>
      <c r="F431" s="665">
        <v>2</v>
      </c>
      <c r="G431" s="665">
        <v>25746.58</v>
      </c>
      <c r="H431" s="665">
        <v>1</v>
      </c>
      <c r="I431" s="665">
        <v>12873.29</v>
      </c>
      <c r="J431" s="665">
        <v>1</v>
      </c>
      <c r="K431" s="665">
        <v>12873.29</v>
      </c>
      <c r="L431" s="665">
        <v>0.5</v>
      </c>
      <c r="M431" s="665">
        <v>12873.29</v>
      </c>
      <c r="N431" s="665"/>
      <c r="O431" s="665"/>
      <c r="P431" s="678"/>
      <c r="Q431" s="666"/>
    </row>
    <row r="432" spans="1:17" ht="14.4" customHeight="1" x14ac:dyDescent="0.3">
      <c r="A432" s="661" t="s">
        <v>569</v>
      </c>
      <c r="B432" s="662" t="s">
        <v>5754</v>
      </c>
      <c r="C432" s="662" t="s">
        <v>5558</v>
      </c>
      <c r="D432" s="662" t="s">
        <v>6194</v>
      </c>
      <c r="E432" s="662" t="s">
        <v>6195</v>
      </c>
      <c r="F432" s="665">
        <v>2</v>
      </c>
      <c r="G432" s="665">
        <v>1500.66</v>
      </c>
      <c r="H432" s="665">
        <v>1</v>
      </c>
      <c r="I432" s="665">
        <v>750.33</v>
      </c>
      <c r="J432" s="665">
        <v>1</v>
      </c>
      <c r="K432" s="665">
        <v>750.33</v>
      </c>
      <c r="L432" s="665">
        <v>0.5</v>
      </c>
      <c r="M432" s="665">
        <v>750.33</v>
      </c>
      <c r="N432" s="665"/>
      <c r="O432" s="665"/>
      <c r="P432" s="678"/>
      <c r="Q432" s="666"/>
    </row>
    <row r="433" spans="1:17" ht="14.4" customHeight="1" x14ac:dyDescent="0.3">
      <c r="A433" s="661" t="s">
        <v>569</v>
      </c>
      <c r="B433" s="662" t="s">
        <v>5754</v>
      </c>
      <c r="C433" s="662" t="s">
        <v>5558</v>
      </c>
      <c r="D433" s="662" t="s">
        <v>6196</v>
      </c>
      <c r="E433" s="662" t="s">
        <v>6197</v>
      </c>
      <c r="F433" s="665"/>
      <c r="G433" s="665"/>
      <c r="H433" s="665"/>
      <c r="I433" s="665"/>
      <c r="J433" s="665">
        <v>1</v>
      </c>
      <c r="K433" s="665">
        <v>4735.3500000000004</v>
      </c>
      <c r="L433" s="665"/>
      <c r="M433" s="665">
        <v>4735.3500000000004</v>
      </c>
      <c r="N433" s="665">
        <v>1</v>
      </c>
      <c r="O433" s="665">
        <v>4735.3500000000004</v>
      </c>
      <c r="P433" s="678"/>
      <c r="Q433" s="666">
        <v>4735.3500000000004</v>
      </c>
    </row>
    <row r="434" spans="1:17" ht="14.4" customHeight="1" x14ac:dyDescent="0.3">
      <c r="A434" s="661" t="s">
        <v>569</v>
      </c>
      <c r="B434" s="662" t="s">
        <v>5754</v>
      </c>
      <c r="C434" s="662" t="s">
        <v>5558</v>
      </c>
      <c r="D434" s="662" t="s">
        <v>6198</v>
      </c>
      <c r="E434" s="662" t="s">
        <v>6199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7993.16</v>
      </c>
      <c r="P434" s="678"/>
      <c r="Q434" s="666">
        <v>7993.16</v>
      </c>
    </row>
    <row r="435" spans="1:17" ht="14.4" customHeight="1" x14ac:dyDescent="0.3">
      <c r="A435" s="661" t="s">
        <v>569</v>
      </c>
      <c r="B435" s="662" t="s">
        <v>5754</v>
      </c>
      <c r="C435" s="662" t="s">
        <v>5558</v>
      </c>
      <c r="D435" s="662" t="s">
        <v>6200</v>
      </c>
      <c r="E435" s="662" t="s">
        <v>6201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2866.27</v>
      </c>
      <c r="P435" s="678"/>
      <c r="Q435" s="666">
        <v>2866.27</v>
      </c>
    </row>
    <row r="436" spans="1:17" ht="14.4" customHeight="1" x14ac:dyDescent="0.3">
      <c r="A436" s="661" t="s">
        <v>569</v>
      </c>
      <c r="B436" s="662" t="s">
        <v>5754</v>
      </c>
      <c r="C436" s="662" t="s">
        <v>5558</v>
      </c>
      <c r="D436" s="662" t="s">
        <v>6202</v>
      </c>
      <c r="E436" s="662" t="s">
        <v>6203</v>
      </c>
      <c r="F436" s="665">
        <v>9.1999999999999993</v>
      </c>
      <c r="G436" s="665">
        <v>22574.959999999999</v>
      </c>
      <c r="H436" s="665">
        <v>1</v>
      </c>
      <c r="I436" s="665">
        <v>2453.8000000000002</v>
      </c>
      <c r="J436" s="665">
        <v>4</v>
      </c>
      <c r="K436" s="665">
        <v>9815.2000000000007</v>
      </c>
      <c r="L436" s="665">
        <v>0.43478260869565222</v>
      </c>
      <c r="M436" s="665">
        <v>2453.8000000000002</v>
      </c>
      <c r="N436" s="665">
        <v>4</v>
      </c>
      <c r="O436" s="665">
        <v>9815.2000000000007</v>
      </c>
      <c r="P436" s="678">
        <v>0.43478260869565222</v>
      </c>
      <c r="Q436" s="666">
        <v>2453.8000000000002</v>
      </c>
    </row>
    <row r="437" spans="1:17" ht="14.4" customHeight="1" x14ac:dyDescent="0.3">
      <c r="A437" s="661" t="s">
        <v>569</v>
      </c>
      <c r="B437" s="662" t="s">
        <v>5754</v>
      </c>
      <c r="C437" s="662" t="s">
        <v>5558</v>
      </c>
      <c r="D437" s="662" t="s">
        <v>6204</v>
      </c>
      <c r="E437" s="662" t="s">
        <v>6203</v>
      </c>
      <c r="F437" s="665">
        <v>0.5</v>
      </c>
      <c r="G437" s="665">
        <v>351.79999999999995</v>
      </c>
      <c r="H437" s="665">
        <v>1</v>
      </c>
      <c r="I437" s="665">
        <v>703.59999999999991</v>
      </c>
      <c r="J437" s="665">
        <v>0.30000000000000004</v>
      </c>
      <c r="K437" s="665">
        <v>211.07999999999998</v>
      </c>
      <c r="L437" s="665">
        <v>0.6</v>
      </c>
      <c r="M437" s="665">
        <v>703.5999999999998</v>
      </c>
      <c r="N437" s="665">
        <v>0.2</v>
      </c>
      <c r="O437" s="665">
        <v>140.72</v>
      </c>
      <c r="P437" s="678">
        <v>0.4</v>
      </c>
      <c r="Q437" s="666">
        <v>703.59999999999991</v>
      </c>
    </row>
    <row r="438" spans="1:17" ht="14.4" customHeight="1" x14ac:dyDescent="0.3">
      <c r="A438" s="661" t="s">
        <v>569</v>
      </c>
      <c r="B438" s="662" t="s">
        <v>5754</v>
      </c>
      <c r="C438" s="662" t="s">
        <v>5558</v>
      </c>
      <c r="D438" s="662" t="s">
        <v>6205</v>
      </c>
      <c r="E438" s="662" t="s">
        <v>6203</v>
      </c>
      <c r="F438" s="665">
        <v>4.4000000000000004</v>
      </c>
      <c r="G438" s="665">
        <v>6771.6</v>
      </c>
      <c r="H438" s="665">
        <v>1</v>
      </c>
      <c r="I438" s="665">
        <v>1539</v>
      </c>
      <c r="J438" s="665">
        <v>1.2000000000000002</v>
      </c>
      <c r="K438" s="665">
        <v>1846.8000000000002</v>
      </c>
      <c r="L438" s="665">
        <v>0.27272727272727276</v>
      </c>
      <c r="M438" s="665">
        <v>1539</v>
      </c>
      <c r="N438" s="665">
        <v>0.8</v>
      </c>
      <c r="O438" s="665">
        <v>1231.2</v>
      </c>
      <c r="P438" s="678">
        <v>0.18181818181818182</v>
      </c>
      <c r="Q438" s="666">
        <v>1539</v>
      </c>
    </row>
    <row r="439" spans="1:17" ht="14.4" customHeight="1" x14ac:dyDescent="0.3">
      <c r="A439" s="661" t="s">
        <v>569</v>
      </c>
      <c r="B439" s="662" t="s">
        <v>5754</v>
      </c>
      <c r="C439" s="662" t="s">
        <v>5558</v>
      </c>
      <c r="D439" s="662" t="s">
        <v>6206</v>
      </c>
      <c r="E439" s="662" t="s">
        <v>6203</v>
      </c>
      <c r="F439" s="665">
        <v>2.1</v>
      </c>
      <c r="G439" s="665">
        <v>3723.5099999999998</v>
      </c>
      <c r="H439" s="665">
        <v>1</v>
      </c>
      <c r="I439" s="665">
        <v>1773.1</v>
      </c>
      <c r="J439" s="665">
        <v>0.8</v>
      </c>
      <c r="K439" s="665">
        <v>1418.48</v>
      </c>
      <c r="L439" s="665">
        <v>0.38095238095238099</v>
      </c>
      <c r="M439" s="665">
        <v>1773.1</v>
      </c>
      <c r="N439" s="665">
        <v>0.8</v>
      </c>
      <c r="O439" s="665">
        <v>1418.48</v>
      </c>
      <c r="P439" s="678">
        <v>0.38095238095238099</v>
      </c>
      <c r="Q439" s="666">
        <v>1773.1</v>
      </c>
    </row>
    <row r="440" spans="1:17" ht="14.4" customHeight="1" x14ac:dyDescent="0.3">
      <c r="A440" s="661" t="s">
        <v>569</v>
      </c>
      <c r="B440" s="662" t="s">
        <v>5754</v>
      </c>
      <c r="C440" s="662" t="s">
        <v>5558</v>
      </c>
      <c r="D440" s="662" t="s">
        <v>6207</v>
      </c>
      <c r="E440" s="662" t="s">
        <v>5989</v>
      </c>
      <c r="F440" s="665">
        <v>0.8</v>
      </c>
      <c r="G440" s="665">
        <v>170.75</v>
      </c>
      <c r="H440" s="665">
        <v>1</v>
      </c>
      <c r="I440" s="665">
        <v>213.4375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569</v>
      </c>
      <c r="B441" s="662" t="s">
        <v>5754</v>
      </c>
      <c r="C441" s="662" t="s">
        <v>5558</v>
      </c>
      <c r="D441" s="662" t="s">
        <v>6208</v>
      </c>
      <c r="E441" s="662" t="s">
        <v>5989</v>
      </c>
      <c r="F441" s="665">
        <v>5.8999999999999995</v>
      </c>
      <c r="G441" s="665">
        <v>1486.8899999999999</v>
      </c>
      <c r="H441" s="665">
        <v>1</v>
      </c>
      <c r="I441" s="665">
        <v>252.01525423728813</v>
      </c>
      <c r="J441" s="665">
        <v>4.6000000000000005</v>
      </c>
      <c r="K441" s="665">
        <v>1159.27</v>
      </c>
      <c r="L441" s="665">
        <v>0.77966090295852419</v>
      </c>
      <c r="M441" s="665">
        <v>252.0152173913043</v>
      </c>
      <c r="N441" s="665">
        <v>5.9</v>
      </c>
      <c r="O441" s="665">
        <v>1486.95</v>
      </c>
      <c r="P441" s="678">
        <v>1.0000403526824446</v>
      </c>
      <c r="Q441" s="666">
        <v>252.02542372881356</v>
      </c>
    </row>
    <row r="442" spans="1:17" ht="14.4" customHeight="1" x14ac:dyDescent="0.3">
      <c r="A442" s="661" t="s">
        <v>569</v>
      </c>
      <c r="B442" s="662" t="s">
        <v>5754</v>
      </c>
      <c r="C442" s="662" t="s">
        <v>5558</v>
      </c>
      <c r="D442" s="662" t="s">
        <v>6209</v>
      </c>
      <c r="E442" s="662" t="s">
        <v>5989</v>
      </c>
      <c r="F442" s="665">
        <v>0.2</v>
      </c>
      <c r="G442" s="665">
        <v>73.39</v>
      </c>
      <c r="H442" s="665">
        <v>1</v>
      </c>
      <c r="I442" s="665">
        <v>366.95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569</v>
      </c>
      <c r="B443" s="662" t="s">
        <v>5754</v>
      </c>
      <c r="C443" s="662" t="s">
        <v>5558</v>
      </c>
      <c r="D443" s="662" t="s">
        <v>6210</v>
      </c>
      <c r="E443" s="662" t="s">
        <v>6211</v>
      </c>
      <c r="F443" s="665">
        <v>5</v>
      </c>
      <c r="G443" s="665">
        <v>2808.55</v>
      </c>
      <c r="H443" s="665">
        <v>1</v>
      </c>
      <c r="I443" s="665">
        <v>561.71</v>
      </c>
      <c r="J443" s="665">
        <v>5</v>
      </c>
      <c r="K443" s="665">
        <v>2808.55</v>
      </c>
      <c r="L443" s="665">
        <v>1</v>
      </c>
      <c r="M443" s="665">
        <v>561.71</v>
      </c>
      <c r="N443" s="665"/>
      <c r="O443" s="665"/>
      <c r="P443" s="678"/>
      <c r="Q443" s="666"/>
    </row>
    <row r="444" spans="1:17" ht="14.4" customHeight="1" x14ac:dyDescent="0.3">
      <c r="A444" s="661" t="s">
        <v>569</v>
      </c>
      <c r="B444" s="662" t="s">
        <v>5754</v>
      </c>
      <c r="C444" s="662" t="s">
        <v>5558</v>
      </c>
      <c r="D444" s="662" t="s">
        <v>6212</v>
      </c>
      <c r="E444" s="662" t="s">
        <v>6211</v>
      </c>
      <c r="F444" s="665">
        <v>2</v>
      </c>
      <c r="G444" s="665">
        <v>801.32</v>
      </c>
      <c r="H444" s="665">
        <v>1</v>
      </c>
      <c r="I444" s="665">
        <v>400.66</v>
      </c>
      <c r="J444" s="665"/>
      <c r="K444" s="665"/>
      <c r="L444" s="665"/>
      <c r="M444" s="665"/>
      <c r="N444" s="665">
        <v>3</v>
      </c>
      <c r="O444" s="665">
        <v>1201.98</v>
      </c>
      <c r="P444" s="678">
        <v>1.5</v>
      </c>
      <c r="Q444" s="666">
        <v>400.66</v>
      </c>
    </row>
    <row r="445" spans="1:17" ht="14.4" customHeight="1" x14ac:dyDescent="0.3">
      <c r="A445" s="661" t="s">
        <v>569</v>
      </c>
      <c r="B445" s="662" t="s">
        <v>5754</v>
      </c>
      <c r="C445" s="662" t="s">
        <v>5558</v>
      </c>
      <c r="D445" s="662" t="s">
        <v>6213</v>
      </c>
      <c r="E445" s="662" t="s">
        <v>6214</v>
      </c>
      <c r="F445" s="665">
        <v>3</v>
      </c>
      <c r="G445" s="665">
        <v>11450.789999999999</v>
      </c>
      <c r="H445" s="665">
        <v>1</v>
      </c>
      <c r="I445" s="665">
        <v>3816.93</v>
      </c>
      <c r="J445" s="665">
        <v>3</v>
      </c>
      <c r="K445" s="665">
        <v>11450.789999999999</v>
      </c>
      <c r="L445" s="665">
        <v>1</v>
      </c>
      <c r="M445" s="665">
        <v>3816.93</v>
      </c>
      <c r="N445" s="665">
        <v>3</v>
      </c>
      <c r="O445" s="665">
        <v>11450.789999999999</v>
      </c>
      <c r="P445" s="678">
        <v>1</v>
      </c>
      <c r="Q445" s="666">
        <v>3816.93</v>
      </c>
    </row>
    <row r="446" spans="1:17" ht="14.4" customHeight="1" x14ac:dyDescent="0.3">
      <c r="A446" s="661" t="s">
        <v>569</v>
      </c>
      <c r="B446" s="662" t="s">
        <v>5754</v>
      </c>
      <c r="C446" s="662" t="s">
        <v>5558</v>
      </c>
      <c r="D446" s="662" t="s">
        <v>6215</v>
      </c>
      <c r="E446" s="662" t="s">
        <v>5989</v>
      </c>
      <c r="F446" s="665">
        <v>50</v>
      </c>
      <c r="G446" s="665">
        <v>27360</v>
      </c>
      <c r="H446" s="665">
        <v>1</v>
      </c>
      <c r="I446" s="665">
        <v>547.20000000000005</v>
      </c>
      <c r="J446" s="665">
        <v>1</v>
      </c>
      <c r="K446" s="665">
        <v>547.20000000000005</v>
      </c>
      <c r="L446" s="665">
        <v>0.02</v>
      </c>
      <c r="M446" s="665">
        <v>547.20000000000005</v>
      </c>
      <c r="N446" s="665"/>
      <c r="O446" s="665"/>
      <c r="P446" s="678"/>
      <c r="Q446" s="666"/>
    </row>
    <row r="447" spans="1:17" ht="14.4" customHeight="1" x14ac:dyDescent="0.3">
      <c r="A447" s="661" t="s">
        <v>569</v>
      </c>
      <c r="B447" s="662" t="s">
        <v>5754</v>
      </c>
      <c r="C447" s="662" t="s">
        <v>5558</v>
      </c>
      <c r="D447" s="662" t="s">
        <v>6216</v>
      </c>
      <c r="E447" s="662" t="s">
        <v>5989</v>
      </c>
      <c r="F447" s="665">
        <v>12</v>
      </c>
      <c r="G447" s="665">
        <v>20321.04</v>
      </c>
      <c r="H447" s="665">
        <v>1</v>
      </c>
      <c r="I447" s="665">
        <v>1693.42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569</v>
      </c>
      <c r="B448" s="662" t="s">
        <v>5754</v>
      </c>
      <c r="C448" s="662" t="s">
        <v>5558</v>
      </c>
      <c r="D448" s="662" t="s">
        <v>6217</v>
      </c>
      <c r="E448" s="662" t="s">
        <v>5989</v>
      </c>
      <c r="F448" s="665">
        <v>40</v>
      </c>
      <c r="G448" s="665">
        <v>73954.8</v>
      </c>
      <c r="H448" s="665">
        <v>1</v>
      </c>
      <c r="I448" s="665">
        <v>1848.8700000000001</v>
      </c>
      <c r="J448" s="665">
        <v>66</v>
      </c>
      <c r="K448" s="665">
        <v>122025.42000000001</v>
      </c>
      <c r="L448" s="665">
        <v>1.6500000000000001</v>
      </c>
      <c r="M448" s="665">
        <v>1848.8700000000001</v>
      </c>
      <c r="N448" s="665">
        <v>64</v>
      </c>
      <c r="O448" s="665">
        <v>118327.67999999999</v>
      </c>
      <c r="P448" s="678">
        <v>1.5999999999999999</v>
      </c>
      <c r="Q448" s="666">
        <v>1848.87</v>
      </c>
    </row>
    <row r="449" spans="1:17" ht="14.4" customHeight="1" x14ac:dyDescent="0.3">
      <c r="A449" s="661" t="s">
        <v>569</v>
      </c>
      <c r="B449" s="662" t="s">
        <v>5754</v>
      </c>
      <c r="C449" s="662" t="s">
        <v>5558</v>
      </c>
      <c r="D449" s="662" t="s">
        <v>6218</v>
      </c>
      <c r="E449" s="662" t="s">
        <v>6219</v>
      </c>
      <c r="F449" s="665">
        <v>3</v>
      </c>
      <c r="G449" s="665">
        <v>7150.92</v>
      </c>
      <c r="H449" s="665">
        <v>1</v>
      </c>
      <c r="I449" s="665">
        <v>2383.64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569</v>
      </c>
      <c r="B450" s="662" t="s">
        <v>5754</v>
      </c>
      <c r="C450" s="662" t="s">
        <v>5558</v>
      </c>
      <c r="D450" s="662" t="s">
        <v>6220</v>
      </c>
      <c r="E450" s="662" t="s">
        <v>6221</v>
      </c>
      <c r="F450" s="665">
        <v>3</v>
      </c>
      <c r="G450" s="665">
        <v>5534.1900000000005</v>
      </c>
      <c r="H450" s="665">
        <v>1</v>
      </c>
      <c r="I450" s="665">
        <v>1844.7300000000002</v>
      </c>
      <c r="J450" s="665"/>
      <c r="K450" s="665"/>
      <c r="L450" s="665"/>
      <c r="M450" s="665"/>
      <c r="N450" s="665">
        <v>7</v>
      </c>
      <c r="O450" s="665">
        <v>12913.11</v>
      </c>
      <c r="P450" s="678">
        <v>2.333333333333333</v>
      </c>
      <c r="Q450" s="666">
        <v>1844.73</v>
      </c>
    </row>
    <row r="451" spans="1:17" ht="14.4" customHeight="1" x14ac:dyDescent="0.3">
      <c r="A451" s="661" t="s">
        <v>569</v>
      </c>
      <c r="B451" s="662" t="s">
        <v>5754</v>
      </c>
      <c r="C451" s="662" t="s">
        <v>5558</v>
      </c>
      <c r="D451" s="662" t="s">
        <v>6222</v>
      </c>
      <c r="E451" s="662" t="s">
        <v>6221</v>
      </c>
      <c r="F451" s="665">
        <v>1</v>
      </c>
      <c r="G451" s="665">
        <v>2362.91</v>
      </c>
      <c r="H451" s="665">
        <v>1</v>
      </c>
      <c r="I451" s="665">
        <v>2362.91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569</v>
      </c>
      <c r="B452" s="662" t="s">
        <v>5754</v>
      </c>
      <c r="C452" s="662" t="s">
        <v>5558</v>
      </c>
      <c r="D452" s="662" t="s">
        <v>6223</v>
      </c>
      <c r="E452" s="662" t="s">
        <v>6224</v>
      </c>
      <c r="F452" s="665">
        <v>1</v>
      </c>
      <c r="G452" s="665">
        <v>22843.53</v>
      </c>
      <c r="H452" s="665">
        <v>1</v>
      </c>
      <c r="I452" s="665">
        <v>22843.53</v>
      </c>
      <c r="J452" s="665"/>
      <c r="K452" s="665"/>
      <c r="L452" s="665"/>
      <c r="M452" s="665"/>
      <c r="N452" s="665">
        <v>2</v>
      </c>
      <c r="O452" s="665">
        <v>45687.06</v>
      </c>
      <c r="P452" s="678">
        <v>2</v>
      </c>
      <c r="Q452" s="666">
        <v>22843.53</v>
      </c>
    </row>
    <row r="453" spans="1:17" ht="14.4" customHeight="1" x14ac:dyDescent="0.3">
      <c r="A453" s="661" t="s">
        <v>569</v>
      </c>
      <c r="B453" s="662" t="s">
        <v>5754</v>
      </c>
      <c r="C453" s="662" t="s">
        <v>5558</v>
      </c>
      <c r="D453" s="662" t="s">
        <v>6225</v>
      </c>
      <c r="E453" s="662" t="s">
        <v>6226</v>
      </c>
      <c r="F453" s="665">
        <v>2</v>
      </c>
      <c r="G453" s="665">
        <v>18459.7</v>
      </c>
      <c r="H453" s="665">
        <v>1</v>
      </c>
      <c r="I453" s="665">
        <v>9229.85</v>
      </c>
      <c r="J453" s="665"/>
      <c r="K453" s="665"/>
      <c r="L453" s="665"/>
      <c r="M453" s="665"/>
      <c r="N453" s="665">
        <v>3</v>
      </c>
      <c r="O453" s="665">
        <v>27689.550000000003</v>
      </c>
      <c r="P453" s="678">
        <v>1.5</v>
      </c>
      <c r="Q453" s="666">
        <v>9229.85</v>
      </c>
    </row>
    <row r="454" spans="1:17" ht="14.4" customHeight="1" x14ac:dyDescent="0.3">
      <c r="A454" s="661" t="s">
        <v>569</v>
      </c>
      <c r="B454" s="662" t="s">
        <v>5754</v>
      </c>
      <c r="C454" s="662" t="s">
        <v>5558</v>
      </c>
      <c r="D454" s="662" t="s">
        <v>6227</v>
      </c>
      <c r="E454" s="662" t="s">
        <v>6228</v>
      </c>
      <c r="F454" s="665">
        <v>9</v>
      </c>
      <c r="G454" s="665">
        <v>26993.159999999996</v>
      </c>
      <c r="H454" s="665">
        <v>1</v>
      </c>
      <c r="I454" s="665">
        <v>2999.24</v>
      </c>
      <c r="J454" s="665"/>
      <c r="K454" s="665"/>
      <c r="L454" s="665"/>
      <c r="M454" s="665"/>
      <c r="N454" s="665">
        <v>14</v>
      </c>
      <c r="O454" s="665">
        <v>41989.36</v>
      </c>
      <c r="P454" s="678">
        <v>1.5555555555555558</v>
      </c>
      <c r="Q454" s="666">
        <v>2999.2400000000002</v>
      </c>
    </row>
    <row r="455" spans="1:17" ht="14.4" customHeight="1" x14ac:dyDescent="0.3">
      <c r="A455" s="661" t="s">
        <v>569</v>
      </c>
      <c r="B455" s="662" t="s">
        <v>5754</v>
      </c>
      <c r="C455" s="662" t="s">
        <v>5558</v>
      </c>
      <c r="D455" s="662" t="s">
        <v>6229</v>
      </c>
      <c r="E455" s="662" t="s">
        <v>6230</v>
      </c>
      <c r="F455" s="665">
        <v>1</v>
      </c>
      <c r="G455" s="665">
        <v>8076.38</v>
      </c>
      <c r="H455" s="665">
        <v>1</v>
      </c>
      <c r="I455" s="665">
        <v>8076.38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569</v>
      </c>
      <c r="B456" s="662" t="s">
        <v>5754</v>
      </c>
      <c r="C456" s="662" t="s">
        <v>5558</v>
      </c>
      <c r="D456" s="662" t="s">
        <v>6231</v>
      </c>
      <c r="E456" s="662" t="s">
        <v>6232</v>
      </c>
      <c r="F456" s="665">
        <v>1</v>
      </c>
      <c r="G456" s="665">
        <v>2999.24</v>
      </c>
      <c r="H456" s="665">
        <v>1</v>
      </c>
      <c r="I456" s="665">
        <v>2999.24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569</v>
      </c>
      <c r="B457" s="662" t="s">
        <v>5754</v>
      </c>
      <c r="C457" s="662" t="s">
        <v>5558</v>
      </c>
      <c r="D457" s="662" t="s">
        <v>6233</v>
      </c>
      <c r="E457" s="662" t="s">
        <v>6234</v>
      </c>
      <c r="F457" s="665">
        <v>1</v>
      </c>
      <c r="G457" s="665">
        <v>307.8</v>
      </c>
      <c r="H457" s="665">
        <v>1</v>
      </c>
      <c r="I457" s="665">
        <v>307.8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569</v>
      </c>
      <c r="B458" s="662" t="s">
        <v>5754</v>
      </c>
      <c r="C458" s="662" t="s">
        <v>5558</v>
      </c>
      <c r="D458" s="662" t="s">
        <v>6235</v>
      </c>
      <c r="E458" s="662" t="s">
        <v>6236</v>
      </c>
      <c r="F458" s="665">
        <v>4</v>
      </c>
      <c r="G458" s="665">
        <v>2999.64</v>
      </c>
      <c r="H458" s="665">
        <v>1</v>
      </c>
      <c r="I458" s="665">
        <v>749.91</v>
      </c>
      <c r="J458" s="665">
        <v>0.4</v>
      </c>
      <c r="K458" s="665">
        <v>299.95999999999998</v>
      </c>
      <c r="L458" s="665">
        <v>9.999866650664746E-2</v>
      </c>
      <c r="M458" s="665">
        <v>749.89999999999986</v>
      </c>
      <c r="N458" s="665">
        <v>4</v>
      </c>
      <c r="O458" s="665">
        <v>2999.64</v>
      </c>
      <c r="P458" s="678">
        <v>1</v>
      </c>
      <c r="Q458" s="666">
        <v>749.91</v>
      </c>
    </row>
    <row r="459" spans="1:17" ht="14.4" customHeight="1" x14ac:dyDescent="0.3">
      <c r="A459" s="661" t="s">
        <v>569</v>
      </c>
      <c r="B459" s="662" t="s">
        <v>5754</v>
      </c>
      <c r="C459" s="662" t="s">
        <v>5558</v>
      </c>
      <c r="D459" s="662" t="s">
        <v>6237</v>
      </c>
      <c r="E459" s="662" t="s">
        <v>6238</v>
      </c>
      <c r="F459" s="665">
        <v>0.8</v>
      </c>
      <c r="G459" s="665">
        <v>60.02</v>
      </c>
      <c r="H459" s="665">
        <v>1</v>
      </c>
      <c r="I459" s="665">
        <v>75.025000000000006</v>
      </c>
      <c r="J459" s="665">
        <v>1</v>
      </c>
      <c r="K459" s="665">
        <v>75.03</v>
      </c>
      <c r="L459" s="665">
        <v>1.2500833055648117</v>
      </c>
      <c r="M459" s="665">
        <v>75.03</v>
      </c>
      <c r="N459" s="665">
        <v>0.8</v>
      </c>
      <c r="O459" s="665">
        <v>60.02</v>
      </c>
      <c r="P459" s="678">
        <v>1</v>
      </c>
      <c r="Q459" s="666">
        <v>75.025000000000006</v>
      </c>
    </row>
    <row r="460" spans="1:17" ht="14.4" customHeight="1" x14ac:dyDescent="0.3">
      <c r="A460" s="661" t="s">
        <v>569</v>
      </c>
      <c r="B460" s="662" t="s">
        <v>5754</v>
      </c>
      <c r="C460" s="662" t="s">
        <v>5558</v>
      </c>
      <c r="D460" s="662" t="s">
        <v>6239</v>
      </c>
      <c r="E460" s="662" t="s">
        <v>6240</v>
      </c>
      <c r="F460" s="665">
        <v>2</v>
      </c>
      <c r="G460" s="665">
        <v>2466.54</v>
      </c>
      <c r="H460" s="665">
        <v>1</v>
      </c>
      <c r="I460" s="665">
        <v>1233.27</v>
      </c>
      <c r="J460" s="665">
        <v>3</v>
      </c>
      <c r="K460" s="665">
        <v>3699.81</v>
      </c>
      <c r="L460" s="665">
        <v>1.5</v>
      </c>
      <c r="M460" s="665">
        <v>1233.27</v>
      </c>
      <c r="N460" s="665"/>
      <c r="O460" s="665"/>
      <c r="P460" s="678"/>
      <c r="Q460" s="666"/>
    </row>
    <row r="461" spans="1:17" ht="14.4" customHeight="1" x14ac:dyDescent="0.3">
      <c r="A461" s="661" t="s">
        <v>569</v>
      </c>
      <c r="B461" s="662" t="s">
        <v>5754</v>
      </c>
      <c r="C461" s="662" t="s">
        <v>5558</v>
      </c>
      <c r="D461" s="662" t="s">
        <v>6241</v>
      </c>
      <c r="E461" s="662" t="s">
        <v>6242</v>
      </c>
      <c r="F461" s="665">
        <v>2</v>
      </c>
      <c r="G461" s="665">
        <v>11549.24</v>
      </c>
      <c r="H461" s="665">
        <v>1</v>
      </c>
      <c r="I461" s="665">
        <v>5774.62</v>
      </c>
      <c r="J461" s="665">
        <v>1</v>
      </c>
      <c r="K461" s="665">
        <v>5774.62</v>
      </c>
      <c r="L461" s="665">
        <v>0.5</v>
      </c>
      <c r="M461" s="665">
        <v>5774.62</v>
      </c>
      <c r="N461" s="665">
        <v>1</v>
      </c>
      <c r="O461" s="665">
        <v>5774.62</v>
      </c>
      <c r="P461" s="678">
        <v>0.5</v>
      </c>
      <c r="Q461" s="666">
        <v>5774.62</v>
      </c>
    </row>
    <row r="462" spans="1:17" ht="14.4" customHeight="1" x14ac:dyDescent="0.3">
      <c r="A462" s="661" t="s">
        <v>569</v>
      </c>
      <c r="B462" s="662" t="s">
        <v>5754</v>
      </c>
      <c r="C462" s="662" t="s">
        <v>5558</v>
      </c>
      <c r="D462" s="662" t="s">
        <v>6243</v>
      </c>
      <c r="E462" s="662" t="s">
        <v>6244</v>
      </c>
      <c r="F462" s="665">
        <v>3</v>
      </c>
      <c r="G462" s="665">
        <v>26113.260000000002</v>
      </c>
      <c r="H462" s="665">
        <v>1</v>
      </c>
      <c r="I462" s="665">
        <v>8704.42</v>
      </c>
      <c r="J462" s="665">
        <v>2</v>
      </c>
      <c r="K462" s="665">
        <v>17408.84</v>
      </c>
      <c r="L462" s="665">
        <v>0.66666666666666663</v>
      </c>
      <c r="M462" s="665">
        <v>8704.42</v>
      </c>
      <c r="N462" s="665"/>
      <c r="O462" s="665"/>
      <c r="P462" s="678"/>
      <c r="Q462" s="666"/>
    </row>
    <row r="463" spans="1:17" ht="14.4" customHeight="1" x14ac:dyDescent="0.3">
      <c r="A463" s="661" t="s">
        <v>569</v>
      </c>
      <c r="B463" s="662" t="s">
        <v>5754</v>
      </c>
      <c r="C463" s="662" t="s">
        <v>5558</v>
      </c>
      <c r="D463" s="662" t="s">
        <v>6245</v>
      </c>
      <c r="E463" s="662" t="s">
        <v>6244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9397.75</v>
      </c>
      <c r="P463" s="678"/>
      <c r="Q463" s="666">
        <v>9397.75</v>
      </c>
    </row>
    <row r="464" spans="1:17" ht="14.4" customHeight="1" x14ac:dyDescent="0.3">
      <c r="A464" s="661" t="s">
        <v>569</v>
      </c>
      <c r="B464" s="662" t="s">
        <v>5754</v>
      </c>
      <c r="C464" s="662" t="s">
        <v>5558</v>
      </c>
      <c r="D464" s="662" t="s">
        <v>6246</v>
      </c>
      <c r="E464" s="662" t="s">
        <v>6247</v>
      </c>
      <c r="F464" s="665">
        <v>2</v>
      </c>
      <c r="G464" s="665">
        <v>3328.8</v>
      </c>
      <c r="H464" s="665">
        <v>1</v>
      </c>
      <c r="I464" s="665">
        <v>1664.4</v>
      </c>
      <c r="J464" s="665">
        <v>2</v>
      </c>
      <c r="K464" s="665">
        <v>3328.8</v>
      </c>
      <c r="L464" s="665">
        <v>1</v>
      </c>
      <c r="M464" s="665">
        <v>1664.4</v>
      </c>
      <c r="N464" s="665">
        <v>1</v>
      </c>
      <c r="O464" s="665">
        <v>1664.4</v>
      </c>
      <c r="P464" s="678">
        <v>0.5</v>
      </c>
      <c r="Q464" s="666">
        <v>1664.4</v>
      </c>
    </row>
    <row r="465" spans="1:17" ht="14.4" customHeight="1" x14ac:dyDescent="0.3">
      <c r="A465" s="661" t="s">
        <v>569</v>
      </c>
      <c r="B465" s="662" t="s">
        <v>5754</v>
      </c>
      <c r="C465" s="662" t="s">
        <v>5558</v>
      </c>
      <c r="D465" s="662" t="s">
        <v>6248</v>
      </c>
      <c r="E465" s="662" t="s">
        <v>6249</v>
      </c>
      <c r="F465" s="665"/>
      <c r="G465" s="665"/>
      <c r="H465" s="665"/>
      <c r="I465" s="665"/>
      <c r="J465" s="665">
        <v>2</v>
      </c>
      <c r="K465" s="665">
        <v>4147.5200000000004</v>
      </c>
      <c r="L465" s="665"/>
      <c r="M465" s="665">
        <v>2073.7600000000002</v>
      </c>
      <c r="N465" s="665"/>
      <c r="O465" s="665"/>
      <c r="P465" s="678"/>
      <c r="Q465" s="666"/>
    </row>
    <row r="466" spans="1:17" ht="14.4" customHeight="1" x14ac:dyDescent="0.3">
      <c r="A466" s="661" t="s">
        <v>569</v>
      </c>
      <c r="B466" s="662" t="s">
        <v>5754</v>
      </c>
      <c r="C466" s="662" t="s">
        <v>5558</v>
      </c>
      <c r="D466" s="662" t="s">
        <v>6250</v>
      </c>
      <c r="E466" s="662" t="s">
        <v>6251</v>
      </c>
      <c r="F466" s="665">
        <v>5</v>
      </c>
      <c r="G466" s="665">
        <v>24806.5</v>
      </c>
      <c r="H466" s="665">
        <v>1</v>
      </c>
      <c r="I466" s="665">
        <v>4961.3</v>
      </c>
      <c r="J466" s="665">
        <v>4</v>
      </c>
      <c r="K466" s="665">
        <v>19845.2</v>
      </c>
      <c r="L466" s="665">
        <v>0.8</v>
      </c>
      <c r="M466" s="665">
        <v>4961.3</v>
      </c>
      <c r="N466" s="665">
        <v>2</v>
      </c>
      <c r="O466" s="665">
        <v>9922.6</v>
      </c>
      <c r="P466" s="678">
        <v>0.4</v>
      </c>
      <c r="Q466" s="666">
        <v>4961.3</v>
      </c>
    </row>
    <row r="467" spans="1:17" ht="14.4" customHeight="1" x14ac:dyDescent="0.3">
      <c r="A467" s="661" t="s">
        <v>569</v>
      </c>
      <c r="B467" s="662" t="s">
        <v>5754</v>
      </c>
      <c r="C467" s="662" t="s">
        <v>5558</v>
      </c>
      <c r="D467" s="662" t="s">
        <v>6252</v>
      </c>
      <c r="E467" s="662" t="s">
        <v>6253</v>
      </c>
      <c r="F467" s="665">
        <v>4</v>
      </c>
      <c r="G467" s="665">
        <v>12540</v>
      </c>
      <c r="H467" s="665">
        <v>1</v>
      </c>
      <c r="I467" s="665">
        <v>3135</v>
      </c>
      <c r="J467" s="665">
        <v>2</v>
      </c>
      <c r="K467" s="665">
        <v>6270</v>
      </c>
      <c r="L467" s="665">
        <v>0.5</v>
      </c>
      <c r="M467" s="665">
        <v>3135</v>
      </c>
      <c r="N467" s="665">
        <v>3</v>
      </c>
      <c r="O467" s="665">
        <v>9405</v>
      </c>
      <c r="P467" s="678">
        <v>0.75</v>
      </c>
      <c r="Q467" s="666">
        <v>3135</v>
      </c>
    </row>
    <row r="468" spans="1:17" ht="14.4" customHeight="1" x14ac:dyDescent="0.3">
      <c r="A468" s="661" t="s">
        <v>569</v>
      </c>
      <c r="B468" s="662" t="s">
        <v>5754</v>
      </c>
      <c r="C468" s="662" t="s">
        <v>5558</v>
      </c>
      <c r="D468" s="662" t="s">
        <v>6254</v>
      </c>
      <c r="E468" s="662" t="s">
        <v>6255</v>
      </c>
      <c r="F468" s="665">
        <v>3</v>
      </c>
      <c r="G468" s="665">
        <v>12654</v>
      </c>
      <c r="H468" s="665">
        <v>1</v>
      </c>
      <c r="I468" s="665">
        <v>4218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569</v>
      </c>
      <c r="B469" s="662" t="s">
        <v>5754</v>
      </c>
      <c r="C469" s="662" t="s">
        <v>5558</v>
      </c>
      <c r="D469" s="662" t="s">
        <v>6256</v>
      </c>
      <c r="E469" s="662" t="s">
        <v>6257</v>
      </c>
      <c r="F469" s="665">
        <v>14</v>
      </c>
      <c r="G469" s="665">
        <v>94178</v>
      </c>
      <c r="H469" s="665">
        <v>1</v>
      </c>
      <c r="I469" s="665">
        <v>6727</v>
      </c>
      <c r="J469" s="665">
        <v>7</v>
      </c>
      <c r="K469" s="665">
        <v>47089</v>
      </c>
      <c r="L469" s="665">
        <v>0.5</v>
      </c>
      <c r="M469" s="665">
        <v>6727</v>
      </c>
      <c r="N469" s="665">
        <v>7</v>
      </c>
      <c r="O469" s="665">
        <v>47089</v>
      </c>
      <c r="P469" s="678">
        <v>0.5</v>
      </c>
      <c r="Q469" s="666">
        <v>6727</v>
      </c>
    </row>
    <row r="470" spans="1:17" ht="14.4" customHeight="1" x14ac:dyDescent="0.3">
      <c r="A470" s="661" t="s">
        <v>569</v>
      </c>
      <c r="B470" s="662" t="s">
        <v>5754</v>
      </c>
      <c r="C470" s="662" t="s">
        <v>5558</v>
      </c>
      <c r="D470" s="662" t="s">
        <v>6258</v>
      </c>
      <c r="E470" s="662" t="s">
        <v>6259</v>
      </c>
      <c r="F470" s="665">
        <v>14</v>
      </c>
      <c r="G470" s="665">
        <v>150909.07999999999</v>
      </c>
      <c r="H470" s="665">
        <v>1</v>
      </c>
      <c r="I470" s="665">
        <v>10779.22</v>
      </c>
      <c r="J470" s="665">
        <v>10</v>
      </c>
      <c r="K470" s="665">
        <v>107792.2</v>
      </c>
      <c r="L470" s="665">
        <v>0.7142857142857143</v>
      </c>
      <c r="M470" s="665">
        <v>10779.22</v>
      </c>
      <c r="N470" s="665">
        <v>16</v>
      </c>
      <c r="O470" s="665">
        <v>172467.52</v>
      </c>
      <c r="P470" s="678">
        <v>1.1428571428571428</v>
      </c>
      <c r="Q470" s="666">
        <v>10779.22</v>
      </c>
    </row>
    <row r="471" spans="1:17" ht="14.4" customHeight="1" x14ac:dyDescent="0.3">
      <c r="A471" s="661" t="s">
        <v>569</v>
      </c>
      <c r="B471" s="662" t="s">
        <v>5754</v>
      </c>
      <c r="C471" s="662" t="s">
        <v>5558</v>
      </c>
      <c r="D471" s="662" t="s">
        <v>6260</v>
      </c>
      <c r="E471" s="662" t="s">
        <v>6261</v>
      </c>
      <c r="F471" s="665">
        <v>30</v>
      </c>
      <c r="G471" s="665">
        <v>36749.4</v>
      </c>
      <c r="H471" s="665">
        <v>1</v>
      </c>
      <c r="I471" s="665">
        <v>1224.98</v>
      </c>
      <c r="J471" s="665">
        <v>20</v>
      </c>
      <c r="K471" s="665">
        <v>24499.599999999999</v>
      </c>
      <c r="L471" s="665">
        <v>0.66666666666666663</v>
      </c>
      <c r="M471" s="665">
        <v>1224.98</v>
      </c>
      <c r="N471" s="665">
        <v>32</v>
      </c>
      <c r="O471" s="665">
        <v>39199.360000000001</v>
      </c>
      <c r="P471" s="678">
        <v>1.0666666666666667</v>
      </c>
      <c r="Q471" s="666">
        <v>1224.98</v>
      </c>
    </row>
    <row r="472" spans="1:17" ht="14.4" customHeight="1" x14ac:dyDescent="0.3">
      <c r="A472" s="661" t="s">
        <v>569</v>
      </c>
      <c r="B472" s="662" t="s">
        <v>5754</v>
      </c>
      <c r="C472" s="662" t="s">
        <v>5558</v>
      </c>
      <c r="D472" s="662" t="s">
        <v>6262</v>
      </c>
      <c r="E472" s="662" t="s">
        <v>6261</v>
      </c>
      <c r="F472" s="665">
        <v>40</v>
      </c>
      <c r="G472" s="665">
        <v>76069.2</v>
      </c>
      <c r="H472" s="665">
        <v>1</v>
      </c>
      <c r="I472" s="665">
        <v>1901.73</v>
      </c>
      <c r="J472" s="665">
        <v>36</v>
      </c>
      <c r="K472" s="665">
        <v>68462.28</v>
      </c>
      <c r="L472" s="665">
        <v>0.9</v>
      </c>
      <c r="M472" s="665">
        <v>1901.73</v>
      </c>
      <c r="N472" s="665">
        <v>45</v>
      </c>
      <c r="O472" s="665">
        <v>85577.85</v>
      </c>
      <c r="P472" s="678">
        <v>1.1250000000000002</v>
      </c>
      <c r="Q472" s="666">
        <v>1901.73</v>
      </c>
    </row>
    <row r="473" spans="1:17" ht="14.4" customHeight="1" x14ac:dyDescent="0.3">
      <c r="A473" s="661" t="s">
        <v>569</v>
      </c>
      <c r="B473" s="662" t="s">
        <v>5754</v>
      </c>
      <c r="C473" s="662" t="s">
        <v>5558</v>
      </c>
      <c r="D473" s="662" t="s">
        <v>6263</v>
      </c>
      <c r="E473" s="662" t="s">
        <v>6264</v>
      </c>
      <c r="F473" s="665">
        <v>63</v>
      </c>
      <c r="G473" s="665">
        <v>65394</v>
      </c>
      <c r="H473" s="665">
        <v>1</v>
      </c>
      <c r="I473" s="665">
        <v>1038</v>
      </c>
      <c r="J473" s="665">
        <v>77</v>
      </c>
      <c r="K473" s="665">
        <v>65394</v>
      </c>
      <c r="L473" s="665">
        <v>1</v>
      </c>
      <c r="M473" s="665">
        <v>849.27272727272725</v>
      </c>
      <c r="N473" s="665">
        <v>4</v>
      </c>
      <c r="O473" s="665">
        <v>4152</v>
      </c>
      <c r="P473" s="678">
        <v>6.3492063492063489E-2</v>
      </c>
      <c r="Q473" s="666">
        <v>1038</v>
      </c>
    </row>
    <row r="474" spans="1:17" ht="14.4" customHeight="1" x14ac:dyDescent="0.3">
      <c r="A474" s="661" t="s">
        <v>569</v>
      </c>
      <c r="B474" s="662" t="s">
        <v>5754</v>
      </c>
      <c r="C474" s="662" t="s">
        <v>5558</v>
      </c>
      <c r="D474" s="662" t="s">
        <v>6265</v>
      </c>
      <c r="E474" s="662" t="s">
        <v>6266</v>
      </c>
      <c r="F474" s="665">
        <v>47</v>
      </c>
      <c r="G474" s="665">
        <v>61664</v>
      </c>
      <c r="H474" s="665">
        <v>1</v>
      </c>
      <c r="I474" s="665">
        <v>1312</v>
      </c>
      <c r="J474" s="665">
        <v>46</v>
      </c>
      <c r="K474" s="665">
        <v>60352</v>
      </c>
      <c r="L474" s="665">
        <v>0.97872340425531912</v>
      </c>
      <c r="M474" s="665">
        <v>1312</v>
      </c>
      <c r="N474" s="665">
        <v>1</v>
      </c>
      <c r="O474" s="665">
        <v>1312</v>
      </c>
      <c r="P474" s="678">
        <v>2.1276595744680851E-2</v>
      </c>
      <c r="Q474" s="666">
        <v>1312</v>
      </c>
    </row>
    <row r="475" spans="1:17" ht="14.4" customHeight="1" x14ac:dyDescent="0.3">
      <c r="A475" s="661" t="s">
        <v>569</v>
      </c>
      <c r="B475" s="662" t="s">
        <v>5754</v>
      </c>
      <c r="C475" s="662" t="s">
        <v>5558</v>
      </c>
      <c r="D475" s="662" t="s">
        <v>6267</v>
      </c>
      <c r="E475" s="662" t="s">
        <v>6268</v>
      </c>
      <c r="F475" s="665">
        <v>15</v>
      </c>
      <c r="G475" s="665">
        <v>23400</v>
      </c>
      <c r="H475" s="665">
        <v>1</v>
      </c>
      <c r="I475" s="665">
        <v>1560</v>
      </c>
      <c r="J475" s="665">
        <v>13</v>
      </c>
      <c r="K475" s="665">
        <v>20280</v>
      </c>
      <c r="L475" s="665">
        <v>0.8666666666666667</v>
      </c>
      <c r="M475" s="665">
        <v>1560</v>
      </c>
      <c r="N475" s="665"/>
      <c r="O475" s="665"/>
      <c r="P475" s="678"/>
      <c r="Q475" s="666"/>
    </row>
    <row r="476" spans="1:17" ht="14.4" customHeight="1" x14ac:dyDescent="0.3">
      <c r="A476" s="661" t="s">
        <v>569</v>
      </c>
      <c r="B476" s="662" t="s">
        <v>5754</v>
      </c>
      <c r="C476" s="662" t="s">
        <v>5558</v>
      </c>
      <c r="D476" s="662" t="s">
        <v>6269</v>
      </c>
      <c r="E476" s="662" t="s">
        <v>6270</v>
      </c>
      <c r="F476" s="665"/>
      <c r="G476" s="665"/>
      <c r="H476" s="665"/>
      <c r="I476" s="665"/>
      <c r="J476" s="665">
        <v>6</v>
      </c>
      <c r="K476" s="665">
        <v>8175</v>
      </c>
      <c r="L476" s="665"/>
      <c r="M476" s="665">
        <v>1362.5</v>
      </c>
      <c r="N476" s="665"/>
      <c r="O476" s="665"/>
      <c r="P476" s="678"/>
      <c r="Q476" s="666"/>
    </row>
    <row r="477" spans="1:17" ht="14.4" customHeight="1" x14ac:dyDescent="0.3">
      <c r="A477" s="661" t="s">
        <v>569</v>
      </c>
      <c r="B477" s="662" t="s">
        <v>5754</v>
      </c>
      <c r="C477" s="662" t="s">
        <v>5558</v>
      </c>
      <c r="D477" s="662" t="s">
        <v>5559</v>
      </c>
      <c r="E477" s="662"/>
      <c r="F477" s="665">
        <v>88</v>
      </c>
      <c r="G477" s="665">
        <v>6160</v>
      </c>
      <c r="H477" s="665">
        <v>1</v>
      </c>
      <c r="I477" s="665">
        <v>70</v>
      </c>
      <c r="J477" s="665">
        <v>1</v>
      </c>
      <c r="K477" s="665">
        <v>70</v>
      </c>
      <c r="L477" s="665">
        <v>1.1363636363636364E-2</v>
      </c>
      <c r="M477" s="665">
        <v>70</v>
      </c>
      <c r="N477" s="665"/>
      <c r="O477" s="665"/>
      <c r="P477" s="678"/>
      <c r="Q477" s="666"/>
    </row>
    <row r="478" spans="1:17" ht="14.4" customHeight="1" x14ac:dyDescent="0.3">
      <c r="A478" s="661" t="s">
        <v>569</v>
      </c>
      <c r="B478" s="662" t="s">
        <v>5754</v>
      </c>
      <c r="C478" s="662" t="s">
        <v>5558</v>
      </c>
      <c r="D478" s="662" t="s">
        <v>5561</v>
      </c>
      <c r="E478" s="662"/>
      <c r="F478" s="665">
        <v>26</v>
      </c>
      <c r="G478" s="665">
        <v>1950</v>
      </c>
      <c r="H478" s="665">
        <v>1</v>
      </c>
      <c r="I478" s="665">
        <v>75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569</v>
      </c>
      <c r="B479" s="662" t="s">
        <v>5754</v>
      </c>
      <c r="C479" s="662" t="s">
        <v>5558</v>
      </c>
      <c r="D479" s="662" t="s">
        <v>5563</v>
      </c>
      <c r="E479" s="662"/>
      <c r="F479" s="665">
        <v>56</v>
      </c>
      <c r="G479" s="665">
        <v>8232</v>
      </c>
      <c r="H479" s="665">
        <v>1</v>
      </c>
      <c r="I479" s="665">
        <v>147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569</v>
      </c>
      <c r="B480" s="662" t="s">
        <v>5754</v>
      </c>
      <c r="C480" s="662" t="s">
        <v>5558</v>
      </c>
      <c r="D480" s="662" t="s">
        <v>5565</v>
      </c>
      <c r="E480" s="662"/>
      <c r="F480" s="665">
        <v>8</v>
      </c>
      <c r="G480" s="665">
        <v>1496</v>
      </c>
      <c r="H480" s="665">
        <v>1</v>
      </c>
      <c r="I480" s="665">
        <v>187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569</v>
      </c>
      <c r="B481" s="662" t="s">
        <v>5754</v>
      </c>
      <c r="C481" s="662" t="s">
        <v>5558</v>
      </c>
      <c r="D481" s="662" t="s">
        <v>5567</v>
      </c>
      <c r="E481" s="662"/>
      <c r="F481" s="665">
        <v>89</v>
      </c>
      <c r="G481" s="665">
        <v>13261</v>
      </c>
      <c r="H481" s="665">
        <v>1</v>
      </c>
      <c r="I481" s="665">
        <v>149</v>
      </c>
      <c r="J481" s="665">
        <v>1</v>
      </c>
      <c r="K481" s="665">
        <v>149</v>
      </c>
      <c r="L481" s="665">
        <v>1.1235955056179775E-2</v>
      </c>
      <c r="M481" s="665">
        <v>149</v>
      </c>
      <c r="N481" s="665"/>
      <c r="O481" s="665"/>
      <c r="P481" s="678"/>
      <c r="Q481" s="666"/>
    </row>
    <row r="482" spans="1:17" ht="14.4" customHeight="1" x14ac:dyDescent="0.3">
      <c r="A482" s="661" t="s">
        <v>569</v>
      </c>
      <c r="B482" s="662" t="s">
        <v>5754</v>
      </c>
      <c r="C482" s="662" t="s">
        <v>5558</v>
      </c>
      <c r="D482" s="662" t="s">
        <v>5569</v>
      </c>
      <c r="E482" s="662"/>
      <c r="F482" s="665">
        <v>7</v>
      </c>
      <c r="G482" s="665">
        <v>1358</v>
      </c>
      <c r="H482" s="665">
        <v>1</v>
      </c>
      <c r="I482" s="665">
        <v>194</v>
      </c>
      <c r="J482" s="665">
        <v>1</v>
      </c>
      <c r="K482" s="665">
        <v>194</v>
      </c>
      <c r="L482" s="665">
        <v>0.14285714285714285</v>
      </c>
      <c r="M482" s="665">
        <v>194</v>
      </c>
      <c r="N482" s="665"/>
      <c r="O482" s="665"/>
      <c r="P482" s="678"/>
      <c r="Q482" s="666"/>
    </row>
    <row r="483" spans="1:17" ht="14.4" customHeight="1" x14ac:dyDescent="0.3">
      <c r="A483" s="661" t="s">
        <v>569</v>
      </c>
      <c r="B483" s="662" t="s">
        <v>5754</v>
      </c>
      <c r="C483" s="662" t="s">
        <v>5558</v>
      </c>
      <c r="D483" s="662" t="s">
        <v>5571</v>
      </c>
      <c r="E483" s="662"/>
      <c r="F483" s="665">
        <v>17</v>
      </c>
      <c r="G483" s="665">
        <v>4199</v>
      </c>
      <c r="H483" s="665">
        <v>1</v>
      </c>
      <c r="I483" s="665">
        <v>247</v>
      </c>
      <c r="J483" s="665">
        <v>1</v>
      </c>
      <c r="K483" s="665">
        <v>247</v>
      </c>
      <c r="L483" s="665">
        <v>5.8823529411764705E-2</v>
      </c>
      <c r="M483" s="665">
        <v>247</v>
      </c>
      <c r="N483" s="665"/>
      <c r="O483" s="665"/>
      <c r="P483" s="678"/>
      <c r="Q483" s="666"/>
    </row>
    <row r="484" spans="1:17" ht="14.4" customHeight="1" x14ac:dyDescent="0.3">
      <c r="A484" s="661" t="s">
        <v>569</v>
      </c>
      <c r="B484" s="662" t="s">
        <v>5754</v>
      </c>
      <c r="C484" s="662" t="s">
        <v>5558</v>
      </c>
      <c r="D484" s="662" t="s">
        <v>5573</v>
      </c>
      <c r="E484" s="662"/>
      <c r="F484" s="665">
        <v>4</v>
      </c>
      <c r="G484" s="665">
        <v>1160</v>
      </c>
      <c r="H484" s="665">
        <v>1</v>
      </c>
      <c r="I484" s="665">
        <v>290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569</v>
      </c>
      <c r="B485" s="662" t="s">
        <v>5754</v>
      </c>
      <c r="C485" s="662" t="s">
        <v>5558</v>
      </c>
      <c r="D485" s="662" t="s">
        <v>6271</v>
      </c>
      <c r="E485" s="662"/>
      <c r="F485" s="665">
        <v>1</v>
      </c>
      <c r="G485" s="665">
        <v>112</v>
      </c>
      <c r="H485" s="665">
        <v>1</v>
      </c>
      <c r="I485" s="665">
        <v>112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569</v>
      </c>
      <c r="B486" s="662" t="s">
        <v>5754</v>
      </c>
      <c r="C486" s="662" t="s">
        <v>5558</v>
      </c>
      <c r="D486" s="662" t="s">
        <v>6272</v>
      </c>
      <c r="E486" s="662" t="s">
        <v>6273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9159.3799999999992</v>
      </c>
      <c r="P486" s="678"/>
      <c r="Q486" s="666">
        <v>9159.3799999999992</v>
      </c>
    </row>
    <row r="487" spans="1:17" ht="14.4" customHeight="1" x14ac:dyDescent="0.3">
      <c r="A487" s="661" t="s">
        <v>569</v>
      </c>
      <c r="B487" s="662" t="s">
        <v>5754</v>
      </c>
      <c r="C487" s="662" t="s">
        <v>5558</v>
      </c>
      <c r="D487" s="662" t="s">
        <v>6274</v>
      </c>
      <c r="E487" s="662" t="s">
        <v>6275</v>
      </c>
      <c r="F487" s="665"/>
      <c r="G487" s="665"/>
      <c r="H487" s="665"/>
      <c r="I487" s="665"/>
      <c r="J487" s="665">
        <v>1</v>
      </c>
      <c r="K487" s="665">
        <v>3278.02</v>
      </c>
      <c r="L487" s="665"/>
      <c r="M487" s="665">
        <v>3278.02</v>
      </c>
      <c r="N487" s="665"/>
      <c r="O487" s="665"/>
      <c r="P487" s="678"/>
      <c r="Q487" s="666"/>
    </row>
    <row r="488" spans="1:17" ht="14.4" customHeight="1" x14ac:dyDescent="0.3">
      <c r="A488" s="661" t="s">
        <v>569</v>
      </c>
      <c r="B488" s="662" t="s">
        <v>5754</v>
      </c>
      <c r="C488" s="662" t="s">
        <v>5558</v>
      </c>
      <c r="D488" s="662" t="s">
        <v>6276</v>
      </c>
      <c r="E488" s="662" t="s">
        <v>5576</v>
      </c>
      <c r="F488" s="665"/>
      <c r="G488" s="665"/>
      <c r="H488" s="665"/>
      <c r="I488" s="665"/>
      <c r="J488" s="665">
        <v>1</v>
      </c>
      <c r="K488" s="665">
        <v>6968.51</v>
      </c>
      <c r="L488" s="665"/>
      <c r="M488" s="665">
        <v>6968.51</v>
      </c>
      <c r="N488" s="665"/>
      <c r="O488" s="665"/>
      <c r="P488" s="678"/>
      <c r="Q488" s="666"/>
    </row>
    <row r="489" spans="1:17" ht="14.4" customHeight="1" x14ac:dyDescent="0.3">
      <c r="A489" s="661" t="s">
        <v>569</v>
      </c>
      <c r="B489" s="662" t="s">
        <v>5754</v>
      </c>
      <c r="C489" s="662" t="s">
        <v>5558</v>
      </c>
      <c r="D489" s="662" t="s">
        <v>6277</v>
      </c>
      <c r="E489" s="662" t="s">
        <v>6278</v>
      </c>
      <c r="F489" s="665">
        <v>1</v>
      </c>
      <c r="G489" s="665">
        <v>10084.85</v>
      </c>
      <c r="H489" s="665">
        <v>1</v>
      </c>
      <c r="I489" s="665">
        <v>10084.85</v>
      </c>
      <c r="J489" s="665">
        <v>4</v>
      </c>
      <c r="K489" s="665">
        <v>40339.4</v>
      </c>
      <c r="L489" s="665">
        <v>4</v>
      </c>
      <c r="M489" s="665">
        <v>10084.85</v>
      </c>
      <c r="N489" s="665">
        <v>1</v>
      </c>
      <c r="O489" s="665">
        <v>10084.85</v>
      </c>
      <c r="P489" s="678">
        <v>1</v>
      </c>
      <c r="Q489" s="666">
        <v>10084.85</v>
      </c>
    </row>
    <row r="490" spans="1:17" ht="14.4" customHeight="1" x14ac:dyDescent="0.3">
      <c r="A490" s="661" t="s">
        <v>569</v>
      </c>
      <c r="B490" s="662" t="s">
        <v>5754</v>
      </c>
      <c r="C490" s="662" t="s">
        <v>5558</v>
      </c>
      <c r="D490" s="662" t="s">
        <v>6279</v>
      </c>
      <c r="E490" s="662" t="s">
        <v>6280</v>
      </c>
      <c r="F490" s="665">
        <v>2</v>
      </c>
      <c r="G490" s="665">
        <v>22768.9</v>
      </c>
      <c r="H490" s="665">
        <v>1</v>
      </c>
      <c r="I490" s="665">
        <v>11384.45</v>
      </c>
      <c r="J490" s="665">
        <v>12</v>
      </c>
      <c r="K490" s="665">
        <v>136613.4</v>
      </c>
      <c r="L490" s="665">
        <v>5.9999999999999991</v>
      </c>
      <c r="M490" s="665">
        <v>11384.449999999999</v>
      </c>
      <c r="N490" s="665">
        <v>3</v>
      </c>
      <c r="O490" s="665">
        <v>34153.350000000006</v>
      </c>
      <c r="P490" s="678">
        <v>1.5000000000000002</v>
      </c>
      <c r="Q490" s="666">
        <v>11384.450000000003</v>
      </c>
    </row>
    <row r="491" spans="1:17" ht="14.4" customHeight="1" x14ac:dyDescent="0.3">
      <c r="A491" s="661" t="s">
        <v>569</v>
      </c>
      <c r="B491" s="662" t="s">
        <v>5754</v>
      </c>
      <c r="C491" s="662" t="s">
        <v>5558</v>
      </c>
      <c r="D491" s="662" t="s">
        <v>6281</v>
      </c>
      <c r="E491" s="662" t="s">
        <v>6280</v>
      </c>
      <c r="F491" s="665">
        <v>3</v>
      </c>
      <c r="G491" s="665">
        <v>30960.33</v>
      </c>
      <c r="H491" s="665">
        <v>1</v>
      </c>
      <c r="I491" s="665">
        <v>10320.11</v>
      </c>
      <c r="J491" s="665">
        <v>6</v>
      </c>
      <c r="K491" s="665">
        <v>61920.66</v>
      </c>
      <c r="L491" s="665">
        <v>2</v>
      </c>
      <c r="M491" s="665">
        <v>10320.11</v>
      </c>
      <c r="N491" s="665">
        <v>6</v>
      </c>
      <c r="O491" s="665">
        <v>61920.66</v>
      </c>
      <c r="P491" s="678">
        <v>2</v>
      </c>
      <c r="Q491" s="666">
        <v>10320.11</v>
      </c>
    </row>
    <row r="492" spans="1:17" ht="14.4" customHeight="1" x14ac:dyDescent="0.3">
      <c r="A492" s="661" t="s">
        <v>569</v>
      </c>
      <c r="B492" s="662" t="s">
        <v>5754</v>
      </c>
      <c r="C492" s="662" t="s">
        <v>5558</v>
      </c>
      <c r="D492" s="662" t="s">
        <v>6282</v>
      </c>
      <c r="E492" s="662" t="s">
        <v>6283</v>
      </c>
      <c r="F492" s="665">
        <v>2</v>
      </c>
      <c r="G492" s="665">
        <v>19473.28</v>
      </c>
      <c r="H492" s="665">
        <v>1</v>
      </c>
      <c r="I492" s="665">
        <v>9736.64</v>
      </c>
      <c r="J492" s="665">
        <v>4</v>
      </c>
      <c r="K492" s="665">
        <v>38946.559999999998</v>
      </c>
      <c r="L492" s="665">
        <v>2</v>
      </c>
      <c r="M492" s="665">
        <v>9736.64</v>
      </c>
      <c r="N492" s="665">
        <v>4</v>
      </c>
      <c r="O492" s="665">
        <v>38946.559999999998</v>
      </c>
      <c r="P492" s="678">
        <v>2</v>
      </c>
      <c r="Q492" s="666">
        <v>9736.64</v>
      </c>
    </row>
    <row r="493" spans="1:17" ht="14.4" customHeight="1" x14ac:dyDescent="0.3">
      <c r="A493" s="661" t="s">
        <v>569</v>
      </c>
      <c r="B493" s="662" t="s">
        <v>5754</v>
      </c>
      <c r="C493" s="662" t="s">
        <v>5558</v>
      </c>
      <c r="D493" s="662" t="s">
        <v>6284</v>
      </c>
      <c r="E493" s="662" t="s">
        <v>6285</v>
      </c>
      <c r="F493" s="665">
        <v>1</v>
      </c>
      <c r="G493" s="665">
        <v>10257.93</v>
      </c>
      <c r="H493" s="665">
        <v>1</v>
      </c>
      <c r="I493" s="665">
        <v>10257.93</v>
      </c>
      <c r="J493" s="665"/>
      <c r="K493" s="665"/>
      <c r="L493" s="665"/>
      <c r="M493" s="665"/>
      <c r="N493" s="665">
        <v>1</v>
      </c>
      <c r="O493" s="665">
        <v>10257.93</v>
      </c>
      <c r="P493" s="678">
        <v>1</v>
      </c>
      <c r="Q493" s="666">
        <v>10257.93</v>
      </c>
    </row>
    <row r="494" spans="1:17" ht="14.4" customHeight="1" x14ac:dyDescent="0.3">
      <c r="A494" s="661" t="s">
        <v>569</v>
      </c>
      <c r="B494" s="662" t="s">
        <v>5754</v>
      </c>
      <c r="C494" s="662" t="s">
        <v>5558</v>
      </c>
      <c r="D494" s="662" t="s">
        <v>6286</v>
      </c>
      <c r="E494" s="662" t="s">
        <v>6287</v>
      </c>
      <c r="F494" s="665"/>
      <c r="G494" s="665"/>
      <c r="H494" s="665"/>
      <c r="I494" s="665"/>
      <c r="J494" s="665">
        <v>1</v>
      </c>
      <c r="K494" s="665">
        <v>5093.7299999999996</v>
      </c>
      <c r="L494" s="665"/>
      <c r="M494" s="665">
        <v>5093.7299999999996</v>
      </c>
      <c r="N494" s="665"/>
      <c r="O494" s="665"/>
      <c r="P494" s="678"/>
      <c r="Q494" s="666"/>
    </row>
    <row r="495" spans="1:17" ht="14.4" customHeight="1" x14ac:dyDescent="0.3">
      <c r="A495" s="661" t="s">
        <v>569</v>
      </c>
      <c r="B495" s="662" t="s">
        <v>5754</v>
      </c>
      <c r="C495" s="662" t="s">
        <v>5558</v>
      </c>
      <c r="D495" s="662" t="s">
        <v>6288</v>
      </c>
      <c r="E495" s="662" t="s">
        <v>6289</v>
      </c>
      <c r="F495" s="665">
        <v>22</v>
      </c>
      <c r="G495" s="665">
        <v>27324</v>
      </c>
      <c r="H495" s="665">
        <v>1</v>
      </c>
      <c r="I495" s="665">
        <v>1242</v>
      </c>
      <c r="J495" s="665">
        <v>13</v>
      </c>
      <c r="K495" s="665">
        <v>16146</v>
      </c>
      <c r="L495" s="665">
        <v>0.59090909090909094</v>
      </c>
      <c r="M495" s="665">
        <v>1242</v>
      </c>
      <c r="N495" s="665">
        <v>5</v>
      </c>
      <c r="O495" s="665">
        <v>6210</v>
      </c>
      <c r="P495" s="678">
        <v>0.22727272727272727</v>
      </c>
      <c r="Q495" s="666">
        <v>1242</v>
      </c>
    </row>
    <row r="496" spans="1:17" ht="14.4" customHeight="1" x14ac:dyDescent="0.3">
      <c r="A496" s="661" t="s">
        <v>569</v>
      </c>
      <c r="B496" s="662" t="s">
        <v>5754</v>
      </c>
      <c r="C496" s="662" t="s">
        <v>5558</v>
      </c>
      <c r="D496" s="662" t="s">
        <v>6290</v>
      </c>
      <c r="E496" s="662" t="s">
        <v>6291</v>
      </c>
      <c r="F496" s="665">
        <v>5</v>
      </c>
      <c r="G496" s="665">
        <v>6775</v>
      </c>
      <c r="H496" s="665">
        <v>1</v>
      </c>
      <c r="I496" s="665">
        <v>1355</v>
      </c>
      <c r="J496" s="665">
        <v>3</v>
      </c>
      <c r="K496" s="665">
        <v>4065</v>
      </c>
      <c r="L496" s="665">
        <v>0.6</v>
      </c>
      <c r="M496" s="665">
        <v>1355</v>
      </c>
      <c r="N496" s="665"/>
      <c r="O496" s="665"/>
      <c r="P496" s="678"/>
      <c r="Q496" s="666"/>
    </row>
    <row r="497" spans="1:17" ht="14.4" customHeight="1" x14ac:dyDescent="0.3">
      <c r="A497" s="661" t="s">
        <v>569</v>
      </c>
      <c r="B497" s="662" t="s">
        <v>5754</v>
      </c>
      <c r="C497" s="662" t="s">
        <v>5558</v>
      </c>
      <c r="D497" s="662" t="s">
        <v>6292</v>
      </c>
      <c r="E497" s="662" t="s">
        <v>6293</v>
      </c>
      <c r="F497" s="665">
        <v>2</v>
      </c>
      <c r="G497" s="665">
        <v>12212.1</v>
      </c>
      <c r="H497" s="665">
        <v>1</v>
      </c>
      <c r="I497" s="665">
        <v>6106.05</v>
      </c>
      <c r="J497" s="665">
        <v>2</v>
      </c>
      <c r="K497" s="665">
        <v>12212.1</v>
      </c>
      <c r="L497" s="665">
        <v>1</v>
      </c>
      <c r="M497" s="665">
        <v>6106.05</v>
      </c>
      <c r="N497" s="665"/>
      <c r="O497" s="665"/>
      <c r="P497" s="678"/>
      <c r="Q497" s="666"/>
    </row>
    <row r="498" spans="1:17" ht="14.4" customHeight="1" x14ac:dyDescent="0.3">
      <c r="A498" s="661" t="s">
        <v>569</v>
      </c>
      <c r="B498" s="662" t="s">
        <v>5754</v>
      </c>
      <c r="C498" s="662" t="s">
        <v>5558</v>
      </c>
      <c r="D498" s="662" t="s">
        <v>6294</v>
      </c>
      <c r="E498" s="662" t="s">
        <v>6295</v>
      </c>
      <c r="F498" s="665">
        <v>4</v>
      </c>
      <c r="G498" s="665">
        <v>4763.12</v>
      </c>
      <c r="H498" s="665">
        <v>1</v>
      </c>
      <c r="I498" s="665">
        <v>1190.78</v>
      </c>
      <c r="J498" s="665">
        <v>36</v>
      </c>
      <c r="K498" s="665">
        <v>42868.08</v>
      </c>
      <c r="L498" s="665">
        <v>9</v>
      </c>
      <c r="M498" s="665">
        <v>1190.78</v>
      </c>
      <c r="N498" s="665">
        <v>4</v>
      </c>
      <c r="O498" s="665">
        <v>4763.12</v>
      </c>
      <c r="P498" s="678">
        <v>1</v>
      </c>
      <c r="Q498" s="666">
        <v>1190.78</v>
      </c>
    </row>
    <row r="499" spans="1:17" ht="14.4" customHeight="1" x14ac:dyDescent="0.3">
      <c r="A499" s="661" t="s">
        <v>569</v>
      </c>
      <c r="B499" s="662" t="s">
        <v>5754</v>
      </c>
      <c r="C499" s="662" t="s">
        <v>5558</v>
      </c>
      <c r="D499" s="662" t="s">
        <v>6296</v>
      </c>
      <c r="E499" s="662" t="s">
        <v>6295</v>
      </c>
      <c r="F499" s="665">
        <v>11</v>
      </c>
      <c r="G499" s="665">
        <v>13486.22</v>
      </c>
      <c r="H499" s="665">
        <v>1</v>
      </c>
      <c r="I499" s="665">
        <v>1226.02</v>
      </c>
      <c r="J499" s="665">
        <v>31</v>
      </c>
      <c r="K499" s="665">
        <v>38006.619999999995</v>
      </c>
      <c r="L499" s="665">
        <v>2.8181818181818179</v>
      </c>
      <c r="M499" s="665">
        <v>1226.0199999999998</v>
      </c>
      <c r="N499" s="665">
        <v>29</v>
      </c>
      <c r="O499" s="665">
        <v>35554.58</v>
      </c>
      <c r="P499" s="678">
        <v>2.6363636363636367</v>
      </c>
      <c r="Q499" s="666">
        <v>1226.02</v>
      </c>
    </row>
    <row r="500" spans="1:17" ht="14.4" customHeight="1" x14ac:dyDescent="0.3">
      <c r="A500" s="661" t="s">
        <v>569</v>
      </c>
      <c r="B500" s="662" t="s">
        <v>5754</v>
      </c>
      <c r="C500" s="662" t="s">
        <v>5558</v>
      </c>
      <c r="D500" s="662" t="s">
        <v>6297</v>
      </c>
      <c r="E500" s="662" t="s">
        <v>6295</v>
      </c>
      <c r="F500" s="665"/>
      <c r="G500" s="665"/>
      <c r="H500" s="665"/>
      <c r="I500" s="665"/>
      <c r="J500" s="665">
        <v>13</v>
      </c>
      <c r="K500" s="665">
        <v>16342.43</v>
      </c>
      <c r="L500" s="665"/>
      <c r="M500" s="665">
        <v>1257.1100000000001</v>
      </c>
      <c r="N500" s="665">
        <v>3</v>
      </c>
      <c r="O500" s="665">
        <v>3771.33</v>
      </c>
      <c r="P500" s="678"/>
      <c r="Q500" s="666">
        <v>1257.1099999999999</v>
      </c>
    </row>
    <row r="501" spans="1:17" ht="14.4" customHeight="1" x14ac:dyDescent="0.3">
      <c r="A501" s="661" t="s">
        <v>569</v>
      </c>
      <c r="B501" s="662" t="s">
        <v>5754</v>
      </c>
      <c r="C501" s="662" t="s">
        <v>5558</v>
      </c>
      <c r="D501" s="662" t="s">
        <v>6298</v>
      </c>
      <c r="E501" s="662" t="s">
        <v>6299</v>
      </c>
      <c r="F501" s="665">
        <v>1</v>
      </c>
      <c r="G501" s="665">
        <v>8819.35</v>
      </c>
      <c r="H501" s="665">
        <v>1</v>
      </c>
      <c r="I501" s="665">
        <v>8819.35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569</v>
      </c>
      <c r="B502" s="662" t="s">
        <v>5754</v>
      </c>
      <c r="C502" s="662" t="s">
        <v>5558</v>
      </c>
      <c r="D502" s="662" t="s">
        <v>6300</v>
      </c>
      <c r="E502" s="662" t="s">
        <v>6301</v>
      </c>
      <c r="F502" s="665">
        <v>1</v>
      </c>
      <c r="G502" s="665">
        <v>5808.92</v>
      </c>
      <c r="H502" s="665">
        <v>1</v>
      </c>
      <c r="I502" s="665">
        <v>5808.92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569</v>
      </c>
      <c r="B503" s="662" t="s">
        <v>5754</v>
      </c>
      <c r="C503" s="662" t="s">
        <v>5558</v>
      </c>
      <c r="D503" s="662" t="s">
        <v>6302</v>
      </c>
      <c r="E503" s="662" t="s">
        <v>6303</v>
      </c>
      <c r="F503" s="665"/>
      <c r="G503" s="665"/>
      <c r="H503" s="665"/>
      <c r="I503" s="665"/>
      <c r="J503" s="665">
        <v>2</v>
      </c>
      <c r="K503" s="665">
        <v>1662.12</v>
      </c>
      <c r="L503" s="665"/>
      <c r="M503" s="665">
        <v>831.06</v>
      </c>
      <c r="N503" s="665">
        <v>1</v>
      </c>
      <c r="O503" s="665">
        <v>831.06</v>
      </c>
      <c r="P503" s="678"/>
      <c r="Q503" s="666">
        <v>831.06</v>
      </c>
    </row>
    <row r="504" spans="1:17" ht="14.4" customHeight="1" x14ac:dyDescent="0.3">
      <c r="A504" s="661" t="s">
        <v>569</v>
      </c>
      <c r="B504" s="662" t="s">
        <v>5754</v>
      </c>
      <c r="C504" s="662" t="s">
        <v>5558</v>
      </c>
      <c r="D504" s="662" t="s">
        <v>6304</v>
      </c>
      <c r="E504" s="662" t="s">
        <v>6303</v>
      </c>
      <c r="F504" s="665">
        <v>6</v>
      </c>
      <c r="G504" s="665">
        <v>5266.2</v>
      </c>
      <c r="H504" s="665">
        <v>1</v>
      </c>
      <c r="I504" s="665">
        <v>877.69999999999993</v>
      </c>
      <c r="J504" s="665">
        <v>5</v>
      </c>
      <c r="K504" s="665">
        <v>4388.5</v>
      </c>
      <c r="L504" s="665">
        <v>0.83333333333333337</v>
      </c>
      <c r="M504" s="665">
        <v>877.7</v>
      </c>
      <c r="N504" s="665"/>
      <c r="O504" s="665"/>
      <c r="P504" s="678"/>
      <c r="Q504" s="666"/>
    </row>
    <row r="505" spans="1:17" ht="14.4" customHeight="1" x14ac:dyDescent="0.3">
      <c r="A505" s="661" t="s">
        <v>569</v>
      </c>
      <c r="B505" s="662" t="s">
        <v>5754</v>
      </c>
      <c r="C505" s="662" t="s">
        <v>5558</v>
      </c>
      <c r="D505" s="662" t="s">
        <v>6305</v>
      </c>
      <c r="E505" s="662" t="s">
        <v>6306</v>
      </c>
      <c r="F505" s="665">
        <v>2</v>
      </c>
      <c r="G505" s="665">
        <v>12460</v>
      </c>
      <c r="H505" s="665">
        <v>1</v>
      </c>
      <c r="I505" s="665">
        <v>6230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569</v>
      </c>
      <c r="B506" s="662" t="s">
        <v>5754</v>
      </c>
      <c r="C506" s="662" t="s">
        <v>5558</v>
      </c>
      <c r="D506" s="662" t="s">
        <v>6307</v>
      </c>
      <c r="E506" s="662" t="s">
        <v>6308</v>
      </c>
      <c r="F506" s="665">
        <v>2</v>
      </c>
      <c r="G506" s="665">
        <v>11047.64</v>
      </c>
      <c r="H506" s="665">
        <v>1</v>
      </c>
      <c r="I506" s="665">
        <v>5523.82</v>
      </c>
      <c r="J506" s="665"/>
      <c r="K506" s="665"/>
      <c r="L506" s="665"/>
      <c r="M506" s="665"/>
      <c r="N506" s="665">
        <v>1</v>
      </c>
      <c r="O506" s="665">
        <v>5523.82</v>
      </c>
      <c r="P506" s="678">
        <v>0.5</v>
      </c>
      <c r="Q506" s="666">
        <v>5523.82</v>
      </c>
    </row>
    <row r="507" spans="1:17" ht="14.4" customHeight="1" x14ac:dyDescent="0.3">
      <c r="A507" s="661" t="s">
        <v>569</v>
      </c>
      <c r="B507" s="662" t="s">
        <v>5754</v>
      </c>
      <c r="C507" s="662" t="s">
        <v>5558</v>
      </c>
      <c r="D507" s="662" t="s">
        <v>6309</v>
      </c>
      <c r="E507" s="662" t="s">
        <v>6308</v>
      </c>
      <c r="F507" s="665"/>
      <c r="G507" s="665"/>
      <c r="H507" s="665"/>
      <c r="I507" s="665"/>
      <c r="J507" s="665">
        <v>1</v>
      </c>
      <c r="K507" s="665">
        <v>6284.51</v>
      </c>
      <c r="L507" s="665"/>
      <c r="M507" s="665">
        <v>6284.51</v>
      </c>
      <c r="N507" s="665">
        <v>1</v>
      </c>
      <c r="O507" s="665">
        <v>6284.51</v>
      </c>
      <c r="P507" s="678"/>
      <c r="Q507" s="666">
        <v>6284.51</v>
      </c>
    </row>
    <row r="508" spans="1:17" ht="14.4" customHeight="1" x14ac:dyDescent="0.3">
      <c r="A508" s="661" t="s">
        <v>569</v>
      </c>
      <c r="B508" s="662" t="s">
        <v>5754</v>
      </c>
      <c r="C508" s="662" t="s">
        <v>5558</v>
      </c>
      <c r="D508" s="662" t="s">
        <v>6310</v>
      </c>
      <c r="E508" s="662" t="s">
        <v>6308</v>
      </c>
      <c r="F508" s="665"/>
      <c r="G508" s="665"/>
      <c r="H508" s="665"/>
      <c r="I508" s="665"/>
      <c r="J508" s="665">
        <v>6</v>
      </c>
      <c r="K508" s="665">
        <v>67417.5</v>
      </c>
      <c r="L508" s="665"/>
      <c r="M508" s="665">
        <v>11236.25</v>
      </c>
      <c r="N508" s="665">
        <v>9</v>
      </c>
      <c r="O508" s="665">
        <v>101126.25</v>
      </c>
      <c r="P508" s="678"/>
      <c r="Q508" s="666">
        <v>11236.25</v>
      </c>
    </row>
    <row r="509" spans="1:17" ht="14.4" customHeight="1" x14ac:dyDescent="0.3">
      <c r="A509" s="661" t="s">
        <v>569</v>
      </c>
      <c r="B509" s="662" t="s">
        <v>5754</v>
      </c>
      <c r="C509" s="662" t="s">
        <v>5558</v>
      </c>
      <c r="D509" s="662" t="s">
        <v>6311</v>
      </c>
      <c r="E509" s="662" t="s">
        <v>6312</v>
      </c>
      <c r="F509" s="665">
        <v>9</v>
      </c>
      <c r="G509" s="665">
        <v>186452.19</v>
      </c>
      <c r="H509" s="665">
        <v>1</v>
      </c>
      <c r="I509" s="665">
        <v>20716.91</v>
      </c>
      <c r="J509" s="665">
        <v>2</v>
      </c>
      <c r="K509" s="665">
        <v>41433.82</v>
      </c>
      <c r="L509" s="665">
        <v>0.22222222222222221</v>
      </c>
      <c r="M509" s="665">
        <v>20716.91</v>
      </c>
      <c r="N509" s="665"/>
      <c r="O509" s="665"/>
      <c r="P509" s="678"/>
      <c r="Q509" s="666"/>
    </row>
    <row r="510" spans="1:17" ht="14.4" customHeight="1" x14ac:dyDescent="0.3">
      <c r="A510" s="661" t="s">
        <v>569</v>
      </c>
      <c r="B510" s="662" t="s">
        <v>5754</v>
      </c>
      <c r="C510" s="662" t="s">
        <v>5558</v>
      </c>
      <c r="D510" s="662" t="s">
        <v>6313</v>
      </c>
      <c r="E510" s="662" t="s">
        <v>6314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5930.07</v>
      </c>
      <c r="P510" s="678"/>
      <c r="Q510" s="666">
        <v>5930.07</v>
      </c>
    </row>
    <row r="511" spans="1:17" ht="14.4" customHeight="1" x14ac:dyDescent="0.3">
      <c r="A511" s="661" t="s">
        <v>569</v>
      </c>
      <c r="B511" s="662" t="s">
        <v>5754</v>
      </c>
      <c r="C511" s="662" t="s">
        <v>5558</v>
      </c>
      <c r="D511" s="662" t="s">
        <v>6315</v>
      </c>
      <c r="E511" s="662" t="s">
        <v>6314</v>
      </c>
      <c r="F511" s="665">
        <v>1</v>
      </c>
      <c r="G511" s="665">
        <v>9701.4</v>
      </c>
      <c r="H511" s="665">
        <v>1</v>
      </c>
      <c r="I511" s="665">
        <v>9701.4</v>
      </c>
      <c r="J511" s="665">
        <v>1</v>
      </c>
      <c r="K511" s="665">
        <v>9701.4</v>
      </c>
      <c r="L511" s="665">
        <v>1</v>
      </c>
      <c r="M511" s="665">
        <v>9701.4</v>
      </c>
      <c r="N511" s="665">
        <v>1</v>
      </c>
      <c r="O511" s="665">
        <v>9701.4</v>
      </c>
      <c r="P511" s="678">
        <v>1</v>
      </c>
      <c r="Q511" s="666">
        <v>9701.4</v>
      </c>
    </row>
    <row r="512" spans="1:17" ht="14.4" customHeight="1" x14ac:dyDescent="0.3">
      <c r="A512" s="661" t="s">
        <v>569</v>
      </c>
      <c r="B512" s="662" t="s">
        <v>5754</v>
      </c>
      <c r="C512" s="662" t="s">
        <v>5558</v>
      </c>
      <c r="D512" s="662" t="s">
        <v>6316</v>
      </c>
      <c r="E512" s="662" t="s">
        <v>6314</v>
      </c>
      <c r="F512" s="665">
        <v>3</v>
      </c>
      <c r="G512" s="665">
        <v>33397.86</v>
      </c>
      <c r="H512" s="665">
        <v>1</v>
      </c>
      <c r="I512" s="665">
        <v>11132.62</v>
      </c>
      <c r="J512" s="665">
        <v>1</v>
      </c>
      <c r="K512" s="665">
        <v>11132.62</v>
      </c>
      <c r="L512" s="665">
        <v>0.33333333333333337</v>
      </c>
      <c r="M512" s="665">
        <v>11132.62</v>
      </c>
      <c r="N512" s="665">
        <v>1</v>
      </c>
      <c r="O512" s="665">
        <v>11132.62</v>
      </c>
      <c r="P512" s="678">
        <v>0.33333333333333337</v>
      </c>
      <c r="Q512" s="666">
        <v>11132.62</v>
      </c>
    </row>
    <row r="513" spans="1:17" ht="14.4" customHeight="1" x14ac:dyDescent="0.3">
      <c r="A513" s="661" t="s">
        <v>569</v>
      </c>
      <c r="B513" s="662" t="s">
        <v>5754</v>
      </c>
      <c r="C513" s="662" t="s">
        <v>5558</v>
      </c>
      <c r="D513" s="662" t="s">
        <v>6317</v>
      </c>
      <c r="E513" s="662" t="s">
        <v>6318</v>
      </c>
      <c r="F513" s="665"/>
      <c r="G513" s="665"/>
      <c r="H513" s="665"/>
      <c r="I513" s="665"/>
      <c r="J513" s="665">
        <v>4</v>
      </c>
      <c r="K513" s="665">
        <v>20588</v>
      </c>
      <c r="L513" s="665"/>
      <c r="M513" s="665">
        <v>5147</v>
      </c>
      <c r="N513" s="665">
        <v>4</v>
      </c>
      <c r="O513" s="665">
        <v>20588</v>
      </c>
      <c r="P513" s="678"/>
      <c r="Q513" s="666">
        <v>5147</v>
      </c>
    </row>
    <row r="514" spans="1:17" ht="14.4" customHeight="1" x14ac:dyDescent="0.3">
      <c r="A514" s="661" t="s">
        <v>569</v>
      </c>
      <c r="B514" s="662" t="s">
        <v>5754</v>
      </c>
      <c r="C514" s="662" t="s">
        <v>5558</v>
      </c>
      <c r="D514" s="662" t="s">
        <v>6319</v>
      </c>
      <c r="E514" s="662" t="s">
        <v>6073</v>
      </c>
      <c r="F514" s="665">
        <v>1</v>
      </c>
      <c r="G514" s="665">
        <v>4142.3500000000004</v>
      </c>
      <c r="H514" s="665">
        <v>1</v>
      </c>
      <c r="I514" s="665">
        <v>4142.3500000000004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569</v>
      </c>
      <c r="B515" s="662" t="s">
        <v>5754</v>
      </c>
      <c r="C515" s="662" t="s">
        <v>5558</v>
      </c>
      <c r="D515" s="662" t="s">
        <v>6320</v>
      </c>
      <c r="E515" s="662" t="s">
        <v>6321</v>
      </c>
      <c r="F515" s="665">
        <v>9</v>
      </c>
      <c r="G515" s="665">
        <v>104139</v>
      </c>
      <c r="H515" s="665">
        <v>1</v>
      </c>
      <c r="I515" s="665">
        <v>11571</v>
      </c>
      <c r="J515" s="665">
        <v>6</v>
      </c>
      <c r="K515" s="665">
        <v>69426</v>
      </c>
      <c r="L515" s="665">
        <v>0.66666666666666663</v>
      </c>
      <c r="M515" s="665">
        <v>11571</v>
      </c>
      <c r="N515" s="665">
        <v>4</v>
      </c>
      <c r="O515" s="665">
        <v>46284</v>
      </c>
      <c r="P515" s="678">
        <v>0.44444444444444442</v>
      </c>
      <c r="Q515" s="666">
        <v>11571</v>
      </c>
    </row>
    <row r="516" spans="1:17" ht="14.4" customHeight="1" x14ac:dyDescent="0.3">
      <c r="A516" s="661" t="s">
        <v>569</v>
      </c>
      <c r="B516" s="662" t="s">
        <v>5754</v>
      </c>
      <c r="C516" s="662" t="s">
        <v>5558</v>
      </c>
      <c r="D516" s="662" t="s">
        <v>6322</v>
      </c>
      <c r="E516" s="662" t="s">
        <v>6087</v>
      </c>
      <c r="F516" s="665">
        <v>28</v>
      </c>
      <c r="G516" s="665">
        <v>38071.880000000005</v>
      </c>
      <c r="H516" s="665">
        <v>1</v>
      </c>
      <c r="I516" s="665">
        <v>1359.7100000000003</v>
      </c>
      <c r="J516" s="665">
        <v>20</v>
      </c>
      <c r="K516" s="665">
        <v>27194.2</v>
      </c>
      <c r="L516" s="665">
        <v>0.71428571428571419</v>
      </c>
      <c r="M516" s="665">
        <v>1359.71</v>
      </c>
      <c r="N516" s="665">
        <v>19</v>
      </c>
      <c r="O516" s="665">
        <v>25834.489999999998</v>
      </c>
      <c r="P516" s="678">
        <v>0.67857142857142838</v>
      </c>
      <c r="Q516" s="666">
        <v>1359.7099999999998</v>
      </c>
    </row>
    <row r="517" spans="1:17" ht="14.4" customHeight="1" x14ac:dyDescent="0.3">
      <c r="A517" s="661" t="s">
        <v>569</v>
      </c>
      <c r="B517" s="662" t="s">
        <v>5754</v>
      </c>
      <c r="C517" s="662" t="s">
        <v>5558</v>
      </c>
      <c r="D517" s="662" t="s">
        <v>6323</v>
      </c>
      <c r="E517" s="662" t="s">
        <v>6324</v>
      </c>
      <c r="F517" s="665">
        <v>8</v>
      </c>
      <c r="G517" s="665">
        <v>11391.68</v>
      </c>
      <c r="H517" s="665">
        <v>1</v>
      </c>
      <c r="I517" s="665">
        <v>1423.96</v>
      </c>
      <c r="J517" s="665">
        <v>6</v>
      </c>
      <c r="K517" s="665">
        <v>8543.76</v>
      </c>
      <c r="L517" s="665">
        <v>0.75</v>
      </c>
      <c r="M517" s="665">
        <v>1423.96</v>
      </c>
      <c r="N517" s="665">
        <v>1</v>
      </c>
      <c r="O517" s="665">
        <v>1423.96</v>
      </c>
      <c r="P517" s="678">
        <v>0.125</v>
      </c>
      <c r="Q517" s="666">
        <v>1423.96</v>
      </c>
    </row>
    <row r="518" spans="1:17" ht="14.4" customHeight="1" x14ac:dyDescent="0.3">
      <c r="A518" s="661" t="s">
        <v>569</v>
      </c>
      <c r="B518" s="662" t="s">
        <v>5754</v>
      </c>
      <c r="C518" s="662" t="s">
        <v>5558</v>
      </c>
      <c r="D518" s="662" t="s">
        <v>6325</v>
      </c>
      <c r="E518" s="662" t="s">
        <v>6326</v>
      </c>
      <c r="F518" s="665">
        <v>7</v>
      </c>
      <c r="G518" s="665">
        <v>1530.69</v>
      </c>
      <c r="H518" s="665">
        <v>1</v>
      </c>
      <c r="I518" s="665">
        <v>218.67000000000002</v>
      </c>
      <c r="J518" s="665">
        <v>11</v>
      </c>
      <c r="K518" s="665">
        <v>2405.37</v>
      </c>
      <c r="L518" s="665">
        <v>1.5714285714285714</v>
      </c>
      <c r="M518" s="665">
        <v>218.67</v>
      </c>
      <c r="N518" s="665"/>
      <c r="O518" s="665"/>
      <c r="P518" s="678"/>
      <c r="Q518" s="666"/>
    </row>
    <row r="519" spans="1:17" ht="14.4" customHeight="1" x14ac:dyDescent="0.3">
      <c r="A519" s="661" t="s">
        <v>569</v>
      </c>
      <c r="B519" s="662" t="s">
        <v>5754</v>
      </c>
      <c r="C519" s="662" t="s">
        <v>5558</v>
      </c>
      <c r="D519" s="662" t="s">
        <v>6327</v>
      </c>
      <c r="E519" s="662" t="s">
        <v>5760</v>
      </c>
      <c r="F519" s="665">
        <v>3</v>
      </c>
      <c r="G519" s="665">
        <v>719.43000000000006</v>
      </c>
      <c r="H519" s="665">
        <v>1</v>
      </c>
      <c r="I519" s="665">
        <v>239.81000000000003</v>
      </c>
      <c r="J519" s="665">
        <v>4</v>
      </c>
      <c r="K519" s="665">
        <v>959.24</v>
      </c>
      <c r="L519" s="665">
        <v>1.3333333333333333</v>
      </c>
      <c r="M519" s="665">
        <v>239.81</v>
      </c>
      <c r="N519" s="665">
        <v>1</v>
      </c>
      <c r="O519" s="665">
        <v>239.81</v>
      </c>
      <c r="P519" s="678">
        <v>0.33333333333333331</v>
      </c>
      <c r="Q519" s="666">
        <v>239.81</v>
      </c>
    </row>
    <row r="520" spans="1:17" ht="14.4" customHeight="1" x14ac:dyDescent="0.3">
      <c r="A520" s="661" t="s">
        <v>569</v>
      </c>
      <c r="B520" s="662" t="s">
        <v>5754</v>
      </c>
      <c r="C520" s="662" t="s">
        <v>5558</v>
      </c>
      <c r="D520" s="662" t="s">
        <v>6328</v>
      </c>
      <c r="E520" s="662" t="s">
        <v>5758</v>
      </c>
      <c r="F520" s="665"/>
      <c r="G520" s="665"/>
      <c r="H520" s="665"/>
      <c r="I520" s="665"/>
      <c r="J520" s="665">
        <v>19</v>
      </c>
      <c r="K520" s="665">
        <v>33533.67</v>
      </c>
      <c r="L520" s="665"/>
      <c r="M520" s="665">
        <v>1764.9299999999998</v>
      </c>
      <c r="N520" s="665">
        <v>6</v>
      </c>
      <c r="O520" s="665">
        <v>10589.58</v>
      </c>
      <c r="P520" s="678"/>
      <c r="Q520" s="666">
        <v>1764.93</v>
      </c>
    </row>
    <row r="521" spans="1:17" ht="14.4" customHeight="1" x14ac:dyDescent="0.3">
      <c r="A521" s="661" t="s">
        <v>569</v>
      </c>
      <c r="B521" s="662" t="s">
        <v>5754</v>
      </c>
      <c r="C521" s="662" t="s">
        <v>5558</v>
      </c>
      <c r="D521" s="662" t="s">
        <v>5757</v>
      </c>
      <c r="E521" s="662" t="s">
        <v>5758</v>
      </c>
      <c r="F521" s="665">
        <v>15</v>
      </c>
      <c r="G521" s="665">
        <v>26752.199999999997</v>
      </c>
      <c r="H521" s="665">
        <v>1</v>
      </c>
      <c r="I521" s="665">
        <v>1783.4799999999998</v>
      </c>
      <c r="J521" s="665">
        <v>52</v>
      </c>
      <c r="K521" s="665">
        <v>92740.959999999992</v>
      </c>
      <c r="L521" s="665">
        <v>3.4666666666666668</v>
      </c>
      <c r="M521" s="665">
        <v>1783.4799999999998</v>
      </c>
      <c r="N521" s="665">
        <v>38</v>
      </c>
      <c r="O521" s="665">
        <v>67772.240000000005</v>
      </c>
      <c r="P521" s="678">
        <v>2.5333333333333337</v>
      </c>
      <c r="Q521" s="666">
        <v>1783.4800000000002</v>
      </c>
    </row>
    <row r="522" spans="1:17" ht="14.4" customHeight="1" x14ac:dyDescent="0.3">
      <c r="A522" s="661" t="s">
        <v>569</v>
      </c>
      <c r="B522" s="662" t="s">
        <v>5754</v>
      </c>
      <c r="C522" s="662" t="s">
        <v>5558</v>
      </c>
      <c r="D522" s="662" t="s">
        <v>6329</v>
      </c>
      <c r="E522" s="662" t="s">
        <v>5758</v>
      </c>
      <c r="F522" s="665">
        <v>18</v>
      </c>
      <c r="G522" s="665">
        <v>32102.639999999999</v>
      </c>
      <c r="H522" s="665">
        <v>1</v>
      </c>
      <c r="I522" s="665">
        <v>1783.48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569</v>
      </c>
      <c r="B523" s="662" t="s">
        <v>5754</v>
      </c>
      <c r="C523" s="662" t="s">
        <v>5558</v>
      </c>
      <c r="D523" s="662" t="s">
        <v>5759</v>
      </c>
      <c r="E523" s="662" t="s">
        <v>5760</v>
      </c>
      <c r="F523" s="665">
        <v>11</v>
      </c>
      <c r="G523" s="665">
        <v>2633.4</v>
      </c>
      <c r="H523" s="665">
        <v>1</v>
      </c>
      <c r="I523" s="665">
        <v>239.4</v>
      </c>
      <c r="J523" s="665">
        <v>8</v>
      </c>
      <c r="K523" s="665">
        <v>1915.2</v>
      </c>
      <c r="L523" s="665">
        <v>0.72727272727272729</v>
      </c>
      <c r="M523" s="665">
        <v>239.4</v>
      </c>
      <c r="N523" s="665">
        <v>12</v>
      </c>
      <c r="O523" s="665">
        <v>2872.8</v>
      </c>
      <c r="P523" s="678">
        <v>1.0909090909090911</v>
      </c>
      <c r="Q523" s="666">
        <v>239.4</v>
      </c>
    </row>
    <row r="524" spans="1:17" ht="14.4" customHeight="1" x14ac:dyDescent="0.3">
      <c r="A524" s="661" t="s">
        <v>569</v>
      </c>
      <c r="B524" s="662" t="s">
        <v>5754</v>
      </c>
      <c r="C524" s="662" t="s">
        <v>5558</v>
      </c>
      <c r="D524" s="662" t="s">
        <v>5761</v>
      </c>
      <c r="E524" s="662" t="s">
        <v>5756</v>
      </c>
      <c r="F524" s="665">
        <v>2</v>
      </c>
      <c r="G524" s="665">
        <v>652.9</v>
      </c>
      <c r="H524" s="665">
        <v>1</v>
      </c>
      <c r="I524" s="665">
        <v>326.45</v>
      </c>
      <c r="J524" s="665">
        <v>11</v>
      </c>
      <c r="K524" s="665">
        <v>3590.9500000000003</v>
      </c>
      <c r="L524" s="665">
        <v>5.5000000000000009</v>
      </c>
      <c r="M524" s="665">
        <v>326.45000000000005</v>
      </c>
      <c r="N524" s="665">
        <v>12</v>
      </c>
      <c r="O524" s="665">
        <v>3917.4</v>
      </c>
      <c r="P524" s="678">
        <v>6</v>
      </c>
      <c r="Q524" s="666">
        <v>326.45</v>
      </c>
    </row>
    <row r="525" spans="1:17" ht="14.4" customHeight="1" x14ac:dyDescent="0.3">
      <c r="A525" s="661" t="s">
        <v>569</v>
      </c>
      <c r="B525" s="662" t="s">
        <v>5754</v>
      </c>
      <c r="C525" s="662" t="s">
        <v>5558</v>
      </c>
      <c r="D525" s="662" t="s">
        <v>6330</v>
      </c>
      <c r="E525" s="662" t="s">
        <v>6331</v>
      </c>
      <c r="F525" s="665"/>
      <c r="G525" s="665"/>
      <c r="H525" s="665"/>
      <c r="I525" s="665"/>
      <c r="J525" s="665">
        <v>1</v>
      </c>
      <c r="K525" s="665">
        <v>2707</v>
      </c>
      <c r="L525" s="665"/>
      <c r="M525" s="665">
        <v>2707</v>
      </c>
      <c r="N525" s="665"/>
      <c r="O525" s="665"/>
      <c r="P525" s="678"/>
      <c r="Q525" s="666"/>
    </row>
    <row r="526" spans="1:17" ht="14.4" customHeight="1" x14ac:dyDescent="0.3">
      <c r="A526" s="661" t="s">
        <v>569</v>
      </c>
      <c r="B526" s="662" t="s">
        <v>5754</v>
      </c>
      <c r="C526" s="662" t="s">
        <v>5558</v>
      </c>
      <c r="D526" s="662" t="s">
        <v>6332</v>
      </c>
      <c r="E526" s="662" t="s">
        <v>6333</v>
      </c>
      <c r="F526" s="665"/>
      <c r="G526" s="665"/>
      <c r="H526" s="665"/>
      <c r="I526" s="665"/>
      <c r="J526" s="665">
        <v>1</v>
      </c>
      <c r="K526" s="665">
        <v>4608</v>
      </c>
      <c r="L526" s="665"/>
      <c r="M526" s="665">
        <v>4608</v>
      </c>
      <c r="N526" s="665">
        <v>1</v>
      </c>
      <c r="O526" s="665">
        <v>4608</v>
      </c>
      <c r="P526" s="678"/>
      <c r="Q526" s="666">
        <v>4608</v>
      </c>
    </row>
    <row r="527" spans="1:17" ht="14.4" customHeight="1" x14ac:dyDescent="0.3">
      <c r="A527" s="661" t="s">
        <v>569</v>
      </c>
      <c r="B527" s="662" t="s">
        <v>5754</v>
      </c>
      <c r="C527" s="662" t="s">
        <v>5558</v>
      </c>
      <c r="D527" s="662" t="s">
        <v>6334</v>
      </c>
      <c r="E527" s="662" t="s">
        <v>6335</v>
      </c>
      <c r="F527" s="665"/>
      <c r="G527" s="665"/>
      <c r="H527" s="665"/>
      <c r="I527" s="665"/>
      <c r="J527" s="665">
        <v>1</v>
      </c>
      <c r="K527" s="665">
        <v>2707</v>
      </c>
      <c r="L527" s="665"/>
      <c r="M527" s="665">
        <v>2707</v>
      </c>
      <c r="N527" s="665">
        <v>1</v>
      </c>
      <c r="O527" s="665">
        <v>2707</v>
      </c>
      <c r="P527" s="678"/>
      <c r="Q527" s="666">
        <v>2707</v>
      </c>
    </row>
    <row r="528" spans="1:17" ht="14.4" customHeight="1" x14ac:dyDescent="0.3">
      <c r="A528" s="661" t="s">
        <v>569</v>
      </c>
      <c r="B528" s="662" t="s">
        <v>5754</v>
      </c>
      <c r="C528" s="662" t="s">
        <v>5558</v>
      </c>
      <c r="D528" s="662" t="s">
        <v>6336</v>
      </c>
      <c r="E528" s="662" t="s">
        <v>6121</v>
      </c>
      <c r="F528" s="665"/>
      <c r="G528" s="665"/>
      <c r="H528" s="665"/>
      <c r="I528" s="665"/>
      <c r="J528" s="665">
        <v>1</v>
      </c>
      <c r="K528" s="665">
        <v>1386.65</v>
      </c>
      <c r="L528" s="665"/>
      <c r="M528" s="665">
        <v>1386.65</v>
      </c>
      <c r="N528" s="665">
        <v>1</v>
      </c>
      <c r="O528" s="665">
        <v>1386.65</v>
      </c>
      <c r="P528" s="678"/>
      <c r="Q528" s="666">
        <v>1386.65</v>
      </c>
    </row>
    <row r="529" spans="1:17" ht="14.4" customHeight="1" x14ac:dyDescent="0.3">
      <c r="A529" s="661" t="s">
        <v>569</v>
      </c>
      <c r="B529" s="662" t="s">
        <v>5754</v>
      </c>
      <c r="C529" s="662" t="s">
        <v>5558</v>
      </c>
      <c r="D529" s="662" t="s">
        <v>6337</v>
      </c>
      <c r="E529" s="662" t="s">
        <v>6338</v>
      </c>
      <c r="F529" s="665"/>
      <c r="G529" s="665"/>
      <c r="H529" s="665"/>
      <c r="I529" s="665"/>
      <c r="J529" s="665">
        <v>2</v>
      </c>
      <c r="K529" s="665">
        <v>18279.38</v>
      </c>
      <c r="L529" s="665"/>
      <c r="M529" s="665">
        <v>9139.69</v>
      </c>
      <c r="N529" s="665">
        <v>3</v>
      </c>
      <c r="O529" s="665">
        <v>27419.07</v>
      </c>
      <c r="P529" s="678"/>
      <c r="Q529" s="666">
        <v>9139.69</v>
      </c>
    </row>
    <row r="530" spans="1:17" ht="14.4" customHeight="1" x14ac:dyDescent="0.3">
      <c r="A530" s="661" t="s">
        <v>569</v>
      </c>
      <c r="B530" s="662" t="s">
        <v>5754</v>
      </c>
      <c r="C530" s="662" t="s">
        <v>5558</v>
      </c>
      <c r="D530" s="662" t="s">
        <v>6339</v>
      </c>
      <c r="E530" s="662" t="s">
        <v>5989</v>
      </c>
      <c r="F530" s="665">
        <v>2.5999999999999996</v>
      </c>
      <c r="G530" s="665">
        <v>2187.9199999999996</v>
      </c>
      <c r="H530" s="665">
        <v>1</v>
      </c>
      <c r="I530" s="665">
        <v>841.50769230769231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569</v>
      </c>
      <c r="B531" s="662" t="s">
        <v>5754</v>
      </c>
      <c r="C531" s="662" t="s">
        <v>5558</v>
      </c>
      <c r="D531" s="662" t="s">
        <v>6340</v>
      </c>
      <c r="E531" s="662" t="s">
        <v>6341</v>
      </c>
      <c r="F531" s="665">
        <v>16</v>
      </c>
      <c r="G531" s="665">
        <v>34075.68</v>
      </c>
      <c r="H531" s="665">
        <v>1</v>
      </c>
      <c r="I531" s="665">
        <v>2129.73</v>
      </c>
      <c r="J531" s="665">
        <v>11</v>
      </c>
      <c r="K531" s="665">
        <v>23427.03</v>
      </c>
      <c r="L531" s="665">
        <v>0.6875</v>
      </c>
      <c r="M531" s="665">
        <v>2129.73</v>
      </c>
      <c r="N531" s="665">
        <v>1</v>
      </c>
      <c r="O531" s="665">
        <v>2129.73</v>
      </c>
      <c r="P531" s="678">
        <v>6.25E-2</v>
      </c>
      <c r="Q531" s="666">
        <v>2129.73</v>
      </c>
    </row>
    <row r="532" spans="1:17" ht="14.4" customHeight="1" x14ac:dyDescent="0.3">
      <c r="A532" s="661" t="s">
        <v>569</v>
      </c>
      <c r="B532" s="662" t="s">
        <v>5754</v>
      </c>
      <c r="C532" s="662" t="s">
        <v>5558</v>
      </c>
      <c r="D532" s="662" t="s">
        <v>6342</v>
      </c>
      <c r="E532" s="662" t="s">
        <v>6341</v>
      </c>
      <c r="F532" s="665">
        <v>1</v>
      </c>
      <c r="G532" s="665">
        <v>2342.1799999999998</v>
      </c>
      <c r="H532" s="665">
        <v>1</v>
      </c>
      <c r="I532" s="665">
        <v>2342.1799999999998</v>
      </c>
      <c r="J532" s="665">
        <v>1</v>
      </c>
      <c r="K532" s="665">
        <v>2342.1799999999998</v>
      </c>
      <c r="L532" s="665">
        <v>1</v>
      </c>
      <c r="M532" s="665">
        <v>2342.1799999999998</v>
      </c>
      <c r="N532" s="665"/>
      <c r="O532" s="665"/>
      <c r="P532" s="678"/>
      <c r="Q532" s="666"/>
    </row>
    <row r="533" spans="1:17" ht="14.4" customHeight="1" x14ac:dyDescent="0.3">
      <c r="A533" s="661" t="s">
        <v>569</v>
      </c>
      <c r="B533" s="662" t="s">
        <v>5754</v>
      </c>
      <c r="C533" s="662" t="s">
        <v>5558</v>
      </c>
      <c r="D533" s="662" t="s">
        <v>6343</v>
      </c>
      <c r="E533" s="662" t="s">
        <v>6344</v>
      </c>
      <c r="F533" s="665">
        <v>1</v>
      </c>
      <c r="G533" s="665">
        <v>3143.2</v>
      </c>
      <c r="H533" s="665">
        <v>1</v>
      </c>
      <c r="I533" s="665">
        <v>3143.2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569</v>
      </c>
      <c r="B534" s="662" t="s">
        <v>5754</v>
      </c>
      <c r="C534" s="662" t="s">
        <v>5558</v>
      </c>
      <c r="D534" s="662" t="s">
        <v>6345</v>
      </c>
      <c r="E534" s="662" t="s">
        <v>6346</v>
      </c>
      <c r="F534" s="665">
        <v>1</v>
      </c>
      <c r="G534" s="665">
        <v>6716.5</v>
      </c>
      <c r="H534" s="665">
        <v>1</v>
      </c>
      <c r="I534" s="665">
        <v>6716.5</v>
      </c>
      <c r="J534" s="665">
        <v>3</v>
      </c>
      <c r="K534" s="665">
        <v>20149.5</v>
      </c>
      <c r="L534" s="665">
        <v>3</v>
      </c>
      <c r="M534" s="665">
        <v>6716.5</v>
      </c>
      <c r="N534" s="665"/>
      <c r="O534" s="665"/>
      <c r="P534" s="678"/>
      <c r="Q534" s="666"/>
    </row>
    <row r="535" spans="1:17" ht="14.4" customHeight="1" x14ac:dyDescent="0.3">
      <c r="A535" s="661" t="s">
        <v>569</v>
      </c>
      <c r="B535" s="662" t="s">
        <v>5754</v>
      </c>
      <c r="C535" s="662" t="s">
        <v>5558</v>
      </c>
      <c r="D535" s="662" t="s">
        <v>6347</v>
      </c>
      <c r="E535" s="662" t="s">
        <v>6346</v>
      </c>
      <c r="F535" s="665">
        <v>1</v>
      </c>
      <c r="G535" s="665">
        <v>7378.3</v>
      </c>
      <c r="H535" s="665">
        <v>1</v>
      </c>
      <c r="I535" s="665">
        <v>7378.3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569</v>
      </c>
      <c r="B536" s="662" t="s">
        <v>5754</v>
      </c>
      <c r="C536" s="662" t="s">
        <v>5558</v>
      </c>
      <c r="D536" s="662" t="s">
        <v>6348</v>
      </c>
      <c r="E536" s="662" t="s">
        <v>6349</v>
      </c>
      <c r="F536" s="665">
        <v>1</v>
      </c>
      <c r="G536" s="665">
        <v>4963</v>
      </c>
      <c r="H536" s="665">
        <v>1</v>
      </c>
      <c r="I536" s="665">
        <v>4963</v>
      </c>
      <c r="J536" s="665">
        <v>3</v>
      </c>
      <c r="K536" s="665">
        <v>14889</v>
      </c>
      <c r="L536" s="665">
        <v>3</v>
      </c>
      <c r="M536" s="665">
        <v>4963</v>
      </c>
      <c r="N536" s="665"/>
      <c r="O536" s="665"/>
      <c r="P536" s="678"/>
      <c r="Q536" s="666"/>
    </row>
    <row r="537" spans="1:17" ht="14.4" customHeight="1" x14ac:dyDescent="0.3">
      <c r="A537" s="661" t="s">
        <v>569</v>
      </c>
      <c r="B537" s="662" t="s">
        <v>5754</v>
      </c>
      <c r="C537" s="662" t="s">
        <v>5558</v>
      </c>
      <c r="D537" s="662" t="s">
        <v>6350</v>
      </c>
      <c r="E537" s="662" t="s">
        <v>6351</v>
      </c>
      <c r="F537" s="665">
        <v>2</v>
      </c>
      <c r="G537" s="665">
        <v>7279</v>
      </c>
      <c r="H537" s="665">
        <v>1</v>
      </c>
      <c r="I537" s="665">
        <v>3639.5</v>
      </c>
      <c r="J537" s="665">
        <v>1</v>
      </c>
      <c r="K537" s="665">
        <v>3639.5</v>
      </c>
      <c r="L537" s="665">
        <v>0.5</v>
      </c>
      <c r="M537" s="665">
        <v>3639.5</v>
      </c>
      <c r="N537" s="665"/>
      <c r="O537" s="665"/>
      <c r="P537" s="678"/>
      <c r="Q537" s="666"/>
    </row>
    <row r="538" spans="1:17" ht="14.4" customHeight="1" x14ac:dyDescent="0.3">
      <c r="A538" s="661" t="s">
        <v>569</v>
      </c>
      <c r="B538" s="662" t="s">
        <v>5754</v>
      </c>
      <c r="C538" s="662" t="s">
        <v>5558</v>
      </c>
      <c r="D538" s="662" t="s">
        <v>6352</v>
      </c>
      <c r="E538" s="662" t="s">
        <v>6353</v>
      </c>
      <c r="F538" s="665">
        <v>1</v>
      </c>
      <c r="G538" s="665">
        <v>6187.2</v>
      </c>
      <c r="H538" s="665">
        <v>1</v>
      </c>
      <c r="I538" s="665">
        <v>6187.2</v>
      </c>
      <c r="J538" s="665">
        <v>1</v>
      </c>
      <c r="K538" s="665">
        <v>6187.2</v>
      </c>
      <c r="L538" s="665">
        <v>1</v>
      </c>
      <c r="M538" s="665">
        <v>6187.2</v>
      </c>
      <c r="N538" s="665"/>
      <c r="O538" s="665"/>
      <c r="P538" s="678"/>
      <c r="Q538" s="666"/>
    </row>
    <row r="539" spans="1:17" ht="14.4" customHeight="1" x14ac:dyDescent="0.3">
      <c r="A539" s="661" t="s">
        <v>569</v>
      </c>
      <c r="B539" s="662" t="s">
        <v>5754</v>
      </c>
      <c r="C539" s="662" t="s">
        <v>5558</v>
      </c>
      <c r="D539" s="662" t="s">
        <v>6354</v>
      </c>
      <c r="E539" s="662" t="s">
        <v>6353</v>
      </c>
      <c r="F539" s="665">
        <v>3</v>
      </c>
      <c r="G539" s="665">
        <v>19355.400000000001</v>
      </c>
      <c r="H539" s="665">
        <v>1</v>
      </c>
      <c r="I539" s="665">
        <v>6451.8</v>
      </c>
      <c r="J539" s="665"/>
      <c r="K539" s="665"/>
      <c r="L539" s="665"/>
      <c r="M539" s="665"/>
      <c r="N539" s="665">
        <v>1</v>
      </c>
      <c r="O539" s="665">
        <v>6451.8</v>
      </c>
      <c r="P539" s="678">
        <v>0.33333333333333331</v>
      </c>
      <c r="Q539" s="666">
        <v>6451.8</v>
      </c>
    </row>
    <row r="540" spans="1:17" ht="14.4" customHeight="1" x14ac:dyDescent="0.3">
      <c r="A540" s="661" t="s">
        <v>569</v>
      </c>
      <c r="B540" s="662" t="s">
        <v>5754</v>
      </c>
      <c r="C540" s="662" t="s">
        <v>5558</v>
      </c>
      <c r="D540" s="662" t="s">
        <v>6355</v>
      </c>
      <c r="E540" s="662" t="s">
        <v>6356</v>
      </c>
      <c r="F540" s="665">
        <v>10</v>
      </c>
      <c r="G540" s="665">
        <v>5902</v>
      </c>
      <c r="H540" s="665">
        <v>1</v>
      </c>
      <c r="I540" s="665">
        <v>590.20000000000005</v>
      </c>
      <c r="J540" s="665">
        <v>3</v>
      </c>
      <c r="K540" s="665">
        <v>1770.6</v>
      </c>
      <c r="L540" s="665">
        <v>0.3</v>
      </c>
      <c r="M540" s="665">
        <v>590.19999999999993</v>
      </c>
      <c r="N540" s="665">
        <v>2</v>
      </c>
      <c r="O540" s="665">
        <v>1180.4000000000001</v>
      </c>
      <c r="P540" s="678">
        <v>0.2</v>
      </c>
      <c r="Q540" s="666">
        <v>590.20000000000005</v>
      </c>
    </row>
    <row r="541" spans="1:17" ht="14.4" customHeight="1" x14ac:dyDescent="0.3">
      <c r="A541" s="661" t="s">
        <v>569</v>
      </c>
      <c r="B541" s="662" t="s">
        <v>5754</v>
      </c>
      <c r="C541" s="662" t="s">
        <v>5558</v>
      </c>
      <c r="D541" s="662" t="s">
        <v>6357</v>
      </c>
      <c r="E541" s="662" t="s">
        <v>6356</v>
      </c>
      <c r="F541" s="665">
        <v>1</v>
      </c>
      <c r="G541" s="665">
        <v>659.7</v>
      </c>
      <c r="H541" s="665">
        <v>1</v>
      </c>
      <c r="I541" s="665">
        <v>659.7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569</v>
      </c>
      <c r="B542" s="662" t="s">
        <v>5754</v>
      </c>
      <c r="C542" s="662" t="s">
        <v>5558</v>
      </c>
      <c r="D542" s="662" t="s">
        <v>6358</v>
      </c>
      <c r="E542" s="662" t="s">
        <v>6359</v>
      </c>
      <c r="F542" s="665">
        <v>44</v>
      </c>
      <c r="G542" s="665">
        <v>25968.799999999999</v>
      </c>
      <c r="H542" s="665">
        <v>1</v>
      </c>
      <c r="I542" s="665">
        <v>590.19999999999993</v>
      </c>
      <c r="J542" s="665">
        <v>24</v>
      </c>
      <c r="K542" s="665">
        <v>14164.800000000001</v>
      </c>
      <c r="L542" s="665">
        <v>0.54545454545454553</v>
      </c>
      <c r="M542" s="665">
        <v>590.20000000000005</v>
      </c>
      <c r="N542" s="665">
        <v>5</v>
      </c>
      <c r="O542" s="665">
        <v>2951</v>
      </c>
      <c r="P542" s="678">
        <v>0.11363636363636365</v>
      </c>
      <c r="Q542" s="666">
        <v>590.20000000000005</v>
      </c>
    </row>
    <row r="543" spans="1:17" ht="14.4" customHeight="1" x14ac:dyDescent="0.3">
      <c r="A543" s="661" t="s">
        <v>569</v>
      </c>
      <c r="B543" s="662" t="s">
        <v>5754</v>
      </c>
      <c r="C543" s="662" t="s">
        <v>5558</v>
      </c>
      <c r="D543" s="662" t="s">
        <v>6360</v>
      </c>
      <c r="E543" s="662" t="s">
        <v>6359</v>
      </c>
      <c r="F543" s="665">
        <v>8</v>
      </c>
      <c r="G543" s="665">
        <v>5000</v>
      </c>
      <c r="H543" s="665">
        <v>1</v>
      </c>
      <c r="I543" s="665">
        <v>625</v>
      </c>
      <c r="J543" s="665">
        <v>6</v>
      </c>
      <c r="K543" s="665">
        <v>3750</v>
      </c>
      <c r="L543" s="665">
        <v>0.75</v>
      </c>
      <c r="M543" s="665">
        <v>625</v>
      </c>
      <c r="N543" s="665">
        <v>3</v>
      </c>
      <c r="O543" s="665">
        <v>1875</v>
      </c>
      <c r="P543" s="678">
        <v>0.375</v>
      </c>
      <c r="Q543" s="666">
        <v>625</v>
      </c>
    </row>
    <row r="544" spans="1:17" ht="14.4" customHeight="1" x14ac:dyDescent="0.3">
      <c r="A544" s="661" t="s">
        <v>569</v>
      </c>
      <c r="B544" s="662" t="s">
        <v>5754</v>
      </c>
      <c r="C544" s="662" t="s">
        <v>5558</v>
      </c>
      <c r="D544" s="662" t="s">
        <v>6361</v>
      </c>
      <c r="E544" s="662" t="s">
        <v>6362</v>
      </c>
      <c r="F544" s="665">
        <v>1</v>
      </c>
      <c r="G544" s="665">
        <v>18395</v>
      </c>
      <c r="H544" s="665">
        <v>1</v>
      </c>
      <c r="I544" s="665">
        <v>18395</v>
      </c>
      <c r="J544" s="665">
        <v>3</v>
      </c>
      <c r="K544" s="665">
        <v>55185</v>
      </c>
      <c r="L544" s="665">
        <v>3</v>
      </c>
      <c r="M544" s="665">
        <v>18395</v>
      </c>
      <c r="N544" s="665">
        <v>1</v>
      </c>
      <c r="O544" s="665">
        <v>18395</v>
      </c>
      <c r="P544" s="678">
        <v>1</v>
      </c>
      <c r="Q544" s="666">
        <v>18395</v>
      </c>
    </row>
    <row r="545" spans="1:17" ht="14.4" customHeight="1" x14ac:dyDescent="0.3">
      <c r="A545" s="661" t="s">
        <v>569</v>
      </c>
      <c r="B545" s="662" t="s">
        <v>5754</v>
      </c>
      <c r="C545" s="662" t="s">
        <v>5558</v>
      </c>
      <c r="D545" s="662" t="s">
        <v>6363</v>
      </c>
      <c r="E545" s="662" t="s">
        <v>6364</v>
      </c>
      <c r="F545" s="665">
        <v>11</v>
      </c>
      <c r="G545" s="665">
        <v>43560</v>
      </c>
      <c r="H545" s="665">
        <v>1</v>
      </c>
      <c r="I545" s="665">
        <v>3960</v>
      </c>
      <c r="J545" s="665">
        <v>19</v>
      </c>
      <c r="K545" s="665">
        <v>75240</v>
      </c>
      <c r="L545" s="665">
        <v>1.7272727272727273</v>
      </c>
      <c r="M545" s="665">
        <v>3960</v>
      </c>
      <c r="N545" s="665">
        <v>17</v>
      </c>
      <c r="O545" s="665">
        <v>67320</v>
      </c>
      <c r="P545" s="678">
        <v>1.5454545454545454</v>
      </c>
      <c r="Q545" s="666">
        <v>3960</v>
      </c>
    </row>
    <row r="546" spans="1:17" ht="14.4" customHeight="1" x14ac:dyDescent="0.3">
      <c r="A546" s="661" t="s">
        <v>569</v>
      </c>
      <c r="B546" s="662" t="s">
        <v>5754</v>
      </c>
      <c r="C546" s="662" t="s">
        <v>5558</v>
      </c>
      <c r="D546" s="662" t="s">
        <v>6365</v>
      </c>
      <c r="E546" s="662" t="s">
        <v>6364</v>
      </c>
      <c r="F546" s="665">
        <v>4</v>
      </c>
      <c r="G546" s="665">
        <v>21600</v>
      </c>
      <c r="H546" s="665">
        <v>1</v>
      </c>
      <c r="I546" s="665">
        <v>5400</v>
      </c>
      <c r="J546" s="665">
        <v>4</v>
      </c>
      <c r="K546" s="665">
        <v>21600</v>
      </c>
      <c r="L546" s="665">
        <v>1</v>
      </c>
      <c r="M546" s="665">
        <v>5400</v>
      </c>
      <c r="N546" s="665">
        <v>5</v>
      </c>
      <c r="O546" s="665">
        <v>27000</v>
      </c>
      <c r="P546" s="678">
        <v>1.25</v>
      </c>
      <c r="Q546" s="666">
        <v>5400</v>
      </c>
    </row>
    <row r="547" spans="1:17" ht="14.4" customHeight="1" x14ac:dyDescent="0.3">
      <c r="A547" s="661" t="s">
        <v>569</v>
      </c>
      <c r="B547" s="662" t="s">
        <v>5754</v>
      </c>
      <c r="C547" s="662" t="s">
        <v>5558</v>
      </c>
      <c r="D547" s="662" t="s">
        <v>6366</v>
      </c>
      <c r="E547" s="662" t="s">
        <v>6367</v>
      </c>
      <c r="F547" s="665">
        <v>120</v>
      </c>
      <c r="G547" s="665">
        <v>66036</v>
      </c>
      <c r="H547" s="665">
        <v>1</v>
      </c>
      <c r="I547" s="665">
        <v>550.29999999999995</v>
      </c>
      <c r="J547" s="665">
        <v>166</v>
      </c>
      <c r="K547" s="665">
        <v>91349.800000000017</v>
      </c>
      <c r="L547" s="665">
        <v>1.3833333333333335</v>
      </c>
      <c r="M547" s="665">
        <v>550.30000000000007</v>
      </c>
      <c r="N547" s="665">
        <v>198</v>
      </c>
      <c r="O547" s="665">
        <v>108959.40000000001</v>
      </c>
      <c r="P547" s="678">
        <v>1.6500000000000001</v>
      </c>
      <c r="Q547" s="666">
        <v>550.30000000000007</v>
      </c>
    </row>
    <row r="548" spans="1:17" ht="14.4" customHeight="1" x14ac:dyDescent="0.3">
      <c r="A548" s="661" t="s">
        <v>569</v>
      </c>
      <c r="B548" s="662" t="s">
        <v>5754</v>
      </c>
      <c r="C548" s="662" t="s">
        <v>5558</v>
      </c>
      <c r="D548" s="662" t="s">
        <v>6368</v>
      </c>
      <c r="E548" s="662" t="s">
        <v>6369</v>
      </c>
      <c r="F548" s="665">
        <v>16</v>
      </c>
      <c r="G548" s="665">
        <v>9664</v>
      </c>
      <c r="H548" s="665">
        <v>1</v>
      </c>
      <c r="I548" s="665">
        <v>604</v>
      </c>
      <c r="J548" s="665">
        <v>20</v>
      </c>
      <c r="K548" s="665">
        <v>12080</v>
      </c>
      <c r="L548" s="665">
        <v>1.25</v>
      </c>
      <c r="M548" s="665">
        <v>604</v>
      </c>
      <c r="N548" s="665">
        <v>13</v>
      </c>
      <c r="O548" s="665">
        <v>7852</v>
      </c>
      <c r="P548" s="678">
        <v>0.8125</v>
      </c>
      <c r="Q548" s="666">
        <v>604</v>
      </c>
    </row>
    <row r="549" spans="1:17" ht="14.4" customHeight="1" x14ac:dyDescent="0.3">
      <c r="A549" s="661" t="s">
        <v>569</v>
      </c>
      <c r="B549" s="662" t="s">
        <v>5754</v>
      </c>
      <c r="C549" s="662" t="s">
        <v>5558</v>
      </c>
      <c r="D549" s="662" t="s">
        <v>6370</v>
      </c>
      <c r="E549" s="662" t="s">
        <v>6371</v>
      </c>
      <c r="F549" s="665">
        <v>8</v>
      </c>
      <c r="G549" s="665">
        <v>60104</v>
      </c>
      <c r="H549" s="665">
        <v>1</v>
      </c>
      <c r="I549" s="665">
        <v>7513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569</v>
      </c>
      <c r="B550" s="662" t="s">
        <v>5754</v>
      </c>
      <c r="C550" s="662" t="s">
        <v>5558</v>
      </c>
      <c r="D550" s="662" t="s">
        <v>6372</v>
      </c>
      <c r="E550" s="662" t="s">
        <v>6373</v>
      </c>
      <c r="F550" s="665">
        <v>3</v>
      </c>
      <c r="G550" s="665">
        <v>23505</v>
      </c>
      <c r="H550" s="665">
        <v>1</v>
      </c>
      <c r="I550" s="665">
        <v>7835</v>
      </c>
      <c r="J550" s="665">
        <v>2</v>
      </c>
      <c r="K550" s="665">
        <v>15670</v>
      </c>
      <c r="L550" s="665">
        <v>0.66666666666666663</v>
      </c>
      <c r="M550" s="665">
        <v>7835</v>
      </c>
      <c r="N550" s="665">
        <v>2</v>
      </c>
      <c r="O550" s="665">
        <v>15670</v>
      </c>
      <c r="P550" s="678">
        <v>0.66666666666666663</v>
      </c>
      <c r="Q550" s="666">
        <v>7835</v>
      </c>
    </row>
    <row r="551" spans="1:17" ht="14.4" customHeight="1" x14ac:dyDescent="0.3">
      <c r="A551" s="661" t="s">
        <v>569</v>
      </c>
      <c r="B551" s="662" t="s">
        <v>5754</v>
      </c>
      <c r="C551" s="662" t="s">
        <v>5558</v>
      </c>
      <c r="D551" s="662" t="s">
        <v>6374</v>
      </c>
      <c r="E551" s="662" t="s">
        <v>6375</v>
      </c>
      <c r="F551" s="665">
        <v>13</v>
      </c>
      <c r="G551" s="665">
        <v>16302</v>
      </c>
      <c r="H551" s="665">
        <v>1</v>
      </c>
      <c r="I551" s="665">
        <v>1254</v>
      </c>
      <c r="J551" s="665">
        <v>6</v>
      </c>
      <c r="K551" s="665">
        <v>7524</v>
      </c>
      <c r="L551" s="665">
        <v>0.46153846153846156</v>
      </c>
      <c r="M551" s="665">
        <v>1254</v>
      </c>
      <c r="N551" s="665"/>
      <c r="O551" s="665"/>
      <c r="P551" s="678"/>
      <c r="Q551" s="666"/>
    </row>
    <row r="552" spans="1:17" ht="14.4" customHeight="1" x14ac:dyDescent="0.3">
      <c r="A552" s="661" t="s">
        <v>569</v>
      </c>
      <c r="B552" s="662" t="s">
        <v>5754</v>
      </c>
      <c r="C552" s="662" t="s">
        <v>5558</v>
      </c>
      <c r="D552" s="662" t="s">
        <v>6376</v>
      </c>
      <c r="E552" s="662" t="s">
        <v>6375</v>
      </c>
      <c r="F552" s="665">
        <v>9</v>
      </c>
      <c r="G552" s="665">
        <v>12134.79</v>
      </c>
      <c r="H552" s="665">
        <v>1</v>
      </c>
      <c r="I552" s="665">
        <v>1348.3100000000002</v>
      </c>
      <c r="J552" s="665">
        <v>4</v>
      </c>
      <c r="K552" s="665">
        <v>5393.24</v>
      </c>
      <c r="L552" s="665">
        <v>0.44444444444444442</v>
      </c>
      <c r="M552" s="665">
        <v>1348.31</v>
      </c>
      <c r="N552" s="665"/>
      <c r="O552" s="665"/>
      <c r="P552" s="678"/>
      <c r="Q552" s="666"/>
    </row>
    <row r="553" spans="1:17" ht="14.4" customHeight="1" x14ac:dyDescent="0.3">
      <c r="A553" s="661" t="s">
        <v>569</v>
      </c>
      <c r="B553" s="662" t="s">
        <v>5754</v>
      </c>
      <c r="C553" s="662" t="s">
        <v>5558</v>
      </c>
      <c r="D553" s="662" t="s">
        <v>6377</v>
      </c>
      <c r="E553" s="662" t="s">
        <v>6378</v>
      </c>
      <c r="F553" s="665">
        <v>2</v>
      </c>
      <c r="G553" s="665">
        <v>11868</v>
      </c>
      <c r="H553" s="665">
        <v>1</v>
      </c>
      <c r="I553" s="665">
        <v>5934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569</v>
      </c>
      <c r="B554" s="662" t="s">
        <v>5754</v>
      </c>
      <c r="C554" s="662" t="s">
        <v>5558</v>
      </c>
      <c r="D554" s="662" t="s">
        <v>6379</v>
      </c>
      <c r="E554" s="662" t="s">
        <v>6380</v>
      </c>
      <c r="F554" s="665">
        <v>13</v>
      </c>
      <c r="G554" s="665">
        <v>7566</v>
      </c>
      <c r="H554" s="665">
        <v>1</v>
      </c>
      <c r="I554" s="665">
        <v>582</v>
      </c>
      <c r="J554" s="665">
        <v>13</v>
      </c>
      <c r="K554" s="665">
        <v>7566</v>
      </c>
      <c r="L554" s="665">
        <v>1</v>
      </c>
      <c r="M554" s="665">
        <v>582</v>
      </c>
      <c r="N554" s="665">
        <v>1</v>
      </c>
      <c r="O554" s="665">
        <v>582</v>
      </c>
      <c r="P554" s="678">
        <v>7.6923076923076927E-2</v>
      </c>
      <c r="Q554" s="666">
        <v>582</v>
      </c>
    </row>
    <row r="555" spans="1:17" ht="14.4" customHeight="1" x14ac:dyDescent="0.3">
      <c r="A555" s="661" t="s">
        <v>569</v>
      </c>
      <c r="B555" s="662" t="s">
        <v>5754</v>
      </c>
      <c r="C555" s="662" t="s">
        <v>5558</v>
      </c>
      <c r="D555" s="662" t="s">
        <v>6381</v>
      </c>
      <c r="E555" s="662" t="s">
        <v>6380</v>
      </c>
      <c r="F555" s="665">
        <v>5</v>
      </c>
      <c r="G555" s="665">
        <v>3166.5</v>
      </c>
      <c r="H555" s="665">
        <v>1</v>
      </c>
      <c r="I555" s="665">
        <v>633.29999999999995</v>
      </c>
      <c r="J555" s="665">
        <v>11</v>
      </c>
      <c r="K555" s="665">
        <v>6966.3</v>
      </c>
      <c r="L555" s="665">
        <v>2.2000000000000002</v>
      </c>
      <c r="M555" s="665">
        <v>633.30000000000007</v>
      </c>
      <c r="N555" s="665">
        <v>3</v>
      </c>
      <c r="O555" s="665">
        <v>1899.9</v>
      </c>
      <c r="P555" s="678">
        <v>0.6</v>
      </c>
      <c r="Q555" s="666">
        <v>633.30000000000007</v>
      </c>
    </row>
    <row r="556" spans="1:17" ht="14.4" customHeight="1" x14ac:dyDescent="0.3">
      <c r="A556" s="661" t="s">
        <v>569</v>
      </c>
      <c r="B556" s="662" t="s">
        <v>5754</v>
      </c>
      <c r="C556" s="662" t="s">
        <v>5558</v>
      </c>
      <c r="D556" s="662" t="s">
        <v>6382</v>
      </c>
      <c r="E556" s="662" t="s">
        <v>6380</v>
      </c>
      <c r="F556" s="665">
        <v>2</v>
      </c>
      <c r="G556" s="665">
        <v>1369.2</v>
      </c>
      <c r="H556" s="665">
        <v>1</v>
      </c>
      <c r="I556" s="665">
        <v>684.6</v>
      </c>
      <c r="J556" s="665">
        <v>6</v>
      </c>
      <c r="K556" s="665">
        <v>4107.6000000000004</v>
      </c>
      <c r="L556" s="665">
        <v>3</v>
      </c>
      <c r="M556" s="665">
        <v>684.6</v>
      </c>
      <c r="N556" s="665">
        <v>1</v>
      </c>
      <c r="O556" s="665">
        <v>684.6</v>
      </c>
      <c r="P556" s="678">
        <v>0.5</v>
      </c>
      <c r="Q556" s="666">
        <v>684.6</v>
      </c>
    </row>
    <row r="557" spans="1:17" ht="14.4" customHeight="1" x14ac:dyDescent="0.3">
      <c r="A557" s="661" t="s">
        <v>569</v>
      </c>
      <c r="B557" s="662" t="s">
        <v>5754</v>
      </c>
      <c r="C557" s="662" t="s">
        <v>5558</v>
      </c>
      <c r="D557" s="662" t="s">
        <v>6383</v>
      </c>
      <c r="E557" s="662" t="s">
        <v>6384</v>
      </c>
      <c r="F557" s="665">
        <v>1</v>
      </c>
      <c r="G557" s="665">
        <v>8573.84</v>
      </c>
      <c r="H557" s="665">
        <v>1</v>
      </c>
      <c r="I557" s="665">
        <v>8573.84</v>
      </c>
      <c r="J557" s="665">
        <v>8</v>
      </c>
      <c r="K557" s="665">
        <v>68590.720000000001</v>
      </c>
      <c r="L557" s="665">
        <v>8</v>
      </c>
      <c r="M557" s="665">
        <v>8573.84</v>
      </c>
      <c r="N557" s="665">
        <v>4</v>
      </c>
      <c r="O557" s="665">
        <v>34295.360000000001</v>
      </c>
      <c r="P557" s="678">
        <v>4</v>
      </c>
      <c r="Q557" s="666">
        <v>8573.84</v>
      </c>
    </row>
    <row r="558" spans="1:17" ht="14.4" customHeight="1" x14ac:dyDescent="0.3">
      <c r="A558" s="661" t="s">
        <v>569</v>
      </c>
      <c r="B558" s="662" t="s">
        <v>5754</v>
      </c>
      <c r="C558" s="662" t="s">
        <v>5558</v>
      </c>
      <c r="D558" s="662" t="s">
        <v>6385</v>
      </c>
      <c r="E558" s="662" t="s">
        <v>6386</v>
      </c>
      <c r="F558" s="665"/>
      <c r="G558" s="665"/>
      <c r="H558" s="665"/>
      <c r="I558" s="665"/>
      <c r="J558" s="665">
        <v>1</v>
      </c>
      <c r="K558" s="665">
        <v>8115.76</v>
      </c>
      <c r="L558" s="665"/>
      <c r="M558" s="665">
        <v>8115.76</v>
      </c>
      <c r="N558" s="665"/>
      <c r="O558" s="665"/>
      <c r="P558" s="678"/>
      <c r="Q558" s="666"/>
    </row>
    <row r="559" spans="1:17" ht="14.4" customHeight="1" x14ac:dyDescent="0.3">
      <c r="A559" s="661" t="s">
        <v>569</v>
      </c>
      <c r="B559" s="662" t="s">
        <v>5754</v>
      </c>
      <c r="C559" s="662" t="s">
        <v>5558</v>
      </c>
      <c r="D559" s="662" t="s">
        <v>6387</v>
      </c>
      <c r="E559" s="662" t="s">
        <v>6388</v>
      </c>
      <c r="F559" s="665">
        <v>1</v>
      </c>
      <c r="G559" s="665">
        <v>18954.47</v>
      </c>
      <c r="H559" s="665">
        <v>1</v>
      </c>
      <c r="I559" s="665">
        <v>18954.47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569</v>
      </c>
      <c r="B560" s="662" t="s">
        <v>5754</v>
      </c>
      <c r="C560" s="662" t="s">
        <v>5558</v>
      </c>
      <c r="D560" s="662" t="s">
        <v>6389</v>
      </c>
      <c r="E560" s="662" t="s">
        <v>6390</v>
      </c>
      <c r="F560" s="665">
        <v>1</v>
      </c>
      <c r="G560" s="665">
        <v>1538.27</v>
      </c>
      <c r="H560" s="665">
        <v>1</v>
      </c>
      <c r="I560" s="665">
        <v>1538.27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569</v>
      </c>
      <c r="B561" s="662" t="s">
        <v>5754</v>
      </c>
      <c r="C561" s="662" t="s">
        <v>5558</v>
      </c>
      <c r="D561" s="662" t="s">
        <v>6391</v>
      </c>
      <c r="E561" s="662" t="s">
        <v>6392</v>
      </c>
      <c r="F561" s="665">
        <v>1</v>
      </c>
      <c r="G561" s="665">
        <v>5458.7</v>
      </c>
      <c r="H561" s="665">
        <v>1</v>
      </c>
      <c r="I561" s="665">
        <v>5458.7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569</v>
      </c>
      <c r="B562" s="662" t="s">
        <v>5754</v>
      </c>
      <c r="C562" s="662" t="s">
        <v>5558</v>
      </c>
      <c r="D562" s="662" t="s">
        <v>6393</v>
      </c>
      <c r="E562" s="662" t="s">
        <v>6392</v>
      </c>
      <c r="F562" s="665"/>
      <c r="G562" s="665"/>
      <c r="H562" s="665"/>
      <c r="I562" s="665"/>
      <c r="J562" s="665">
        <v>1</v>
      </c>
      <c r="K562" s="665">
        <v>5458.7</v>
      </c>
      <c r="L562" s="665"/>
      <c r="M562" s="665">
        <v>5458.7</v>
      </c>
      <c r="N562" s="665"/>
      <c r="O562" s="665"/>
      <c r="P562" s="678"/>
      <c r="Q562" s="666"/>
    </row>
    <row r="563" spans="1:17" ht="14.4" customHeight="1" x14ac:dyDescent="0.3">
      <c r="A563" s="661" t="s">
        <v>569</v>
      </c>
      <c r="B563" s="662" t="s">
        <v>5754</v>
      </c>
      <c r="C563" s="662" t="s">
        <v>5558</v>
      </c>
      <c r="D563" s="662" t="s">
        <v>6394</v>
      </c>
      <c r="E563" s="662" t="s">
        <v>6395</v>
      </c>
      <c r="F563" s="665">
        <v>3</v>
      </c>
      <c r="G563" s="665">
        <v>10937.460000000001</v>
      </c>
      <c r="H563" s="665">
        <v>1</v>
      </c>
      <c r="I563" s="665">
        <v>3645.82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569</v>
      </c>
      <c r="B564" s="662" t="s">
        <v>5754</v>
      </c>
      <c r="C564" s="662" t="s">
        <v>5558</v>
      </c>
      <c r="D564" s="662" t="s">
        <v>6396</v>
      </c>
      <c r="E564" s="662" t="s">
        <v>6373</v>
      </c>
      <c r="F564" s="665">
        <v>5</v>
      </c>
      <c r="G564" s="665">
        <v>34505.75</v>
      </c>
      <c r="H564" s="665">
        <v>1</v>
      </c>
      <c r="I564" s="665">
        <v>6901.15</v>
      </c>
      <c r="J564" s="665">
        <v>3</v>
      </c>
      <c r="K564" s="665">
        <v>20703.449999999997</v>
      </c>
      <c r="L564" s="665">
        <v>0.59999999999999987</v>
      </c>
      <c r="M564" s="665">
        <v>6901.1499999999987</v>
      </c>
      <c r="N564" s="665"/>
      <c r="O564" s="665"/>
      <c r="P564" s="678"/>
      <c r="Q564" s="666"/>
    </row>
    <row r="565" spans="1:17" ht="14.4" customHeight="1" x14ac:dyDescent="0.3">
      <c r="A565" s="661" t="s">
        <v>569</v>
      </c>
      <c r="B565" s="662" t="s">
        <v>5754</v>
      </c>
      <c r="C565" s="662" t="s">
        <v>5558</v>
      </c>
      <c r="D565" s="662" t="s">
        <v>6397</v>
      </c>
      <c r="E565" s="662" t="s">
        <v>6398</v>
      </c>
      <c r="F565" s="665"/>
      <c r="G565" s="665"/>
      <c r="H565" s="665"/>
      <c r="I565" s="665"/>
      <c r="J565" s="665">
        <v>10</v>
      </c>
      <c r="K565" s="665">
        <v>7325.22</v>
      </c>
      <c r="L565" s="665"/>
      <c r="M565" s="665">
        <v>732.52200000000005</v>
      </c>
      <c r="N565" s="665">
        <v>1</v>
      </c>
      <c r="O565" s="665">
        <v>3662.61</v>
      </c>
      <c r="P565" s="678"/>
      <c r="Q565" s="666">
        <v>3662.61</v>
      </c>
    </row>
    <row r="566" spans="1:17" ht="14.4" customHeight="1" x14ac:dyDescent="0.3">
      <c r="A566" s="661" t="s">
        <v>569</v>
      </c>
      <c r="B566" s="662" t="s">
        <v>5754</v>
      </c>
      <c r="C566" s="662" t="s">
        <v>5558</v>
      </c>
      <c r="D566" s="662" t="s">
        <v>6399</v>
      </c>
      <c r="E566" s="662" t="s">
        <v>6400</v>
      </c>
      <c r="F566" s="665">
        <v>13</v>
      </c>
      <c r="G566" s="665">
        <v>100321</v>
      </c>
      <c r="H566" s="665">
        <v>1</v>
      </c>
      <c r="I566" s="665">
        <v>7717</v>
      </c>
      <c r="J566" s="665">
        <v>7</v>
      </c>
      <c r="K566" s="665">
        <v>23151</v>
      </c>
      <c r="L566" s="665">
        <v>0.23076923076923078</v>
      </c>
      <c r="M566" s="665">
        <v>3307.2857142857142</v>
      </c>
      <c r="N566" s="665">
        <v>4</v>
      </c>
      <c r="O566" s="665">
        <v>30868</v>
      </c>
      <c r="P566" s="678">
        <v>0.30769230769230771</v>
      </c>
      <c r="Q566" s="666">
        <v>7717</v>
      </c>
    </row>
    <row r="567" spans="1:17" ht="14.4" customHeight="1" x14ac:dyDescent="0.3">
      <c r="A567" s="661" t="s">
        <v>569</v>
      </c>
      <c r="B567" s="662" t="s">
        <v>5754</v>
      </c>
      <c r="C567" s="662" t="s">
        <v>5558</v>
      </c>
      <c r="D567" s="662" t="s">
        <v>6401</v>
      </c>
      <c r="E567" s="662" t="s">
        <v>6402</v>
      </c>
      <c r="F567" s="665">
        <v>1</v>
      </c>
      <c r="G567" s="665">
        <v>10248.6</v>
      </c>
      <c r="H567" s="665">
        <v>1</v>
      </c>
      <c r="I567" s="665">
        <v>10248.6</v>
      </c>
      <c r="J567" s="665"/>
      <c r="K567" s="665"/>
      <c r="L567" s="665"/>
      <c r="M567" s="665"/>
      <c r="N567" s="665">
        <v>1</v>
      </c>
      <c r="O567" s="665">
        <v>10248.6</v>
      </c>
      <c r="P567" s="678">
        <v>1</v>
      </c>
      <c r="Q567" s="666">
        <v>10248.6</v>
      </c>
    </row>
    <row r="568" spans="1:17" ht="14.4" customHeight="1" x14ac:dyDescent="0.3">
      <c r="A568" s="661" t="s">
        <v>569</v>
      </c>
      <c r="B568" s="662" t="s">
        <v>5754</v>
      </c>
      <c r="C568" s="662" t="s">
        <v>5558</v>
      </c>
      <c r="D568" s="662" t="s">
        <v>6403</v>
      </c>
      <c r="E568" s="662" t="s">
        <v>6404</v>
      </c>
      <c r="F568" s="665">
        <v>12</v>
      </c>
      <c r="G568" s="665">
        <v>81576</v>
      </c>
      <c r="H568" s="665">
        <v>1</v>
      </c>
      <c r="I568" s="665">
        <v>6798</v>
      </c>
      <c r="J568" s="665"/>
      <c r="K568" s="665"/>
      <c r="L568" s="665"/>
      <c r="M568" s="665"/>
      <c r="N568" s="665">
        <v>1</v>
      </c>
      <c r="O568" s="665">
        <v>6798</v>
      </c>
      <c r="P568" s="678">
        <v>8.3333333333333329E-2</v>
      </c>
      <c r="Q568" s="666">
        <v>6798</v>
      </c>
    </row>
    <row r="569" spans="1:17" ht="14.4" customHeight="1" x14ac:dyDescent="0.3">
      <c r="A569" s="661" t="s">
        <v>569</v>
      </c>
      <c r="B569" s="662" t="s">
        <v>5754</v>
      </c>
      <c r="C569" s="662" t="s">
        <v>5558</v>
      </c>
      <c r="D569" s="662" t="s">
        <v>6405</v>
      </c>
      <c r="E569" s="662" t="s">
        <v>6406</v>
      </c>
      <c r="F569" s="665">
        <v>1</v>
      </c>
      <c r="G569" s="665">
        <v>7908</v>
      </c>
      <c r="H569" s="665">
        <v>1</v>
      </c>
      <c r="I569" s="665">
        <v>7908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569</v>
      </c>
      <c r="B570" s="662" t="s">
        <v>5754</v>
      </c>
      <c r="C570" s="662" t="s">
        <v>5558</v>
      </c>
      <c r="D570" s="662" t="s">
        <v>6407</v>
      </c>
      <c r="E570" s="662" t="s">
        <v>6408</v>
      </c>
      <c r="F570" s="665">
        <v>1</v>
      </c>
      <c r="G570" s="665">
        <v>2658</v>
      </c>
      <c r="H570" s="665">
        <v>1</v>
      </c>
      <c r="I570" s="665">
        <v>2658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569</v>
      </c>
      <c r="B571" s="662" t="s">
        <v>5754</v>
      </c>
      <c r="C571" s="662" t="s">
        <v>5558</v>
      </c>
      <c r="D571" s="662" t="s">
        <v>6409</v>
      </c>
      <c r="E571" s="662" t="s">
        <v>6410</v>
      </c>
      <c r="F571" s="665"/>
      <c r="G571" s="665"/>
      <c r="H571" s="665"/>
      <c r="I571" s="665"/>
      <c r="J571" s="665">
        <v>5</v>
      </c>
      <c r="K571" s="665">
        <v>51183.4</v>
      </c>
      <c r="L571" s="665"/>
      <c r="M571" s="665">
        <v>10236.68</v>
      </c>
      <c r="N571" s="665">
        <v>5</v>
      </c>
      <c r="O571" s="665">
        <v>51183.4</v>
      </c>
      <c r="P571" s="678"/>
      <c r="Q571" s="666">
        <v>10236.68</v>
      </c>
    </row>
    <row r="572" spans="1:17" ht="14.4" customHeight="1" x14ac:dyDescent="0.3">
      <c r="A572" s="661" t="s">
        <v>569</v>
      </c>
      <c r="B572" s="662" t="s">
        <v>5754</v>
      </c>
      <c r="C572" s="662" t="s">
        <v>5558</v>
      </c>
      <c r="D572" s="662" t="s">
        <v>6411</v>
      </c>
      <c r="E572" s="662" t="s">
        <v>6412</v>
      </c>
      <c r="F572" s="665"/>
      <c r="G572" s="665"/>
      <c r="H572" s="665"/>
      <c r="I572" s="665"/>
      <c r="J572" s="665">
        <v>1</v>
      </c>
      <c r="K572" s="665">
        <v>10522.82</v>
      </c>
      <c r="L572" s="665"/>
      <c r="M572" s="665">
        <v>10522.82</v>
      </c>
      <c r="N572" s="665"/>
      <c r="O572" s="665"/>
      <c r="P572" s="678"/>
      <c r="Q572" s="666"/>
    </row>
    <row r="573" spans="1:17" ht="14.4" customHeight="1" x14ac:dyDescent="0.3">
      <c r="A573" s="661" t="s">
        <v>569</v>
      </c>
      <c r="B573" s="662" t="s">
        <v>5754</v>
      </c>
      <c r="C573" s="662" t="s">
        <v>5558</v>
      </c>
      <c r="D573" s="662" t="s">
        <v>6413</v>
      </c>
      <c r="E573" s="662" t="s">
        <v>6414</v>
      </c>
      <c r="F573" s="665">
        <v>1</v>
      </c>
      <c r="G573" s="665">
        <v>16098.56</v>
      </c>
      <c r="H573" s="665">
        <v>1</v>
      </c>
      <c r="I573" s="665">
        <v>16098.56</v>
      </c>
      <c r="J573" s="665">
        <v>1</v>
      </c>
      <c r="K573" s="665">
        <v>16098.56</v>
      </c>
      <c r="L573" s="665">
        <v>1</v>
      </c>
      <c r="M573" s="665">
        <v>16098.56</v>
      </c>
      <c r="N573" s="665"/>
      <c r="O573" s="665"/>
      <c r="P573" s="678"/>
      <c r="Q573" s="666"/>
    </row>
    <row r="574" spans="1:17" ht="14.4" customHeight="1" x14ac:dyDescent="0.3">
      <c r="A574" s="661" t="s">
        <v>569</v>
      </c>
      <c r="B574" s="662" t="s">
        <v>5754</v>
      </c>
      <c r="C574" s="662" t="s">
        <v>5558</v>
      </c>
      <c r="D574" s="662" t="s">
        <v>6415</v>
      </c>
      <c r="E574" s="662" t="s">
        <v>6416</v>
      </c>
      <c r="F574" s="665">
        <v>4</v>
      </c>
      <c r="G574" s="665">
        <v>34767.919999999998</v>
      </c>
      <c r="H574" s="665">
        <v>1</v>
      </c>
      <c r="I574" s="665">
        <v>8691.98</v>
      </c>
      <c r="J574" s="665">
        <v>6</v>
      </c>
      <c r="K574" s="665">
        <v>52151.88</v>
      </c>
      <c r="L574" s="665">
        <v>1.5</v>
      </c>
      <c r="M574" s="665">
        <v>8691.98</v>
      </c>
      <c r="N574" s="665">
        <v>3</v>
      </c>
      <c r="O574" s="665">
        <v>26075.94</v>
      </c>
      <c r="P574" s="678">
        <v>0.75</v>
      </c>
      <c r="Q574" s="666">
        <v>8691.98</v>
      </c>
    </row>
    <row r="575" spans="1:17" ht="14.4" customHeight="1" x14ac:dyDescent="0.3">
      <c r="A575" s="661" t="s">
        <v>569</v>
      </c>
      <c r="B575" s="662" t="s">
        <v>5754</v>
      </c>
      <c r="C575" s="662" t="s">
        <v>5558</v>
      </c>
      <c r="D575" s="662" t="s">
        <v>6417</v>
      </c>
      <c r="E575" s="662" t="s">
        <v>6418</v>
      </c>
      <c r="F575" s="665"/>
      <c r="G575" s="665"/>
      <c r="H575" s="665"/>
      <c r="I575" s="665"/>
      <c r="J575" s="665"/>
      <c r="K575" s="665"/>
      <c r="L575" s="665"/>
      <c r="M575" s="665"/>
      <c r="N575" s="665">
        <v>9</v>
      </c>
      <c r="O575" s="665">
        <v>10101.42</v>
      </c>
      <c r="P575" s="678"/>
      <c r="Q575" s="666">
        <v>1122.3800000000001</v>
      </c>
    </row>
    <row r="576" spans="1:17" ht="14.4" customHeight="1" x14ac:dyDescent="0.3">
      <c r="A576" s="661" t="s">
        <v>569</v>
      </c>
      <c r="B576" s="662" t="s">
        <v>5754</v>
      </c>
      <c r="C576" s="662" t="s">
        <v>5558</v>
      </c>
      <c r="D576" s="662" t="s">
        <v>6419</v>
      </c>
      <c r="E576" s="662" t="s">
        <v>6420</v>
      </c>
      <c r="F576" s="665">
        <v>2</v>
      </c>
      <c r="G576" s="665">
        <v>17338.96</v>
      </c>
      <c r="H576" s="665">
        <v>1</v>
      </c>
      <c r="I576" s="665">
        <v>8669.48</v>
      </c>
      <c r="J576" s="665">
        <v>1</v>
      </c>
      <c r="K576" s="665">
        <v>8669.48</v>
      </c>
      <c r="L576" s="665">
        <v>0.5</v>
      </c>
      <c r="M576" s="665">
        <v>8669.48</v>
      </c>
      <c r="N576" s="665"/>
      <c r="O576" s="665"/>
      <c r="P576" s="678"/>
      <c r="Q576" s="666"/>
    </row>
    <row r="577" spans="1:17" ht="14.4" customHeight="1" x14ac:dyDescent="0.3">
      <c r="A577" s="661" t="s">
        <v>569</v>
      </c>
      <c r="B577" s="662" t="s">
        <v>5754</v>
      </c>
      <c r="C577" s="662" t="s">
        <v>5558</v>
      </c>
      <c r="D577" s="662" t="s">
        <v>6421</v>
      </c>
      <c r="E577" s="662" t="s">
        <v>6422</v>
      </c>
      <c r="F577" s="665">
        <v>8</v>
      </c>
      <c r="G577" s="665">
        <v>5495.2</v>
      </c>
      <c r="H577" s="665">
        <v>1</v>
      </c>
      <c r="I577" s="665">
        <v>686.9</v>
      </c>
      <c r="J577" s="665">
        <v>7</v>
      </c>
      <c r="K577" s="665">
        <v>4808.2999999999993</v>
      </c>
      <c r="L577" s="665">
        <v>0.87499999999999989</v>
      </c>
      <c r="M577" s="665">
        <v>686.89999999999986</v>
      </c>
      <c r="N577" s="665">
        <v>13</v>
      </c>
      <c r="O577" s="665">
        <v>8929.7000000000007</v>
      </c>
      <c r="P577" s="678">
        <v>1.6250000000000002</v>
      </c>
      <c r="Q577" s="666">
        <v>686.90000000000009</v>
      </c>
    </row>
    <row r="578" spans="1:17" ht="14.4" customHeight="1" x14ac:dyDescent="0.3">
      <c r="A578" s="661" t="s">
        <v>569</v>
      </c>
      <c r="B578" s="662" t="s">
        <v>5754</v>
      </c>
      <c r="C578" s="662" t="s">
        <v>5558</v>
      </c>
      <c r="D578" s="662" t="s">
        <v>6423</v>
      </c>
      <c r="E578" s="662" t="s">
        <v>6424</v>
      </c>
      <c r="F578" s="665">
        <v>24</v>
      </c>
      <c r="G578" s="665">
        <v>21334.32</v>
      </c>
      <c r="H578" s="665">
        <v>1</v>
      </c>
      <c r="I578" s="665">
        <v>888.93</v>
      </c>
      <c r="J578" s="665">
        <v>26</v>
      </c>
      <c r="K578" s="665">
        <v>23112.18</v>
      </c>
      <c r="L578" s="665">
        <v>1.0833333333333333</v>
      </c>
      <c r="M578" s="665">
        <v>888.93000000000006</v>
      </c>
      <c r="N578" s="665">
        <v>19</v>
      </c>
      <c r="O578" s="665">
        <v>16889.669999999998</v>
      </c>
      <c r="P578" s="678">
        <v>0.79166666666666663</v>
      </c>
      <c r="Q578" s="666">
        <v>888.93</v>
      </c>
    </row>
    <row r="579" spans="1:17" ht="14.4" customHeight="1" x14ac:dyDescent="0.3">
      <c r="A579" s="661" t="s">
        <v>569</v>
      </c>
      <c r="B579" s="662" t="s">
        <v>5754</v>
      </c>
      <c r="C579" s="662" t="s">
        <v>5558</v>
      </c>
      <c r="D579" s="662" t="s">
        <v>6425</v>
      </c>
      <c r="E579" s="662" t="s">
        <v>6426</v>
      </c>
      <c r="F579" s="665">
        <v>2</v>
      </c>
      <c r="G579" s="665">
        <v>8364.08</v>
      </c>
      <c r="H579" s="665">
        <v>1</v>
      </c>
      <c r="I579" s="665">
        <v>4182.04</v>
      </c>
      <c r="J579" s="665">
        <v>14</v>
      </c>
      <c r="K579" s="665">
        <v>58548.56</v>
      </c>
      <c r="L579" s="665">
        <v>7</v>
      </c>
      <c r="M579" s="665">
        <v>4182.04</v>
      </c>
      <c r="N579" s="665">
        <v>15</v>
      </c>
      <c r="O579" s="665">
        <v>62730.600000000006</v>
      </c>
      <c r="P579" s="678">
        <v>7.5000000000000009</v>
      </c>
      <c r="Q579" s="666">
        <v>4182.04</v>
      </c>
    </row>
    <row r="580" spans="1:17" ht="14.4" customHeight="1" x14ac:dyDescent="0.3">
      <c r="A580" s="661" t="s">
        <v>569</v>
      </c>
      <c r="B580" s="662" t="s">
        <v>5754</v>
      </c>
      <c r="C580" s="662" t="s">
        <v>5558</v>
      </c>
      <c r="D580" s="662" t="s">
        <v>6427</v>
      </c>
      <c r="E580" s="662" t="s">
        <v>6428</v>
      </c>
      <c r="F580" s="665">
        <v>2</v>
      </c>
      <c r="G580" s="665">
        <v>10505.6</v>
      </c>
      <c r="H580" s="665">
        <v>1</v>
      </c>
      <c r="I580" s="665">
        <v>5252.8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569</v>
      </c>
      <c r="B581" s="662" t="s">
        <v>5754</v>
      </c>
      <c r="C581" s="662" t="s">
        <v>5558</v>
      </c>
      <c r="D581" s="662" t="s">
        <v>6429</v>
      </c>
      <c r="E581" s="662" t="s">
        <v>6430</v>
      </c>
      <c r="F581" s="665">
        <v>1</v>
      </c>
      <c r="G581" s="665">
        <v>8283.65</v>
      </c>
      <c r="H581" s="665">
        <v>1</v>
      </c>
      <c r="I581" s="665">
        <v>8283.65</v>
      </c>
      <c r="J581" s="665">
        <v>2</v>
      </c>
      <c r="K581" s="665">
        <v>16567.3</v>
      </c>
      <c r="L581" s="665">
        <v>2</v>
      </c>
      <c r="M581" s="665">
        <v>8283.65</v>
      </c>
      <c r="N581" s="665">
        <v>1</v>
      </c>
      <c r="O581" s="665">
        <v>8283.65</v>
      </c>
      <c r="P581" s="678">
        <v>1</v>
      </c>
      <c r="Q581" s="666">
        <v>8283.65</v>
      </c>
    </row>
    <row r="582" spans="1:17" ht="14.4" customHeight="1" x14ac:dyDescent="0.3">
      <c r="A582" s="661" t="s">
        <v>569</v>
      </c>
      <c r="B582" s="662" t="s">
        <v>5754</v>
      </c>
      <c r="C582" s="662" t="s">
        <v>5558</v>
      </c>
      <c r="D582" s="662" t="s">
        <v>6431</v>
      </c>
      <c r="E582" s="662" t="s">
        <v>6432</v>
      </c>
      <c r="F582" s="665">
        <v>2</v>
      </c>
      <c r="G582" s="665">
        <v>16567.3</v>
      </c>
      <c r="H582" s="665">
        <v>1</v>
      </c>
      <c r="I582" s="665">
        <v>8283.65</v>
      </c>
      <c r="J582" s="665">
        <v>1</v>
      </c>
      <c r="K582" s="665">
        <v>8283.65</v>
      </c>
      <c r="L582" s="665">
        <v>0.5</v>
      </c>
      <c r="M582" s="665">
        <v>8283.65</v>
      </c>
      <c r="N582" s="665">
        <v>1</v>
      </c>
      <c r="O582" s="665">
        <v>8283.65</v>
      </c>
      <c r="P582" s="678">
        <v>0.5</v>
      </c>
      <c r="Q582" s="666">
        <v>8283.65</v>
      </c>
    </row>
    <row r="583" spans="1:17" ht="14.4" customHeight="1" x14ac:dyDescent="0.3">
      <c r="A583" s="661" t="s">
        <v>569</v>
      </c>
      <c r="B583" s="662" t="s">
        <v>5754</v>
      </c>
      <c r="C583" s="662" t="s">
        <v>5558</v>
      </c>
      <c r="D583" s="662" t="s">
        <v>6433</v>
      </c>
      <c r="E583" s="662" t="s">
        <v>6434</v>
      </c>
      <c r="F583" s="665">
        <v>6</v>
      </c>
      <c r="G583" s="665">
        <v>26924.28</v>
      </c>
      <c r="H583" s="665">
        <v>1</v>
      </c>
      <c r="I583" s="665">
        <v>4487.38</v>
      </c>
      <c r="J583" s="665">
        <v>15</v>
      </c>
      <c r="K583" s="665">
        <v>67310.7</v>
      </c>
      <c r="L583" s="665">
        <v>2.5</v>
      </c>
      <c r="M583" s="665">
        <v>4487.38</v>
      </c>
      <c r="N583" s="665">
        <v>25</v>
      </c>
      <c r="O583" s="665">
        <v>112184.5</v>
      </c>
      <c r="P583" s="678">
        <v>4.166666666666667</v>
      </c>
      <c r="Q583" s="666">
        <v>4487.38</v>
      </c>
    </row>
    <row r="584" spans="1:17" ht="14.4" customHeight="1" x14ac:dyDescent="0.3">
      <c r="A584" s="661" t="s">
        <v>569</v>
      </c>
      <c r="B584" s="662" t="s">
        <v>5754</v>
      </c>
      <c r="C584" s="662" t="s">
        <v>5558</v>
      </c>
      <c r="D584" s="662" t="s">
        <v>6435</v>
      </c>
      <c r="E584" s="662" t="s">
        <v>6436</v>
      </c>
      <c r="F584" s="665">
        <v>4</v>
      </c>
      <c r="G584" s="665">
        <v>1464</v>
      </c>
      <c r="H584" s="665">
        <v>1</v>
      </c>
      <c r="I584" s="665">
        <v>366</v>
      </c>
      <c r="J584" s="665">
        <v>0.1</v>
      </c>
      <c r="K584" s="665">
        <v>36.6</v>
      </c>
      <c r="L584" s="665">
        <v>2.5000000000000001E-2</v>
      </c>
      <c r="M584" s="665">
        <v>366</v>
      </c>
      <c r="N584" s="665">
        <v>4.0999999999999996</v>
      </c>
      <c r="O584" s="665">
        <v>1500.6</v>
      </c>
      <c r="P584" s="678">
        <v>1.0249999999999999</v>
      </c>
      <c r="Q584" s="666">
        <v>366</v>
      </c>
    </row>
    <row r="585" spans="1:17" ht="14.4" customHeight="1" x14ac:dyDescent="0.3">
      <c r="A585" s="661" t="s">
        <v>569</v>
      </c>
      <c r="B585" s="662" t="s">
        <v>5754</v>
      </c>
      <c r="C585" s="662" t="s">
        <v>5558</v>
      </c>
      <c r="D585" s="662" t="s">
        <v>6437</v>
      </c>
      <c r="E585" s="662" t="s">
        <v>6438</v>
      </c>
      <c r="F585" s="665"/>
      <c r="G585" s="665"/>
      <c r="H585" s="665"/>
      <c r="I585" s="665"/>
      <c r="J585" s="665">
        <v>7</v>
      </c>
      <c r="K585" s="665">
        <v>1095.43</v>
      </c>
      <c r="L585" s="665"/>
      <c r="M585" s="665">
        <v>156.49</v>
      </c>
      <c r="N585" s="665">
        <v>3</v>
      </c>
      <c r="O585" s="665">
        <v>469.47</v>
      </c>
      <c r="P585" s="678"/>
      <c r="Q585" s="666">
        <v>156.49</v>
      </c>
    </row>
    <row r="586" spans="1:17" ht="14.4" customHeight="1" x14ac:dyDescent="0.3">
      <c r="A586" s="661" t="s">
        <v>569</v>
      </c>
      <c r="B586" s="662" t="s">
        <v>5754</v>
      </c>
      <c r="C586" s="662" t="s">
        <v>5558</v>
      </c>
      <c r="D586" s="662" t="s">
        <v>6439</v>
      </c>
      <c r="E586" s="662" t="s">
        <v>6438</v>
      </c>
      <c r="F586" s="665"/>
      <c r="G586" s="665"/>
      <c r="H586" s="665"/>
      <c r="I586" s="665"/>
      <c r="J586" s="665">
        <v>8</v>
      </c>
      <c r="K586" s="665">
        <v>1376.32</v>
      </c>
      <c r="L586" s="665"/>
      <c r="M586" s="665">
        <v>172.04</v>
      </c>
      <c r="N586" s="665">
        <v>13</v>
      </c>
      <c r="O586" s="665">
        <v>2236.52</v>
      </c>
      <c r="P586" s="678"/>
      <c r="Q586" s="666">
        <v>172.04</v>
      </c>
    </row>
    <row r="587" spans="1:17" ht="14.4" customHeight="1" x14ac:dyDescent="0.3">
      <c r="A587" s="661" t="s">
        <v>569</v>
      </c>
      <c r="B587" s="662" t="s">
        <v>5754</v>
      </c>
      <c r="C587" s="662" t="s">
        <v>5558</v>
      </c>
      <c r="D587" s="662" t="s">
        <v>6440</v>
      </c>
      <c r="E587" s="662" t="s">
        <v>6438</v>
      </c>
      <c r="F587" s="665"/>
      <c r="G587" s="665"/>
      <c r="H587" s="665"/>
      <c r="I587" s="665"/>
      <c r="J587" s="665">
        <v>1</v>
      </c>
      <c r="K587" s="665">
        <v>196.91</v>
      </c>
      <c r="L587" s="665"/>
      <c r="M587" s="665">
        <v>196.91</v>
      </c>
      <c r="N587" s="665"/>
      <c r="O587" s="665"/>
      <c r="P587" s="678"/>
      <c r="Q587" s="666"/>
    </row>
    <row r="588" spans="1:17" ht="14.4" customHeight="1" x14ac:dyDescent="0.3">
      <c r="A588" s="661" t="s">
        <v>569</v>
      </c>
      <c r="B588" s="662" t="s">
        <v>5754</v>
      </c>
      <c r="C588" s="662" t="s">
        <v>5558</v>
      </c>
      <c r="D588" s="662" t="s">
        <v>6441</v>
      </c>
      <c r="E588" s="662" t="s">
        <v>6438</v>
      </c>
      <c r="F588" s="665"/>
      <c r="G588" s="665"/>
      <c r="H588" s="665"/>
      <c r="I588" s="665"/>
      <c r="J588" s="665">
        <v>4</v>
      </c>
      <c r="K588" s="665">
        <v>1500.64</v>
      </c>
      <c r="L588" s="665"/>
      <c r="M588" s="665">
        <v>375.16</v>
      </c>
      <c r="N588" s="665">
        <v>4</v>
      </c>
      <c r="O588" s="665">
        <v>1500.64</v>
      </c>
      <c r="P588" s="678"/>
      <c r="Q588" s="666">
        <v>375.16</v>
      </c>
    </row>
    <row r="589" spans="1:17" ht="14.4" customHeight="1" x14ac:dyDescent="0.3">
      <c r="A589" s="661" t="s">
        <v>569</v>
      </c>
      <c r="B589" s="662" t="s">
        <v>5754</v>
      </c>
      <c r="C589" s="662" t="s">
        <v>5558</v>
      </c>
      <c r="D589" s="662" t="s">
        <v>6442</v>
      </c>
      <c r="E589" s="662" t="s">
        <v>6443</v>
      </c>
      <c r="F589" s="665"/>
      <c r="G589" s="665"/>
      <c r="H589" s="665"/>
      <c r="I589" s="665"/>
      <c r="J589" s="665"/>
      <c r="K589" s="665"/>
      <c r="L589" s="665"/>
      <c r="M589" s="665"/>
      <c r="N589" s="665">
        <v>9</v>
      </c>
      <c r="O589" s="665">
        <v>12852.99</v>
      </c>
      <c r="P589" s="678"/>
      <c r="Q589" s="666">
        <v>1428.11</v>
      </c>
    </row>
    <row r="590" spans="1:17" ht="14.4" customHeight="1" x14ac:dyDescent="0.3">
      <c r="A590" s="661" t="s">
        <v>569</v>
      </c>
      <c r="B590" s="662" t="s">
        <v>5754</v>
      </c>
      <c r="C590" s="662" t="s">
        <v>5558</v>
      </c>
      <c r="D590" s="662" t="s">
        <v>6444</v>
      </c>
      <c r="E590" s="662" t="s">
        <v>6445</v>
      </c>
      <c r="F590" s="665">
        <v>1</v>
      </c>
      <c r="G590" s="665">
        <v>5518.64</v>
      </c>
      <c r="H590" s="665">
        <v>1</v>
      </c>
      <c r="I590" s="665">
        <v>5518.64</v>
      </c>
      <c r="J590" s="665"/>
      <c r="K590" s="665"/>
      <c r="L590" s="665"/>
      <c r="M590" s="665"/>
      <c r="N590" s="665">
        <v>1</v>
      </c>
      <c r="O590" s="665">
        <v>5518.64</v>
      </c>
      <c r="P590" s="678">
        <v>1</v>
      </c>
      <c r="Q590" s="666">
        <v>5518.64</v>
      </c>
    </row>
    <row r="591" spans="1:17" ht="14.4" customHeight="1" x14ac:dyDescent="0.3">
      <c r="A591" s="661" t="s">
        <v>569</v>
      </c>
      <c r="B591" s="662" t="s">
        <v>5754</v>
      </c>
      <c r="C591" s="662" t="s">
        <v>5558</v>
      </c>
      <c r="D591" s="662" t="s">
        <v>6446</v>
      </c>
      <c r="E591" s="662" t="s">
        <v>6144</v>
      </c>
      <c r="F591" s="665">
        <v>2</v>
      </c>
      <c r="G591" s="665">
        <v>1911.06</v>
      </c>
      <c r="H591" s="665">
        <v>1</v>
      </c>
      <c r="I591" s="665">
        <v>955.53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569</v>
      </c>
      <c r="B592" s="662" t="s">
        <v>5754</v>
      </c>
      <c r="C592" s="662" t="s">
        <v>5558</v>
      </c>
      <c r="D592" s="662" t="s">
        <v>6447</v>
      </c>
      <c r="E592" s="662" t="s">
        <v>6426</v>
      </c>
      <c r="F592" s="665"/>
      <c r="G592" s="665"/>
      <c r="H592" s="665"/>
      <c r="I592" s="665"/>
      <c r="J592" s="665">
        <v>10</v>
      </c>
      <c r="K592" s="665">
        <v>46063</v>
      </c>
      <c r="L592" s="665"/>
      <c r="M592" s="665">
        <v>4606.3</v>
      </c>
      <c r="N592" s="665">
        <v>21</v>
      </c>
      <c r="O592" s="665">
        <v>96732.3</v>
      </c>
      <c r="P592" s="678"/>
      <c r="Q592" s="666">
        <v>4606.3</v>
      </c>
    </row>
    <row r="593" spans="1:17" ht="14.4" customHeight="1" x14ac:dyDescent="0.3">
      <c r="A593" s="661" t="s">
        <v>569</v>
      </c>
      <c r="B593" s="662" t="s">
        <v>5754</v>
      </c>
      <c r="C593" s="662" t="s">
        <v>5558</v>
      </c>
      <c r="D593" s="662" t="s">
        <v>6448</v>
      </c>
      <c r="E593" s="662" t="s">
        <v>6449</v>
      </c>
      <c r="F593" s="665"/>
      <c r="G593" s="665"/>
      <c r="H593" s="665"/>
      <c r="I593" s="665"/>
      <c r="J593" s="665"/>
      <c r="K593" s="665"/>
      <c r="L593" s="665"/>
      <c r="M593" s="665"/>
      <c r="N593" s="665">
        <v>0.1</v>
      </c>
      <c r="O593" s="665">
        <v>252.72</v>
      </c>
      <c r="P593" s="678"/>
      <c r="Q593" s="666">
        <v>2527.1999999999998</v>
      </c>
    </row>
    <row r="594" spans="1:17" ht="14.4" customHeight="1" x14ac:dyDescent="0.3">
      <c r="A594" s="661" t="s">
        <v>569</v>
      </c>
      <c r="B594" s="662" t="s">
        <v>5754</v>
      </c>
      <c r="C594" s="662" t="s">
        <v>5558</v>
      </c>
      <c r="D594" s="662" t="s">
        <v>6450</v>
      </c>
      <c r="E594" s="662" t="s">
        <v>6451</v>
      </c>
      <c r="F594" s="665"/>
      <c r="G594" s="665"/>
      <c r="H594" s="665"/>
      <c r="I594" s="665"/>
      <c r="J594" s="665"/>
      <c r="K594" s="665"/>
      <c r="L594" s="665"/>
      <c r="M594" s="665"/>
      <c r="N594" s="665">
        <v>7</v>
      </c>
      <c r="O594" s="665">
        <v>5292</v>
      </c>
      <c r="P594" s="678"/>
      <c r="Q594" s="666">
        <v>756</v>
      </c>
    </row>
    <row r="595" spans="1:17" ht="14.4" customHeight="1" x14ac:dyDescent="0.3">
      <c r="A595" s="661" t="s">
        <v>569</v>
      </c>
      <c r="B595" s="662" t="s">
        <v>5754</v>
      </c>
      <c r="C595" s="662" t="s">
        <v>5558</v>
      </c>
      <c r="D595" s="662" t="s">
        <v>6452</v>
      </c>
      <c r="E595" s="662" t="s">
        <v>6453</v>
      </c>
      <c r="F595" s="665"/>
      <c r="G595" s="665"/>
      <c r="H595" s="665"/>
      <c r="I595" s="665"/>
      <c r="J595" s="665">
        <v>1</v>
      </c>
      <c r="K595" s="665">
        <v>19498.46</v>
      </c>
      <c r="L595" s="665"/>
      <c r="M595" s="665">
        <v>19498.46</v>
      </c>
      <c r="N595" s="665"/>
      <c r="O595" s="665"/>
      <c r="P595" s="678"/>
      <c r="Q595" s="666"/>
    </row>
    <row r="596" spans="1:17" ht="14.4" customHeight="1" x14ac:dyDescent="0.3">
      <c r="A596" s="661" t="s">
        <v>569</v>
      </c>
      <c r="B596" s="662" t="s">
        <v>5754</v>
      </c>
      <c r="C596" s="662" t="s">
        <v>5558</v>
      </c>
      <c r="D596" s="662" t="s">
        <v>6454</v>
      </c>
      <c r="E596" s="662" t="s">
        <v>6455</v>
      </c>
      <c r="F596" s="665"/>
      <c r="G596" s="665"/>
      <c r="H596" s="665"/>
      <c r="I596" s="665"/>
      <c r="J596" s="665"/>
      <c r="K596" s="665"/>
      <c r="L596" s="665"/>
      <c r="M596" s="665"/>
      <c r="N596" s="665">
        <v>4</v>
      </c>
      <c r="O596" s="665">
        <v>2252</v>
      </c>
      <c r="P596" s="678"/>
      <c r="Q596" s="666">
        <v>563</v>
      </c>
    </row>
    <row r="597" spans="1:17" ht="14.4" customHeight="1" x14ac:dyDescent="0.3">
      <c r="A597" s="661" t="s">
        <v>569</v>
      </c>
      <c r="B597" s="662" t="s">
        <v>5754</v>
      </c>
      <c r="C597" s="662" t="s">
        <v>5558</v>
      </c>
      <c r="D597" s="662" t="s">
        <v>6456</v>
      </c>
      <c r="E597" s="662" t="s">
        <v>6457</v>
      </c>
      <c r="F597" s="665"/>
      <c r="G597" s="665"/>
      <c r="H597" s="665"/>
      <c r="I597" s="665"/>
      <c r="J597" s="665">
        <v>4</v>
      </c>
      <c r="K597" s="665">
        <v>5438.84</v>
      </c>
      <c r="L597" s="665"/>
      <c r="M597" s="665">
        <v>1359.71</v>
      </c>
      <c r="N597" s="665">
        <v>2</v>
      </c>
      <c r="O597" s="665">
        <v>2719.42</v>
      </c>
      <c r="P597" s="678"/>
      <c r="Q597" s="666">
        <v>1359.71</v>
      </c>
    </row>
    <row r="598" spans="1:17" ht="14.4" customHeight="1" x14ac:dyDescent="0.3">
      <c r="A598" s="661" t="s">
        <v>569</v>
      </c>
      <c r="B598" s="662" t="s">
        <v>5754</v>
      </c>
      <c r="C598" s="662" t="s">
        <v>5558</v>
      </c>
      <c r="D598" s="662" t="s">
        <v>6458</v>
      </c>
      <c r="E598" s="662" t="s">
        <v>6459</v>
      </c>
      <c r="F598" s="665"/>
      <c r="G598" s="665"/>
      <c r="H598" s="665"/>
      <c r="I598" s="665"/>
      <c r="J598" s="665">
        <v>3</v>
      </c>
      <c r="K598" s="665">
        <v>3637.6499999999996</v>
      </c>
      <c r="L598" s="665"/>
      <c r="M598" s="665">
        <v>1212.55</v>
      </c>
      <c r="N598" s="665"/>
      <c r="O598" s="665"/>
      <c r="P598" s="678"/>
      <c r="Q598" s="666"/>
    </row>
    <row r="599" spans="1:17" ht="14.4" customHeight="1" x14ac:dyDescent="0.3">
      <c r="A599" s="661" t="s">
        <v>569</v>
      </c>
      <c r="B599" s="662" t="s">
        <v>5754</v>
      </c>
      <c r="C599" s="662" t="s">
        <v>5558</v>
      </c>
      <c r="D599" s="662" t="s">
        <v>6460</v>
      </c>
      <c r="E599" s="662" t="s">
        <v>6461</v>
      </c>
      <c r="F599" s="665"/>
      <c r="G599" s="665"/>
      <c r="H599" s="665"/>
      <c r="I599" s="665"/>
      <c r="J599" s="665">
        <v>1</v>
      </c>
      <c r="K599" s="665">
        <v>1831.5</v>
      </c>
      <c r="L599" s="665"/>
      <c r="M599" s="665">
        <v>1831.5</v>
      </c>
      <c r="N599" s="665"/>
      <c r="O599" s="665"/>
      <c r="P599" s="678"/>
      <c r="Q599" s="666"/>
    </row>
    <row r="600" spans="1:17" ht="14.4" customHeight="1" x14ac:dyDescent="0.3">
      <c r="A600" s="661" t="s">
        <v>569</v>
      </c>
      <c r="B600" s="662" t="s">
        <v>5754</v>
      </c>
      <c r="C600" s="662" t="s">
        <v>5558</v>
      </c>
      <c r="D600" s="662" t="s">
        <v>6462</v>
      </c>
      <c r="E600" s="662" t="s">
        <v>6463</v>
      </c>
      <c r="F600" s="665"/>
      <c r="G600" s="665"/>
      <c r="H600" s="665"/>
      <c r="I600" s="665"/>
      <c r="J600" s="665">
        <v>0.1</v>
      </c>
      <c r="K600" s="665">
        <v>633.25</v>
      </c>
      <c r="L600" s="665"/>
      <c r="M600" s="665">
        <v>6332.5</v>
      </c>
      <c r="N600" s="665"/>
      <c r="O600" s="665"/>
      <c r="P600" s="678"/>
      <c r="Q600" s="666"/>
    </row>
    <row r="601" spans="1:17" ht="14.4" customHeight="1" x14ac:dyDescent="0.3">
      <c r="A601" s="661" t="s">
        <v>569</v>
      </c>
      <c r="B601" s="662" t="s">
        <v>5754</v>
      </c>
      <c r="C601" s="662" t="s">
        <v>5558</v>
      </c>
      <c r="D601" s="662" t="s">
        <v>6464</v>
      </c>
      <c r="E601" s="662" t="s">
        <v>6465</v>
      </c>
      <c r="F601" s="665">
        <v>3</v>
      </c>
      <c r="G601" s="665">
        <v>15927</v>
      </c>
      <c r="H601" s="665">
        <v>1</v>
      </c>
      <c r="I601" s="665">
        <v>5309</v>
      </c>
      <c r="J601" s="665">
        <v>7</v>
      </c>
      <c r="K601" s="665">
        <v>37163</v>
      </c>
      <c r="L601" s="665">
        <v>2.3333333333333335</v>
      </c>
      <c r="M601" s="665">
        <v>5309</v>
      </c>
      <c r="N601" s="665">
        <v>3</v>
      </c>
      <c r="O601" s="665">
        <v>15927</v>
      </c>
      <c r="P601" s="678">
        <v>1</v>
      </c>
      <c r="Q601" s="666">
        <v>5309</v>
      </c>
    </row>
    <row r="602" spans="1:17" ht="14.4" customHeight="1" x14ac:dyDescent="0.3">
      <c r="A602" s="661" t="s">
        <v>569</v>
      </c>
      <c r="B602" s="662" t="s">
        <v>5754</v>
      </c>
      <c r="C602" s="662" t="s">
        <v>5558</v>
      </c>
      <c r="D602" s="662" t="s">
        <v>6466</v>
      </c>
      <c r="E602" s="662" t="s">
        <v>6467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10188.49</v>
      </c>
      <c r="P602" s="678"/>
      <c r="Q602" s="666">
        <v>10188.49</v>
      </c>
    </row>
    <row r="603" spans="1:17" ht="14.4" customHeight="1" x14ac:dyDescent="0.3">
      <c r="A603" s="661" t="s">
        <v>569</v>
      </c>
      <c r="B603" s="662" t="s">
        <v>5754</v>
      </c>
      <c r="C603" s="662" t="s">
        <v>5558</v>
      </c>
      <c r="D603" s="662" t="s">
        <v>6468</v>
      </c>
      <c r="E603" s="662" t="s">
        <v>6469</v>
      </c>
      <c r="F603" s="665"/>
      <c r="G603" s="665"/>
      <c r="H603" s="665"/>
      <c r="I603" s="665"/>
      <c r="J603" s="665">
        <v>1</v>
      </c>
      <c r="K603" s="665">
        <v>2811.65</v>
      </c>
      <c r="L603" s="665"/>
      <c r="M603" s="665">
        <v>2811.65</v>
      </c>
      <c r="N603" s="665">
        <v>1</v>
      </c>
      <c r="O603" s="665">
        <v>2811.65</v>
      </c>
      <c r="P603" s="678"/>
      <c r="Q603" s="666">
        <v>2811.65</v>
      </c>
    </row>
    <row r="604" spans="1:17" ht="14.4" customHeight="1" x14ac:dyDescent="0.3">
      <c r="A604" s="661" t="s">
        <v>569</v>
      </c>
      <c r="B604" s="662" t="s">
        <v>5754</v>
      </c>
      <c r="C604" s="662" t="s">
        <v>5558</v>
      </c>
      <c r="D604" s="662" t="s">
        <v>6470</v>
      </c>
      <c r="E604" s="662" t="s">
        <v>6471</v>
      </c>
      <c r="F604" s="665">
        <v>1</v>
      </c>
      <c r="G604" s="665">
        <v>12500</v>
      </c>
      <c r="H604" s="665">
        <v>1</v>
      </c>
      <c r="I604" s="665">
        <v>12500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569</v>
      </c>
      <c r="B605" s="662" t="s">
        <v>5754</v>
      </c>
      <c r="C605" s="662" t="s">
        <v>5558</v>
      </c>
      <c r="D605" s="662" t="s">
        <v>6472</v>
      </c>
      <c r="E605" s="662" t="s">
        <v>6395</v>
      </c>
      <c r="F605" s="665">
        <v>7</v>
      </c>
      <c r="G605" s="665">
        <v>20044.29</v>
      </c>
      <c r="H605" s="665">
        <v>1</v>
      </c>
      <c r="I605" s="665">
        <v>2863.4700000000003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569</v>
      </c>
      <c r="B606" s="662" t="s">
        <v>5754</v>
      </c>
      <c r="C606" s="662" t="s">
        <v>5558</v>
      </c>
      <c r="D606" s="662" t="s">
        <v>6473</v>
      </c>
      <c r="E606" s="662" t="s">
        <v>6426</v>
      </c>
      <c r="F606" s="665">
        <v>1</v>
      </c>
      <c r="G606" s="665">
        <v>4606.3</v>
      </c>
      <c r="H606" s="665">
        <v>1</v>
      </c>
      <c r="I606" s="665">
        <v>4606.3</v>
      </c>
      <c r="J606" s="665">
        <v>4</v>
      </c>
      <c r="K606" s="665">
        <v>18425.2</v>
      </c>
      <c r="L606" s="665">
        <v>4</v>
      </c>
      <c r="M606" s="665">
        <v>4606.3</v>
      </c>
      <c r="N606" s="665">
        <v>4</v>
      </c>
      <c r="O606" s="665">
        <v>18425.2</v>
      </c>
      <c r="P606" s="678">
        <v>4</v>
      </c>
      <c r="Q606" s="666">
        <v>4606.3</v>
      </c>
    </row>
    <row r="607" spans="1:17" ht="14.4" customHeight="1" x14ac:dyDescent="0.3">
      <c r="A607" s="661" t="s">
        <v>569</v>
      </c>
      <c r="B607" s="662" t="s">
        <v>5754</v>
      </c>
      <c r="C607" s="662" t="s">
        <v>5558</v>
      </c>
      <c r="D607" s="662" t="s">
        <v>6474</v>
      </c>
      <c r="E607" s="662" t="s">
        <v>6475</v>
      </c>
      <c r="F607" s="665"/>
      <c r="G607" s="665"/>
      <c r="H607" s="665"/>
      <c r="I607" s="665"/>
      <c r="J607" s="665"/>
      <c r="K607" s="665"/>
      <c r="L607" s="665"/>
      <c r="M607" s="665"/>
      <c r="N607" s="665">
        <v>2</v>
      </c>
      <c r="O607" s="665">
        <v>3744.4</v>
      </c>
      <c r="P607" s="678"/>
      <c r="Q607" s="666">
        <v>1872.2</v>
      </c>
    </row>
    <row r="608" spans="1:17" ht="14.4" customHeight="1" x14ac:dyDescent="0.3">
      <c r="A608" s="661" t="s">
        <v>569</v>
      </c>
      <c r="B608" s="662" t="s">
        <v>5754</v>
      </c>
      <c r="C608" s="662" t="s">
        <v>5558</v>
      </c>
      <c r="D608" s="662" t="s">
        <v>6476</v>
      </c>
      <c r="E608" s="662" t="s">
        <v>6477</v>
      </c>
      <c r="F608" s="665"/>
      <c r="G608" s="665"/>
      <c r="H608" s="665"/>
      <c r="I608" s="665"/>
      <c r="J608" s="665">
        <v>1</v>
      </c>
      <c r="K608" s="665">
        <v>7868.61</v>
      </c>
      <c r="L608" s="665"/>
      <c r="M608" s="665">
        <v>7868.61</v>
      </c>
      <c r="N608" s="665"/>
      <c r="O608" s="665"/>
      <c r="P608" s="678"/>
      <c r="Q608" s="666"/>
    </row>
    <row r="609" spans="1:17" ht="14.4" customHeight="1" x14ac:dyDescent="0.3">
      <c r="A609" s="661" t="s">
        <v>569</v>
      </c>
      <c r="B609" s="662" t="s">
        <v>5754</v>
      </c>
      <c r="C609" s="662" t="s">
        <v>5558</v>
      </c>
      <c r="D609" s="662" t="s">
        <v>6478</v>
      </c>
      <c r="E609" s="662" t="s">
        <v>6426</v>
      </c>
      <c r="F609" s="665">
        <v>1</v>
      </c>
      <c r="G609" s="665">
        <v>5030.5600000000004</v>
      </c>
      <c r="H609" s="665">
        <v>1</v>
      </c>
      <c r="I609" s="665">
        <v>5030.5600000000004</v>
      </c>
      <c r="J609" s="665">
        <v>7</v>
      </c>
      <c r="K609" s="665">
        <v>35213.920000000006</v>
      </c>
      <c r="L609" s="665">
        <v>7.0000000000000009</v>
      </c>
      <c r="M609" s="665">
        <v>5030.5600000000004</v>
      </c>
      <c r="N609" s="665">
        <v>9</v>
      </c>
      <c r="O609" s="665">
        <v>45275.040000000001</v>
      </c>
      <c r="P609" s="678">
        <v>9</v>
      </c>
      <c r="Q609" s="666">
        <v>5030.5600000000004</v>
      </c>
    </row>
    <row r="610" spans="1:17" ht="14.4" customHeight="1" x14ac:dyDescent="0.3">
      <c r="A610" s="661" t="s">
        <v>569</v>
      </c>
      <c r="B610" s="662" t="s">
        <v>5754</v>
      </c>
      <c r="C610" s="662" t="s">
        <v>5558</v>
      </c>
      <c r="D610" s="662" t="s">
        <v>6479</v>
      </c>
      <c r="E610" s="662" t="s">
        <v>6480</v>
      </c>
      <c r="F610" s="665"/>
      <c r="G610" s="665"/>
      <c r="H610" s="665"/>
      <c r="I610" s="665"/>
      <c r="J610" s="665">
        <v>2</v>
      </c>
      <c r="K610" s="665">
        <v>3233.46</v>
      </c>
      <c r="L610" s="665"/>
      <c r="M610" s="665">
        <v>1616.73</v>
      </c>
      <c r="N610" s="665"/>
      <c r="O610" s="665"/>
      <c r="P610" s="678"/>
      <c r="Q610" s="666"/>
    </row>
    <row r="611" spans="1:17" ht="14.4" customHeight="1" x14ac:dyDescent="0.3">
      <c r="A611" s="661" t="s">
        <v>569</v>
      </c>
      <c r="B611" s="662" t="s">
        <v>5754</v>
      </c>
      <c r="C611" s="662" t="s">
        <v>5558</v>
      </c>
      <c r="D611" s="662" t="s">
        <v>6481</v>
      </c>
      <c r="E611" s="662" t="s">
        <v>6295</v>
      </c>
      <c r="F611" s="665"/>
      <c r="G611" s="665"/>
      <c r="H611" s="665"/>
      <c r="I611" s="665"/>
      <c r="J611" s="665">
        <v>2</v>
      </c>
      <c r="K611" s="665">
        <v>2317.3000000000002</v>
      </c>
      <c r="L611" s="665"/>
      <c r="M611" s="665">
        <v>1158.6500000000001</v>
      </c>
      <c r="N611" s="665"/>
      <c r="O611" s="665"/>
      <c r="P611" s="678"/>
      <c r="Q611" s="666"/>
    </row>
    <row r="612" spans="1:17" ht="14.4" customHeight="1" x14ac:dyDescent="0.3">
      <c r="A612" s="661" t="s">
        <v>569</v>
      </c>
      <c r="B612" s="662" t="s">
        <v>5754</v>
      </c>
      <c r="C612" s="662" t="s">
        <v>5558</v>
      </c>
      <c r="D612" s="662" t="s">
        <v>6482</v>
      </c>
      <c r="E612" s="662" t="s">
        <v>6483</v>
      </c>
      <c r="F612" s="665">
        <v>1</v>
      </c>
      <c r="G612" s="665">
        <v>5589</v>
      </c>
      <c r="H612" s="665">
        <v>1</v>
      </c>
      <c r="I612" s="665">
        <v>5589</v>
      </c>
      <c r="J612" s="665">
        <v>5</v>
      </c>
      <c r="K612" s="665">
        <v>27945</v>
      </c>
      <c r="L612" s="665">
        <v>5</v>
      </c>
      <c r="M612" s="665">
        <v>5589</v>
      </c>
      <c r="N612" s="665">
        <v>2</v>
      </c>
      <c r="O612" s="665">
        <v>11178</v>
      </c>
      <c r="P612" s="678">
        <v>2</v>
      </c>
      <c r="Q612" s="666">
        <v>5589</v>
      </c>
    </row>
    <row r="613" spans="1:17" ht="14.4" customHeight="1" x14ac:dyDescent="0.3">
      <c r="A613" s="661" t="s">
        <v>569</v>
      </c>
      <c r="B613" s="662" t="s">
        <v>5754</v>
      </c>
      <c r="C613" s="662" t="s">
        <v>5558</v>
      </c>
      <c r="D613" s="662" t="s">
        <v>6484</v>
      </c>
      <c r="E613" s="662" t="s">
        <v>5994</v>
      </c>
      <c r="F613" s="665">
        <v>1</v>
      </c>
      <c r="G613" s="665">
        <v>937.91</v>
      </c>
      <c r="H613" s="665">
        <v>1</v>
      </c>
      <c r="I613" s="665">
        <v>937.91</v>
      </c>
      <c r="J613" s="665">
        <v>2</v>
      </c>
      <c r="K613" s="665">
        <v>1875.82</v>
      </c>
      <c r="L613" s="665">
        <v>2</v>
      </c>
      <c r="M613" s="665">
        <v>937.91</v>
      </c>
      <c r="N613" s="665">
        <v>1</v>
      </c>
      <c r="O613" s="665">
        <v>937.91</v>
      </c>
      <c r="P613" s="678">
        <v>1</v>
      </c>
      <c r="Q613" s="666">
        <v>937.91</v>
      </c>
    </row>
    <row r="614" spans="1:17" ht="14.4" customHeight="1" x14ac:dyDescent="0.3">
      <c r="A614" s="661" t="s">
        <v>569</v>
      </c>
      <c r="B614" s="662" t="s">
        <v>5754</v>
      </c>
      <c r="C614" s="662" t="s">
        <v>5558</v>
      </c>
      <c r="D614" s="662" t="s">
        <v>6485</v>
      </c>
      <c r="E614" s="662" t="s">
        <v>6486</v>
      </c>
      <c r="F614" s="665">
        <v>4</v>
      </c>
      <c r="G614" s="665">
        <v>905.8</v>
      </c>
      <c r="H614" s="665">
        <v>1</v>
      </c>
      <c r="I614" s="665">
        <v>226.45</v>
      </c>
      <c r="J614" s="665">
        <v>1</v>
      </c>
      <c r="K614" s="665">
        <v>226.45</v>
      </c>
      <c r="L614" s="665">
        <v>0.25</v>
      </c>
      <c r="M614" s="665">
        <v>226.45</v>
      </c>
      <c r="N614" s="665"/>
      <c r="O614" s="665"/>
      <c r="P614" s="678"/>
      <c r="Q614" s="666"/>
    </row>
    <row r="615" spans="1:17" ht="14.4" customHeight="1" x14ac:dyDescent="0.3">
      <c r="A615" s="661" t="s">
        <v>569</v>
      </c>
      <c r="B615" s="662" t="s">
        <v>5754</v>
      </c>
      <c r="C615" s="662" t="s">
        <v>5558</v>
      </c>
      <c r="D615" s="662" t="s">
        <v>6487</v>
      </c>
      <c r="E615" s="662" t="s">
        <v>6488</v>
      </c>
      <c r="F615" s="665">
        <v>0.2</v>
      </c>
      <c r="G615" s="665">
        <v>17.18</v>
      </c>
      <c r="H615" s="665">
        <v>1</v>
      </c>
      <c r="I615" s="665">
        <v>85.899999999999991</v>
      </c>
      <c r="J615" s="665">
        <v>0.3</v>
      </c>
      <c r="K615" s="665">
        <v>25.77</v>
      </c>
      <c r="L615" s="665">
        <v>1.5</v>
      </c>
      <c r="M615" s="665">
        <v>85.9</v>
      </c>
      <c r="N615" s="665"/>
      <c r="O615" s="665"/>
      <c r="P615" s="678"/>
      <c r="Q615" s="666"/>
    </row>
    <row r="616" spans="1:17" ht="14.4" customHeight="1" x14ac:dyDescent="0.3">
      <c r="A616" s="661" t="s">
        <v>569</v>
      </c>
      <c r="B616" s="662" t="s">
        <v>5754</v>
      </c>
      <c r="C616" s="662" t="s">
        <v>5558</v>
      </c>
      <c r="D616" s="662" t="s">
        <v>6489</v>
      </c>
      <c r="E616" s="662" t="s">
        <v>6488</v>
      </c>
      <c r="F616" s="665">
        <v>0.1</v>
      </c>
      <c r="G616" s="665">
        <v>50.02</v>
      </c>
      <c r="H616" s="665">
        <v>1</v>
      </c>
      <c r="I616" s="665">
        <v>500.2</v>
      </c>
      <c r="J616" s="665">
        <v>0.1</v>
      </c>
      <c r="K616" s="665">
        <v>50.02</v>
      </c>
      <c r="L616" s="665">
        <v>1</v>
      </c>
      <c r="M616" s="665">
        <v>500.2</v>
      </c>
      <c r="N616" s="665"/>
      <c r="O616" s="665"/>
      <c r="P616" s="678"/>
      <c r="Q616" s="666"/>
    </row>
    <row r="617" spans="1:17" ht="14.4" customHeight="1" x14ac:dyDescent="0.3">
      <c r="A617" s="661" t="s">
        <v>569</v>
      </c>
      <c r="B617" s="662" t="s">
        <v>5754</v>
      </c>
      <c r="C617" s="662" t="s">
        <v>5558</v>
      </c>
      <c r="D617" s="662" t="s">
        <v>6490</v>
      </c>
      <c r="E617" s="662" t="s">
        <v>6098</v>
      </c>
      <c r="F617" s="665">
        <v>3</v>
      </c>
      <c r="G617" s="665">
        <v>12186.09</v>
      </c>
      <c r="H617" s="665">
        <v>1</v>
      </c>
      <c r="I617" s="665">
        <v>4062.03</v>
      </c>
      <c r="J617" s="665"/>
      <c r="K617" s="665"/>
      <c r="L617" s="665"/>
      <c r="M617" s="665"/>
      <c r="N617" s="665"/>
      <c r="O617" s="665"/>
      <c r="P617" s="678"/>
      <c r="Q617" s="666"/>
    </row>
    <row r="618" spans="1:17" ht="14.4" customHeight="1" x14ac:dyDescent="0.3">
      <c r="A618" s="661" t="s">
        <v>569</v>
      </c>
      <c r="B618" s="662" t="s">
        <v>5754</v>
      </c>
      <c r="C618" s="662" t="s">
        <v>5558</v>
      </c>
      <c r="D618" s="662" t="s">
        <v>6491</v>
      </c>
      <c r="E618" s="662" t="s">
        <v>6488</v>
      </c>
      <c r="F618" s="665">
        <v>0.2</v>
      </c>
      <c r="G618" s="665">
        <v>197.2</v>
      </c>
      <c r="H618" s="665">
        <v>1</v>
      </c>
      <c r="I618" s="665">
        <v>985.99999999999989</v>
      </c>
      <c r="J618" s="665">
        <v>0.4</v>
      </c>
      <c r="K618" s="665">
        <v>394.4</v>
      </c>
      <c r="L618" s="665">
        <v>2</v>
      </c>
      <c r="M618" s="665">
        <v>985.99999999999989</v>
      </c>
      <c r="N618" s="665"/>
      <c r="O618" s="665"/>
      <c r="P618" s="678"/>
      <c r="Q618" s="666"/>
    </row>
    <row r="619" spans="1:17" ht="14.4" customHeight="1" x14ac:dyDescent="0.3">
      <c r="A619" s="661" t="s">
        <v>569</v>
      </c>
      <c r="B619" s="662" t="s">
        <v>5754</v>
      </c>
      <c r="C619" s="662" t="s">
        <v>5558</v>
      </c>
      <c r="D619" s="662" t="s">
        <v>6492</v>
      </c>
      <c r="E619" s="662" t="s">
        <v>6359</v>
      </c>
      <c r="F619" s="665">
        <v>5</v>
      </c>
      <c r="G619" s="665">
        <v>3993</v>
      </c>
      <c r="H619" s="665">
        <v>1</v>
      </c>
      <c r="I619" s="665">
        <v>798.6</v>
      </c>
      <c r="J619" s="665">
        <v>16</v>
      </c>
      <c r="K619" s="665">
        <v>12777.599999999999</v>
      </c>
      <c r="L619" s="665">
        <v>3.1999999999999997</v>
      </c>
      <c r="M619" s="665">
        <v>798.59999999999991</v>
      </c>
      <c r="N619" s="665">
        <v>1</v>
      </c>
      <c r="O619" s="665">
        <v>798.6</v>
      </c>
      <c r="P619" s="678">
        <v>0.2</v>
      </c>
      <c r="Q619" s="666">
        <v>798.6</v>
      </c>
    </row>
    <row r="620" spans="1:17" ht="14.4" customHeight="1" x14ac:dyDescent="0.3">
      <c r="A620" s="661" t="s">
        <v>569</v>
      </c>
      <c r="B620" s="662" t="s">
        <v>5754</v>
      </c>
      <c r="C620" s="662" t="s">
        <v>5558</v>
      </c>
      <c r="D620" s="662" t="s">
        <v>6493</v>
      </c>
      <c r="E620" s="662" t="s">
        <v>5980</v>
      </c>
      <c r="F620" s="665"/>
      <c r="G620" s="665"/>
      <c r="H620" s="665"/>
      <c r="I620" s="665"/>
      <c r="J620" s="665">
        <v>6</v>
      </c>
      <c r="K620" s="665">
        <v>1815.72</v>
      </c>
      <c r="L620" s="665"/>
      <c r="M620" s="665">
        <v>302.62</v>
      </c>
      <c r="N620" s="665"/>
      <c r="O620" s="665"/>
      <c r="P620" s="678"/>
      <c r="Q620" s="666"/>
    </row>
    <row r="621" spans="1:17" ht="14.4" customHeight="1" x14ac:dyDescent="0.3">
      <c r="A621" s="661" t="s">
        <v>569</v>
      </c>
      <c r="B621" s="662" t="s">
        <v>5754</v>
      </c>
      <c r="C621" s="662" t="s">
        <v>5558</v>
      </c>
      <c r="D621" s="662" t="s">
        <v>6494</v>
      </c>
      <c r="E621" s="662" t="s">
        <v>5961</v>
      </c>
      <c r="F621" s="665"/>
      <c r="G621" s="665"/>
      <c r="H621" s="665"/>
      <c r="I621" s="665"/>
      <c r="J621" s="665">
        <v>8</v>
      </c>
      <c r="K621" s="665">
        <v>3731.76</v>
      </c>
      <c r="L621" s="665"/>
      <c r="M621" s="665">
        <v>466.47</v>
      </c>
      <c r="N621" s="665">
        <v>4</v>
      </c>
      <c r="O621" s="665">
        <v>1865.88</v>
      </c>
      <c r="P621" s="678"/>
      <c r="Q621" s="666">
        <v>466.47</v>
      </c>
    </row>
    <row r="622" spans="1:17" ht="14.4" customHeight="1" x14ac:dyDescent="0.3">
      <c r="A622" s="661" t="s">
        <v>569</v>
      </c>
      <c r="B622" s="662" t="s">
        <v>5754</v>
      </c>
      <c r="C622" s="662" t="s">
        <v>5558</v>
      </c>
      <c r="D622" s="662" t="s">
        <v>6495</v>
      </c>
      <c r="E622" s="662" t="s">
        <v>6148</v>
      </c>
      <c r="F622" s="665"/>
      <c r="G622" s="665"/>
      <c r="H622" s="665"/>
      <c r="I622" s="665"/>
      <c r="J622" s="665">
        <v>6</v>
      </c>
      <c r="K622" s="665">
        <v>4097.76</v>
      </c>
      <c r="L622" s="665"/>
      <c r="M622" s="665">
        <v>682.96</v>
      </c>
      <c r="N622" s="665"/>
      <c r="O622" s="665"/>
      <c r="P622" s="678"/>
      <c r="Q622" s="666"/>
    </row>
    <row r="623" spans="1:17" ht="14.4" customHeight="1" x14ac:dyDescent="0.3">
      <c r="A623" s="661" t="s">
        <v>569</v>
      </c>
      <c r="B623" s="662" t="s">
        <v>5754</v>
      </c>
      <c r="C623" s="662" t="s">
        <v>5558</v>
      </c>
      <c r="D623" s="662" t="s">
        <v>6496</v>
      </c>
      <c r="E623" s="662" t="s">
        <v>6497</v>
      </c>
      <c r="F623" s="665"/>
      <c r="G623" s="665"/>
      <c r="H623" s="665"/>
      <c r="I623" s="665"/>
      <c r="J623" s="665">
        <v>1</v>
      </c>
      <c r="K623" s="665">
        <v>10992</v>
      </c>
      <c r="L623" s="665"/>
      <c r="M623" s="665">
        <v>10992</v>
      </c>
      <c r="N623" s="665"/>
      <c r="O623" s="665"/>
      <c r="P623" s="678"/>
      <c r="Q623" s="666"/>
    </row>
    <row r="624" spans="1:17" ht="14.4" customHeight="1" x14ac:dyDescent="0.3">
      <c r="A624" s="661" t="s">
        <v>569</v>
      </c>
      <c r="B624" s="662" t="s">
        <v>5754</v>
      </c>
      <c r="C624" s="662" t="s">
        <v>5558</v>
      </c>
      <c r="D624" s="662" t="s">
        <v>6498</v>
      </c>
      <c r="E624" s="662" t="s">
        <v>6280</v>
      </c>
      <c r="F624" s="665"/>
      <c r="G624" s="665"/>
      <c r="H624" s="665"/>
      <c r="I624" s="665"/>
      <c r="J624" s="665">
        <v>1</v>
      </c>
      <c r="K624" s="665">
        <v>9224.67</v>
      </c>
      <c r="L624" s="665"/>
      <c r="M624" s="665">
        <v>9224.67</v>
      </c>
      <c r="N624" s="665">
        <v>1</v>
      </c>
      <c r="O624" s="665">
        <v>9224.67</v>
      </c>
      <c r="P624" s="678"/>
      <c r="Q624" s="666">
        <v>9224.67</v>
      </c>
    </row>
    <row r="625" spans="1:17" ht="14.4" customHeight="1" x14ac:dyDescent="0.3">
      <c r="A625" s="661" t="s">
        <v>569</v>
      </c>
      <c r="B625" s="662" t="s">
        <v>5754</v>
      </c>
      <c r="C625" s="662" t="s">
        <v>5558</v>
      </c>
      <c r="D625" s="662" t="s">
        <v>6499</v>
      </c>
      <c r="E625" s="662" t="s">
        <v>6500</v>
      </c>
      <c r="F625" s="665"/>
      <c r="G625" s="665"/>
      <c r="H625" s="665"/>
      <c r="I625" s="665"/>
      <c r="J625" s="665">
        <v>10</v>
      </c>
      <c r="K625" s="665">
        <v>10757.5</v>
      </c>
      <c r="L625" s="665"/>
      <c r="M625" s="665">
        <v>1075.75</v>
      </c>
      <c r="N625" s="665"/>
      <c r="O625" s="665"/>
      <c r="P625" s="678"/>
      <c r="Q625" s="666"/>
    </row>
    <row r="626" spans="1:17" ht="14.4" customHeight="1" x14ac:dyDescent="0.3">
      <c r="A626" s="661" t="s">
        <v>569</v>
      </c>
      <c r="B626" s="662" t="s">
        <v>5754</v>
      </c>
      <c r="C626" s="662" t="s">
        <v>5558</v>
      </c>
      <c r="D626" s="662" t="s">
        <v>6501</v>
      </c>
      <c r="E626" s="662" t="s">
        <v>6364</v>
      </c>
      <c r="F626" s="665"/>
      <c r="G626" s="665"/>
      <c r="H626" s="665"/>
      <c r="I626" s="665"/>
      <c r="J626" s="665">
        <v>1</v>
      </c>
      <c r="K626" s="665">
        <v>9275</v>
      </c>
      <c r="L626" s="665"/>
      <c r="M626" s="665">
        <v>9275</v>
      </c>
      <c r="N626" s="665">
        <v>2</v>
      </c>
      <c r="O626" s="665">
        <v>18550</v>
      </c>
      <c r="P626" s="678"/>
      <c r="Q626" s="666">
        <v>9275</v>
      </c>
    </row>
    <row r="627" spans="1:17" ht="14.4" customHeight="1" x14ac:dyDescent="0.3">
      <c r="A627" s="661" t="s">
        <v>569</v>
      </c>
      <c r="B627" s="662" t="s">
        <v>5754</v>
      </c>
      <c r="C627" s="662" t="s">
        <v>5558</v>
      </c>
      <c r="D627" s="662" t="s">
        <v>6502</v>
      </c>
      <c r="E627" s="662" t="s">
        <v>6503</v>
      </c>
      <c r="F627" s="665"/>
      <c r="G627" s="665"/>
      <c r="H627" s="665"/>
      <c r="I627" s="665"/>
      <c r="J627" s="665">
        <v>0.3</v>
      </c>
      <c r="K627" s="665">
        <v>686.19</v>
      </c>
      <c r="L627" s="665"/>
      <c r="M627" s="665">
        <v>2287.3000000000002</v>
      </c>
      <c r="N627" s="665"/>
      <c r="O627" s="665"/>
      <c r="P627" s="678"/>
      <c r="Q627" s="666"/>
    </row>
    <row r="628" spans="1:17" ht="14.4" customHeight="1" x14ac:dyDescent="0.3">
      <c r="A628" s="661" t="s">
        <v>569</v>
      </c>
      <c r="B628" s="662" t="s">
        <v>5754</v>
      </c>
      <c r="C628" s="662" t="s">
        <v>5558</v>
      </c>
      <c r="D628" s="662" t="s">
        <v>6504</v>
      </c>
      <c r="E628" s="662" t="s">
        <v>6505</v>
      </c>
      <c r="F628" s="665"/>
      <c r="G628" s="665"/>
      <c r="H628" s="665"/>
      <c r="I628" s="665"/>
      <c r="J628" s="665">
        <v>0.2</v>
      </c>
      <c r="K628" s="665">
        <v>1205.28</v>
      </c>
      <c r="L628" s="665"/>
      <c r="M628" s="665">
        <v>6026.4</v>
      </c>
      <c r="N628" s="665">
        <v>0.2</v>
      </c>
      <c r="O628" s="665">
        <v>1205.28</v>
      </c>
      <c r="P628" s="678"/>
      <c r="Q628" s="666">
        <v>6026.4</v>
      </c>
    </row>
    <row r="629" spans="1:17" ht="14.4" customHeight="1" x14ac:dyDescent="0.3">
      <c r="A629" s="661" t="s">
        <v>569</v>
      </c>
      <c r="B629" s="662" t="s">
        <v>5754</v>
      </c>
      <c r="C629" s="662" t="s">
        <v>5558</v>
      </c>
      <c r="D629" s="662" t="s">
        <v>6506</v>
      </c>
      <c r="E629" s="662" t="s">
        <v>6507</v>
      </c>
      <c r="F629" s="665"/>
      <c r="G629" s="665"/>
      <c r="H629" s="665"/>
      <c r="I629" s="665"/>
      <c r="J629" s="665">
        <v>1</v>
      </c>
      <c r="K629" s="665">
        <v>7358.18</v>
      </c>
      <c r="L629" s="665"/>
      <c r="M629" s="665">
        <v>7358.18</v>
      </c>
      <c r="N629" s="665"/>
      <c r="O629" s="665"/>
      <c r="P629" s="678"/>
      <c r="Q629" s="666"/>
    </row>
    <row r="630" spans="1:17" ht="14.4" customHeight="1" x14ac:dyDescent="0.3">
      <c r="A630" s="661" t="s">
        <v>569</v>
      </c>
      <c r="B630" s="662" t="s">
        <v>5754</v>
      </c>
      <c r="C630" s="662" t="s">
        <v>5558</v>
      </c>
      <c r="D630" s="662" t="s">
        <v>6508</v>
      </c>
      <c r="E630" s="662" t="s">
        <v>6509</v>
      </c>
      <c r="F630" s="665"/>
      <c r="G630" s="665"/>
      <c r="H630" s="665"/>
      <c r="I630" s="665"/>
      <c r="J630" s="665">
        <v>1</v>
      </c>
      <c r="K630" s="665">
        <v>4544.5</v>
      </c>
      <c r="L630" s="665"/>
      <c r="M630" s="665">
        <v>4544.5</v>
      </c>
      <c r="N630" s="665"/>
      <c r="O630" s="665"/>
      <c r="P630" s="678"/>
      <c r="Q630" s="666"/>
    </row>
    <row r="631" spans="1:17" ht="14.4" customHeight="1" x14ac:dyDescent="0.3">
      <c r="A631" s="661" t="s">
        <v>569</v>
      </c>
      <c r="B631" s="662" t="s">
        <v>5754</v>
      </c>
      <c r="C631" s="662" t="s">
        <v>5558</v>
      </c>
      <c r="D631" s="662" t="s">
        <v>6510</v>
      </c>
      <c r="E631" s="662" t="s">
        <v>6511</v>
      </c>
      <c r="F631" s="665">
        <v>4</v>
      </c>
      <c r="G631" s="665">
        <v>8438</v>
      </c>
      <c r="H631" s="665">
        <v>1</v>
      </c>
      <c r="I631" s="665">
        <v>2109.5</v>
      </c>
      <c r="J631" s="665">
        <v>2</v>
      </c>
      <c r="K631" s="665">
        <v>4219</v>
      </c>
      <c r="L631" s="665">
        <v>0.5</v>
      </c>
      <c r="M631" s="665">
        <v>2109.5</v>
      </c>
      <c r="N631" s="665"/>
      <c r="O631" s="665"/>
      <c r="P631" s="678"/>
      <c r="Q631" s="666"/>
    </row>
    <row r="632" spans="1:17" ht="14.4" customHeight="1" x14ac:dyDescent="0.3">
      <c r="A632" s="661" t="s">
        <v>569</v>
      </c>
      <c r="B632" s="662" t="s">
        <v>5754</v>
      </c>
      <c r="C632" s="662" t="s">
        <v>5558</v>
      </c>
      <c r="D632" s="662" t="s">
        <v>6512</v>
      </c>
      <c r="E632" s="662" t="s">
        <v>6513</v>
      </c>
      <c r="F632" s="665">
        <v>0.1</v>
      </c>
      <c r="G632" s="665">
        <v>228.32</v>
      </c>
      <c r="H632" s="665">
        <v>1</v>
      </c>
      <c r="I632" s="665">
        <v>2283.1999999999998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569</v>
      </c>
      <c r="B633" s="662" t="s">
        <v>5754</v>
      </c>
      <c r="C633" s="662" t="s">
        <v>5558</v>
      </c>
      <c r="D633" s="662" t="s">
        <v>6514</v>
      </c>
      <c r="E633" s="662" t="s">
        <v>6515</v>
      </c>
      <c r="F633" s="665"/>
      <c r="G633" s="665"/>
      <c r="H633" s="665"/>
      <c r="I633" s="665"/>
      <c r="J633" s="665">
        <v>0.1</v>
      </c>
      <c r="K633" s="665">
        <v>22.48</v>
      </c>
      <c r="L633" s="665"/>
      <c r="M633" s="665">
        <v>224.79999999999998</v>
      </c>
      <c r="N633" s="665">
        <v>0.2</v>
      </c>
      <c r="O633" s="665">
        <v>44.97</v>
      </c>
      <c r="P633" s="678"/>
      <c r="Q633" s="666">
        <v>224.85</v>
      </c>
    </row>
    <row r="634" spans="1:17" ht="14.4" customHeight="1" x14ac:dyDescent="0.3">
      <c r="A634" s="661" t="s">
        <v>569</v>
      </c>
      <c r="B634" s="662" t="s">
        <v>5754</v>
      </c>
      <c r="C634" s="662" t="s">
        <v>5558</v>
      </c>
      <c r="D634" s="662" t="s">
        <v>6516</v>
      </c>
      <c r="E634" s="662" t="s">
        <v>5980</v>
      </c>
      <c r="F634" s="665"/>
      <c r="G634" s="665"/>
      <c r="H634" s="665"/>
      <c r="I634" s="665"/>
      <c r="J634" s="665">
        <v>3</v>
      </c>
      <c r="K634" s="665">
        <v>419.73</v>
      </c>
      <c r="L634" s="665"/>
      <c r="M634" s="665">
        <v>139.91</v>
      </c>
      <c r="N634" s="665">
        <v>6</v>
      </c>
      <c r="O634" s="665">
        <v>839.46</v>
      </c>
      <c r="P634" s="678"/>
      <c r="Q634" s="666">
        <v>139.91</v>
      </c>
    </row>
    <row r="635" spans="1:17" ht="14.4" customHeight="1" x14ac:dyDescent="0.3">
      <c r="A635" s="661" t="s">
        <v>569</v>
      </c>
      <c r="B635" s="662" t="s">
        <v>5754</v>
      </c>
      <c r="C635" s="662" t="s">
        <v>5558</v>
      </c>
      <c r="D635" s="662" t="s">
        <v>6517</v>
      </c>
      <c r="E635" s="662" t="s">
        <v>6111</v>
      </c>
      <c r="F635" s="665">
        <v>1</v>
      </c>
      <c r="G635" s="665">
        <v>11562.71</v>
      </c>
      <c r="H635" s="665">
        <v>1</v>
      </c>
      <c r="I635" s="665">
        <v>11562.71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569</v>
      </c>
      <c r="B636" s="662" t="s">
        <v>5754</v>
      </c>
      <c r="C636" s="662" t="s">
        <v>5558</v>
      </c>
      <c r="D636" s="662" t="s">
        <v>6518</v>
      </c>
      <c r="E636" s="662" t="s">
        <v>6519</v>
      </c>
      <c r="F636" s="665">
        <v>1</v>
      </c>
      <c r="G636" s="665">
        <v>5531.38</v>
      </c>
      <c r="H636" s="665">
        <v>1</v>
      </c>
      <c r="I636" s="665">
        <v>5531.38</v>
      </c>
      <c r="J636" s="665">
        <v>1</v>
      </c>
      <c r="K636" s="665">
        <v>5531.38</v>
      </c>
      <c r="L636" s="665">
        <v>1</v>
      </c>
      <c r="M636" s="665">
        <v>5531.38</v>
      </c>
      <c r="N636" s="665">
        <v>2</v>
      </c>
      <c r="O636" s="665">
        <v>11062.76</v>
      </c>
      <c r="P636" s="678">
        <v>2</v>
      </c>
      <c r="Q636" s="666">
        <v>5531.38</v>
      </c>
    </row>
    <row r="637" spans="1:17" ht="14.4" customHeight="1" x14ac:dyDescent="0.3">
      <c r="A637" s="661" t="s">
        <v>569</v>
      </c>
      <c r="B637" s="662" t="s">
        <v>5754</v>
      </c>
      <c r="C637" s="662" t="s">
        <v>5558</v>
      </c>
      <c r="D637" s="662" t="s">
        <v>6520</v>
      </c>
      <c r="E637" s="662" t="s">
        <v>6521</v>
      </c>
      <c r="F637" s="665"/>
      <c r="G637" s="665"/>
      <c r="H637" s="665"/>
      <c r="I637" s="665"/>
      <c r="J637" s="665">
        <v>1</v>
      </c>
      <c r="K637" s="665">
        <v>1030</v>
      </c>
      <c r="L637" s="665"/>
      <c r="M637" s="665">
        <v>1030</v>
      </c>
      <c r="N637" s="665"/>
      <c r="O637" s="665"/>
      <c r="P637" s="678"/>
      <c r="Q637" s="666"/>
    </row>
    <row r="638" spans="1:17" ht="14.4" customHeight="1" x14ac:dyDescent="0.3">
      <c r="A638" s="661" t="s">
        <v>569</v>
      </c>
      <c r="B638" s="662" t="s">
        <v>5754</v>
      </c>
      <c r="C638" s="662" t="s">
        <v>5558</v>
      </c>
      <c r="D638" s="662" t="s">
        <v>6522</v>
      </c>
      <c r="E638" s="662" t="s">
        <v>6523</v>
      </c>
      <c r="F638" s="665"/>
      <c r="G638" s="665"/>
      <c r="H638" s="665"/>
      <c r="I638" s="665"/>
      <c r="J638" s="665">
        <v>2</v>
      </c>
      <c r="K638" s="665">
        <v>1032</v>
      </c>
      <c r="L638" s="665"/>
      <c r="M638" s="665">
        <v>516</v>
      </c>
      <c r="N638" s="665">
        <v>1</v>
      </c>
      <c r="O638" s="665">
        <v>516</v>
      </c>
      <c r="P638" s="678"/>
      <c r="Q638" s="666">
        <v>516</v>
      </c>
    </row>
    <row r="639" spans="1:17" ht="14.4" customHeight="1" x14ac:dyDescent="0.3">
      <c r="A639" s="661" t="s">
        <v>569</v>
      </c>
      <c r="B639" s="662" t="s">
        <v>5754</v>
      </c>
      <c r="C639" s="662" t="s">
        <v>5558</v>
      </c>
      <c r="D639" s="662" t="s">
        <v>6524</v>
      </c>
      <c r="E639" s="662" t="s">
        <v>6525</v>
      </c>
      <c r="F639" s="665"/>
      <c r="G639" s="665"/>
      <c r="H639" s="665"/>
      <c r="I639" s="665"/>
      <c r="J639" s="665">
        <v>4</v>
      </c>
      <c r="K639" s="665">
        <v>1648</v>
      </c>
      <c r="L639" s="665"/>
      <c r="M639" s="665">
        <v>412</v>
      </c>
      <c r="N639" s="665">
        <v>4</v>
      </c>
      <c r="O639" s="665">
        <v>1648</v>
      </c>
      <c r="P639" s="678"/>
      <c r="Q639" s="666">
        <v>412</v>
      </c>
    </row>
    <row r="640" spans="1:17" ht="14.4" customHeight="1" x14ac:dyDescent="0.3">
      <c r="A640" s="661" t="s">
        <v>569</v>
      </c>
      <c r="B640" s="662" t="s">
        <v>5754</v>
      </c>
      <c r="C640" s="662" t="s">
        <v>5558</v>
      </c>
      <c r="D640" s="662" t="s">
        <v>6526</v>
      </c>
      <c r="E640" s="662" t="s">
        <v>6527</v>
      </c>
      <c r="F640" s="665"/>
      <c r="G640" s="665"/>
      <c r="H640" s="665"/>
      <c r="I640" s="665"/>
      <c r="J640" s="665">
        <v>2</v>
      </c>
      <c r="K640" s="665">
        <v>16908</v>
      </c>
      <c r="L640" s="665"/>
      <c r="M640" s="665">
        <v>8454</v>
      </c>
      <c r="N640" s="665">
        <v>2</v>
      </c>
      <c r="O640" s="665">
        <v>16908</v>
      </c>
      <c r="P640" s="678"/>
      <c r="Q640" s="666">
        <v>8454</v>
      </c>
    </row>
    <row r="641" spans="1:17" ht="14.4" customHeight="1" x14ac:dyDescent="0.3">
      <c r="A641" s="661" t="s">
        <v>569</v>
      </c>
      <c r="B641" s="662" t="s">
        <v>5754</v>
      </c>
      <c r="C641" s="662" t="s">
        <v>5558</v>
      </c>
      <c r="D641" s="662" t="s">
        <v>6528</v>
      </c>
      <c r="E641" s="662" t="s">
        <v>6529</v>
      </c>
      <c r="F641" s="665"/>
      <c r="G641" s="665"/>
      <c r="H641" s="665"/>
      <c r="I641" s="665"/>
      <c r="J641" s="665">
        <v>1</v>
      </c>
      <c r="K641" s="665">
        <v>1359.71</v>
      </c>
      <c r="L641" s="665"/>
      <c r="M641" s="665">
        <v>1359.71</v>
      </c>
      <c r="N641" s="665">
        <v>45</v>
      </c>
      <c r="O641" s="665">
        <v>61186.95</v>
      </c>
      <c r="P641" s="678"/>
      <c r="Q641" s="666">
        <v>1359.71</v>
      </c>
    </row>
    <row r="642" spans="1:17" ht="14.4" customHeight="1" x14ac:dyDescent="0.3">
      <c r="A642" s="661" t="s">
        <v>569</v>
      </c>
      <c r="B642" s="662" t="s">
        <v>5754</v>
      </c>
      <c r="C642" s="662" t="s">
        <v>5558</v>
      </c>
      <c r="D642" s="662" t="s">
        <v>6530</v>
      </c>
      <c r="E642" s="662" t="s">
        <v>5965</v>
      </c>
      <c r="F642" s="665">
        <v>1</v>
      </c>
      <c r="G642" s="665">
        <v>2831.66</v>
      </c>
      <c r="H642" s="665">
        <v>1</v>
      </c>
      <c r="I642" s="665">
        <v>2831.66</v>
      </c>
      <c r="J642" s="665">
        <v>1</v>
      </c>
      <c r="K642" s="665">
        <v>2831.66</v>
      </c>
      <c r="L642" s="665">
        <v>1</v>
      </c>
      <c r="M642" s="665">
        <v>2831.66</v>
      </c>
      <c r="N642" s="665">
        <v>3</v>
      </c>
      <c r="O642" s="665">
        <v>8494.98</v>
      </c>
      <c r="P642" s="678">
        <v>3</v>
      </c>
      <c r="Q642" s="666">
        <v>2831.66</v>
      </c>
    </row>
    <row r="643" spans="1:17" ht="14.4" customHeight="1" x14ac:dyDescent="0.3">
      <c r="A643" s="661" t="s">
        <v>569</v>
      </c>
      <c r="B643" s="662" t="s">
        <v>5754</v>
      </c>
      <c r="C643" s="662" t="s">
        <v>5558</v>
      </c>
      <c r="D643" s="662" t="s">
        <v>6531</v>
      </c>
      <c r="E643" s="662" t="s">
        <v>6532</v>
      </c>
      <c r="F643" s="665"/>
      <c r="G643" s="665"/>
      <c r="H643" s="665"/>
      <c r="I643" s="665"/>
      <c r="J643" s="665">
        <v>1</v>
      </c>
      <c r="K643" s="665">
        <v>2881.09</v>
      </c>
      <c r="L643" s="665"/>
      <c r="M643" s="665">
        <v>2881.09</v>
      </c>
      <c r="N643" s="665"/>
      <c r="O643" s="665"/>
      <c r="P643" s="678"/>
      <c r="Q643" s="666"/>
    </row>
    <row r="644" spans="1:17" ht="14.4" customHeight="1" x14ac:dyDescent="0.3">
      <c r="A644" s="661" t="s">
        <v>569</v>
      </c>
      <c r="B644" s="662" t="s">
        <v>5754</v>
      </c>
      <c r="C644" s="662" t="s">
        <v>5558</v>
      </c>
      <c r="D644" s="662" t="s">
        <v>6533</v>
      </c>
      <c r="E644" s="662" t="s">
        <v>6534</v>
      </c>
      <c r="F644" s="665"/>
      <c r="G644" s="665"/>
      <c r="H644" s="665"/>
      <c r="I644" s="665"/>
      <c r="J644" s="665">
        <v>1</v>
      </c>
      <c r="K644" s="665">
        <v>18507</v>
      </c>
      <c r="L644" s="665"/>
      <c r="M644" s="665">
        <v>18507</v>
      </c>
      <c r="N644" s="665">
        <v>1</v>
      </c>
      <c r="O644" s="665">
        <v>18507</v>
      </c>
      <c r="P644" s="678"/>
      <c r="Q644" s="666">
        <v>18507</v>
      </c>
    </row>
    <row r="645" spans="1:17" ht="14.4" customHeight="1" x14ac:dyDescent="0.3">
      <c r="A645" s="661" t="s">
        <v>569</v>
      </c>
      <c r="B645" s="662" t="s">
        <v>5754</v>
      </c>
      <c r="C645" s="662" t="s">
        <v>5558</v>
      </c>
      <c r="D645" s="662" t="s">
        <v>6535</v>
      </c>
      <c r="E645" s="662" t="s">
        <v>6536</v>
      </c>
      <c r="F645" s="665"/>
      <c r="G645" s="665"/>
      <c r="H645" s="665"/>
      <c r="I645" s="665"/>
      <c r="J645" s="665">
        <v>0.1</v>
      </c>
      <c r="K645" s="665">
        <v>252.72</v>
      </c>
      <c r="L645" s="665"/>
      <c r="M645" s="665">
        <v>2527.1999999999998</v>
      </c>
      <c r="N645" s="665"/>
      <c r="O645" s="665"/>
      <c r="P645" s="678"/>
      <c r="Q645" s="666"/>
    </row>
    <row r="646" spans="1:17" ht="14.4" customHeight="1" x14ac:dyDescent="0.3">
      <c r="A646" s="661" t="s">
        <v>569</v>
      </c>
      <c r="B646" s="662" t="s">
        <v>5754</v>
      </c>
      <c r="C646" s="662" t="s">
        <v>5558</v>
      </c>
      <c r="D646" s="662" t="s">
        <v>6537</v>
      </c>
      <c r="E646" s="662" t="s">
        <v>6538</v>
      </c>
      <c r="F646" s="665"/>
      <c r="G646" s="665"/>
      <c r="H646" s="665"/>
      <c r="I646" s="665"/>
      <c r="J646" s="665">
        <v>0.1</v>
      </c>
      <c r="K646" s="665">
        <v>1049.1500000000001</v>
      </c>
      <c r="L646" s="665"/>
      <c r="M646" s="665">
        <v>10491.5</v>
      </c>
      <c r="N646" s="665"/>
      <c r="O646" s="665"/>
      <c r="P646" s="678"/>
      <c r="Q646" s="666"/>
    </row>
    <row r="647" spans="1:17" ht="14.4" customHeight="1" x14ac:dyDescent="0.3">
      <c r="A647" s="661" t="s">
        <v>569</v>
      </c>
      <c r="B647" s="662" t="s">
        <v>5754</v>
      </c>
      <c r="C647" s="662" t="s">
        <v>5558</v>
      </c>
      <c r="D647" s="662" t="s">
        <v>6539</v>
      </c>
      <c r="E647" s="662" t="s">
        <v>5758</v>
      </c>
      <c r="F647" s="665"/>
      <c r="G647" s="665"/>
      <c r="H647" s="665"/>
      <c r="I647" s="665"/>
      <c r="J647" s="665">
        <v>1</v>
      </c>
      <c r="K647" s="665">
        <v>1649.48</v>
      </c>
      <c r="L647" s="665"/>
      <c r="M647" s="665">
        <v>1649.48</v>
      </c>
      <c r="N647" s="665">
        <v>1</v>
      </c>
      <c r="O647" s="665">
        <v>1649.48</v>
      </c>
      <c r="P647" s="678"/>
      <c r="Q647" s="666">
        <v>1649.48</v>
      </c>
    </row>
    <row r="648" spans="1:17" ht="14.4" customHeight="1" x14ac:dyDescent="0.3">
      <c r="A648" s="661" t="s">
        <v>569</v>
      </c>
      <c r="B648" s="662" t="s">
        <v>5754</v>
      </c>
      <c r="C648" s="662" t="s">
        <v>5558</v>
      </c>
      <c r="D648" s="662" t="s">
        <v>6540</v>
      </c>
      <c r="E648" s="662" t="s">
        <v>6199</v>
      </c>
      <c r="F648" s="665"/>
      <c r="G648" s="665"/>
      <c r="H648" s="665"/>
      <c r="I648" s="665"/>
      <c r="J648" s="665">
        <v>1</v>
      </c>
      <c r="K648" s="665">
        <v>11790.71</v>
      </c>
      <c r="L648" s="665"/>
      <c r="M648" s="665">
        <v>11790.71</v>
      </c>
      <c r="N648" s="665"/>
      <c r="O648" s="665"/>
      <c r="P648" s="678"/>
      <c r="Q648" s="666"/>
    </row>
    <row r="649" spans="1:17" ht="14.4" customHeight="1" x14ac:dyDescent="0.3">
      <c r="A649" s="661" t="s">
        <v>569</v>
      </c>
      <c r="B649" s="662" t="s">
        <v>5754</v>
      </c>
      <c r="C649" s="662" t="s">
        <v>5558</v>
      </c>
      <c r="D649" s="662" t="s">
        <v>6541</v>
      </c>
      <c r="E649" s="662" t="s">
        <v>6542</v>
      </c>
      <c r="F649" s="665"/>
      <c r="G649" s="665"/>
      <c r="H649" s="665"/>
      <c r="I649" s="665"/>
      <c r="J649" s="665">
        <v>4</v>
      </c>
      <c r="K649" s="665">
        <v>5148.6400000000003</v>
      </c>
      <c r="L649" s="665"/>
      <c r="M649" s="665">
        <v>1287.1600000000001</v>
      </c>
      <c r="N649" s="665">
        <v>4</v>
      </c>
      <c r="O649" s="665">
        <v>5148.6400000000003</v>
      </c>
      <c r="P649" s="678"/>
      <c r="Q649" s="666">
        <v>1287.1600000000001</v>
      </c>
    </row>
    <row r="650" spans="1:17" ht="14.4" customHeight="1" x14ac:dyDescent="0.3">
      <c r="A650" s="661" t="s">
        <v>569</v>
      </c>
      <c r="B650" s="662" t="s">
        <v>5754</v>
      </c>
      <c r="C650" s="662" t="s">
        <v>5558</v>
      </c>
      <c r="D650" s="662" t="s">
        <v>6543</v>
      </c>
      <c r="E650" s="662" t="s">
        <v>6148</v>
      </c>
      <c r="F650" s="665"/>
      <c r="G650" s="665"/>
      <c r="H650" s="665"/>
      <c r="I650" s="665"/>
      <c r="J650" s="665"/>
      <c r="K650" s="665"/>
      <c r="L650" s="665"/>
      <c r="M650" s="665"/>
      <c r="N650" s="665">
        <v>2</v>
      </c>
      <c r="O650" s="665">
        <v>1324.48</v>
      </c>
      <c r="P650" s="678"/>
      <c r="Q650" s="666">
        <v>662.24</v>
      </c>
    </row>
    <row r="651" spans="1:17" ht="14.4" customHeight="1" x14ac:dyDescent="0.3">
      <c r="A651" s="661" t="s">
        <v>569</v>
      </c>
      <c r="B651" s="662" t="s">
        <v>5754</v>
      </c>
      <c r="C651" s="662" t="s">
        <v>5558</v>
      </c>
      <c r="D651" s="662" t="s">
        <v>6544</v>
      </c>
      <c r="E651" s="662" t="s">
        <v>6545</v>
      </c>
      <c r="F651" s="665"/>
      <c r="G651" s="665"/>
      <c r="H651" s="665"/>
      <c r="I651" s="665"/>
      <c r="J651" s="665">
        <v>1</v>
      </c>
      <c r="K651" s="665">
        <v>17479.82</v>
      </c>
      <c r="L651" s="665"/>
      <c r="M651" s="665">
        <v>17479.82</v>
      </c>
      <c r="N651" s="665"/>
      <c r="O651" s="665"/>
      <c r="P651" s="678"/>
      <c r="Q651" s="666"/>
    </row>
    <row r="652" spans="1:17" ht="14.4" customHeight="1" x14ac:dyDescent="0.3">
      <c r="A652" s="661" t="s">
        <v>569</v>
      </c>
      <c r="B652" s="662" t="s">
        <v>5754</v>
      </c>
      <c r="C652" s="662" t="s">
        <v>5558</v>
      </c>
      <c r="D652" s="662" t="s">
        <v>6546</v>
      </c>
      <c r="E652" s="662" t="s">
        <v>6249</v>
      </c>
      <c r="F652" s="665"/>
      <c r="G652" s="665"/>
      <c r="H652" s="665"/>
      <c r="I652" s="665"/>
      <c r="J652" s="665">
        <v>1</v>
      </c>
      <c r="K652" s="665">
        <v>780.38</v>
      </c>
      <c r="L652" s="665"/>
      <c r="M652" s="665">
        <v>780.38</v>
      </c>
      <c r="N652" s="665"/>
      <c r="O652" s="665"/>
      <c r="P652" s="678"/>
      <c r="Q652" s="666"/>
    </row>
    <row r="653" spans="1:17" ht="14.4" customHeight="1" x14ac:dyDescent="0.3">
      <c r="A653" s="661" t="s">
        <v>569</v>
      </c>
      <c r="B653" s="662" t="s">
        <v>5754</v>
      </c>
      <c r="C653" s="662" t="s">
        <v>5558</v>
      </c>
      <c r="D653" s="662" t="s">
        <v>6547</v>
      </c>
      <c r="E653" s="662" t="s">
        <v>6548</v>
      </c>
      <c r="F653" s="665"/>
      <c r="G653" s="665"/>
      <c r="H653" s="665"/>
      <c r="I653" s="665"/>
      <c r="J653" s="665">
        <v>1</v>
      </c>
      <c r="K653" s="665">
        <v>8283.65</v>
      </c>
      <c r="L653" s="665"/>
      <c r="M653" s="665">
        <v>8283.65</v>
      </c>
      <c r="N653" s="665"/>
      <c r="O653" s="665"/>
      <c r="P653" s="678"/>
      <c r="Q653" s="666"/>
    </row>
    <row r="654" spans="1:17" ht="14.4" customHeight="1" x14ac:dyDescent="0.3">
      <c r="A654" s="661" t="s">
        <v>569</v>
      </c>
      <c r="B654" s="662" t="s">
        <v>5754</v>
      </c>
      <c r="C654" s="662" t="s">
        <v>5558</v>
      </c>
      <c r="D654" s="662" t="s">
        <v>6549</v>
      </c>
      <c r="E654" s="662" t="s">
        <v>6364</v>
      </c>
      <c r="F654" s="665">
        <v>1</v>
      </c>
      <c r="G654" s="665">
        <v>3960</v>
      </c>
      <c r="H654" s="665">
        <v>1</v>
      </c>
      <c r="I654" s="665">
        <v>3960</v>
      </c>
      <c r="J654" s="665">
        <v>1</v>
      </c>
      <c r="K654" s="665">
        <v>3960</v>
      </c>
      <c r="L654" s="665">
        <v>1</v>
      </c>
      <c r="M654" s="665">
        <v>3960</v>
      </c>
      <c r="N654" s="665">
        <v>1</v>
      </c>
      <c r="O654" s="665">
        <v>3960</v>
      </c>
      <c r="P654" s="678">
        <v>1</v>
      </c>
      <c r="Q654" s="666">
        <v>3960</v>
      </c>
    </row>
    <row r="655" spans="1:17" ht="14.4" customHeight="1" x14ac:dyDescent="0.3">
      <c r="A655" s="661" t="s">
        <v>569</v>
      </c>
      <c r="B655" s="662" t="s">
        <v>5754</v>
      </c>
      <c r="C655" s="662" t="s">
        <v>5558</v>
      </c>
      <c r="D655" s="662" t="s">
        <v>6550</v>
      </c>
      <c r="E655" s="662" t="s">
        <v>6356</v>
      </c>
      <c r="F655" s="665"/>
      <c r="G655" s="665"/>
      <c r="H655" s="665"/>
      <c r="I655" s="665"/>
      <c r="J655" s="665">
        <v>1</v>
      </c>
      <c r="K655" s="665">
        <v>625</v>
      </c>
      <c r="L655" s="665"/>
      <c r="M655" s="665">
        <v>625</v>
      </c>
      <c r="N655" s="665"/>
      <c r="O655" s="665"/>
      <c r="P655" s="678"/>
      <c r="Q655" s="666"/>
    </row>
    <row r="656" spans="1:17" ht="14.4" customHeight="1" x14ac:dyDescent="0.3">
      <c r="A656" s="661" t="s">
        <v>569</v>
      </c>
      <c r="B656" s="662" t="s">
        <v>5754</v>
      </c>
      <c r="C656" s="662" t="s">
        <v>5558</v>
      </c>
      <c r="D656" s="662" t="s">
        <v>6551</v>
      </c>
      <c r="E656" s="662" t="s">
        <v>6552</v>
      </c>
      <c r="F656" s="665"/>
      <c r="G656" s="665"/>
      <c r="H656" s="665"/>
      <c r="I656" s="665"/>
      <c r="J656" s="665">
        <v>1</v>
      </c>
      <c r="K656" s="665">
        <v>6286.4</v>
      </c>
      <c r="L656" s="665"/>
      <c r="M656" s="665">
        <v>6286.4</v>
      </c>
      <c r="N656" s="665"/>
      <c r="O656" s="665"/>
      <c r="P656" s="678"/>
      <c r="Q656" s="666"/>
    </row>
    <row r="657" spans="1:17" ht="14.4" customHeight="1" x14ac:dyDescent="0.3">
      <c r="A657" s="661" t="s">
        <v>569</v>
      </c>
      <c r="B657" s="662" t="s">
        <v>5754</v>
      </c>
      <c r="C657" s="662" t="s">
        <v>5558</v>
      </c>
      <c r="D657" s="662" t="s">
        <v>6553</v>
      </c>
      <c r="E657" s="662" t="s">
        <v>6430</v>
      </c>
      <c r="F657" s="665"/>
      <c r="G657" s="665"/>
      <c r="H657" s="665"/>
      <c r="I657" s="665"/>
      <c r="J657" s="665">
        <v>1</v>
      </c>
      <c r="K657" s="665">
        <v>9812</v>
      </c>
      <c r="L657" s="665"/>
      <c r="M657" s="665">
        <v>9812</v>
      </c>
      <c r="N657" s="665"/>
      <c r="O657" s="665"/>
      <c r="P657" s="678"/>
      <c r="Q657" s="666"/>
    </row>
    <row r="658" spans="1:17" ht="14.4" customHeight="1" x14ac:dyDescent="0.3">
      <c r="A658" s="661" t="s">
        <v>569</v>
      </c>
      <c r="B658" s="662" t="s">
        <v>5754</v>
      </c>
      <c r="C658" s="662" t="s">
        <v>5558</v>
      </c>
      <c r="D658" s="662" t="s">
        <v>6554</v>
      </c>
      <c r="E658" s="662" t="s">
        <v>6552</v>
      </c>
      <c r="F658" s="665"/>
      <c r="G658" s="665"/>
      <c r="H658" s="665"/>
      <c r="I658" s="665"/>
      <c r="J658" s="665">
        <v>1</v>
      </c>
      <c r="K658" s="665">
        <v>6286.4</v>
      </c>
      <c r="L658" s="665"/>
      <c r="M658" s="665">
        <v>6286.4</v>
      </c>
      <c r="N658" s="665"/>
      <c r="O658" s="665"/>
      <c r="P658" s="678"/>
      <c r="Q658" s="666"/>
    </row>
    <row r="659" spans="1:17" ht="14.4" customHeight="1" x14ac:dyDescent="0.3">
      <c r="A659" s="661" t="s">
        <v>569</v>
      </c>
      <c r="B659" s="662" t="s">
        <v>5754</v>
      </c>
      <c r="C659" s="662" t="s">
        <v>5558</v>
      </c>
      <c r="D659" s="662" t="s">
        <v>6555</v>
      </c>
      <c r="E659" s="662" t="s">
        <v>6359</v>
      </c>
      <c r="F659" s="665"/>
      <c r="G659" s="665"/>
      <c r="H659" s="665"/>
      <c r="I659" s="665"/>
      <c r="J659" s="665">
        <v>3</v>
      </c>
      <c r="K659" s="665">
        <v>2604</v>
      </c>
      <c r="L659" s="665"/>
      <c r="M659" s="665">
        <v>868</v>
      </c>
      <c r="N659" s="665">
        <v>3</v>
      </c>
      <c r="O659" s="665">
        <v>2604</v>
      </c>
      <c r="P659" s="678"/>
      <c r="Q659" s="666">
        <v>868</v>
      </c>
    </row>
    <row r="660" spans="1:17" ht="14.4" customHeight="1" x14ac:dyDescent="0.3">
      <c r="A660" s="661" t="s">
        <v>569</v>
      </c>
      <c r="B660" s="662" t="s">
        <v>5754</v>
      </c>
      <c r="C660" s="662" t="s">
        <v>5558</v>
      </c>
      <c r="D660" s="662" t="s">
        <v>6556</v>
      </c>
      <c r="E660" s="662" t="s">
        <v>6557</v>
      </c>
      <c r="F660" s="665">
        <v>2</v>
      </c>
      <c r="G660" s="665">
        <v>15600.66</v>
      </c>
      <c r="H660" s="665">
        <v>1</v>
      </c>
      <c r="I660" s="665">
        <v>7800.33</v>
      </c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569</v>
      </c>
      <c r="B661" s="662" t="s">
        <v>5754</v>
      </c>
      <c r="C661" s="662" t="s">
        <v>5558</v>
      </c>
      <c r="D661" s="662" t="s">
        <v>6558</v>
      </c>
      <c r="E661" s="662" t="s">
        <v>6559</v>
      </c>
      <c r="F661" s="665"/>
      <c r="G661" s="665"/>
      <c r="H661" s="665"/>
      <c r="I661" s="665"/>
      <c r="J661" s="665"/>
      <c r="K661" s="665"/>
      <c r="L661" s="665"/>
      <c r="M661" s="665"/>
      <c r="N661" s="665">
        <v>0.1</v>
      </c>
      <c r="O661" s="665">
        <v>188.22</v>
      </c>
      <c r="P661" s="678"/>
      <c r="Q661" s="666">
        <v>1882.1999999999998</v>
      </c>
    </row>
    <row r="662" spans="1:17" ht="14.4" customHeight="1" x14ac:dyDescent="0.3">
      <c r="A662" s="661" t="s">
        <v>569</v>
      </c>
      <c r="B662" s="662" t="s">
        <v>5754</v>
      </c>
      <c r="C662" s="662" t="s">
        <v>5558</v>
      </c>
      <c r="D662" s="662" t="s">
        <v>6560</v>
      </c>
      <c r="E662" s="662" t="s">
        <v>6519</v>
      </c>
      <c r="F662" s="665">
        <v>1</v>
      </c>
      <c r="G662" s="665">
        <v>2713.2</v>
      </c>
      <c r="H662" s="665">
        <v>1</v>
      </c>
      <c r="I662" s="665">
        <v>2713.2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569</v>
      </c>
      <c r="B663" s="662" t="s">
        <v>5754</v>
      </c>
      <c r="C663" s="662" t="s">
        <v>5558</v>
      </c>
      <c r="D663" s="662" t="s">
        <v>6561</v>
      </c>
      <c r="E663" s="662" t="s">
        <v>6562</v>
      </c>
      <c r="F663" s="665">
        <v>1</v>
      </c>
      <c r="G663" s="665">
        <v>10077.6</v>
      </c>
      <c r="H663" s="665">
        <v>1</v>
      </c>
      <c r="I663" s="665">
        <v>10077.6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569</v>
      </c>
      <c r="B664" s="662" t="s">
        <v>5754</v>
      </c>
      <c r="C664" s="662" t="s">
        <v>5558</v>
      </c>
      <c r="D664" s="662" t="s">
        <v>6563</v>
      </c>
      <c r="E664" s="662" t="s">
        <v>6564</v>
      </c>
      <c r="F664" s="665"/>
      <c r="G664" s="665"/>
      <c r="H664" s="665"/>
      <c r="I664" s="665"/>
      <c r="J664" s="665">
        <v>1</v>
      </c>
      <c r="K664" s="665">
        <v>15694.73</v>
      </c>
      <c r="L664" s="665"/>
      <c r="M664" s="665">
        <v>15694.73</v>
      </c>
      <c r="N664" s="665"/>
      <c r="O664" s="665"/>
      <c r="P664" s="678"/>
      <c r="Q664" s="666"/>
    </row>
    <row r="665" spans="1:17" ht="14.4" customHeight="1" x14ac:dyDescent="0.3">
      <c r="A665" s="661" t="s">
        <v>569</v>
      </c>
      <c r="B665" s="662" t="s">
        <v>5754</v>
      </c>
      <c r="C665" s="662" t="s">
        <v>5558</v>
      </c>
      <c r="D665" s="662" t="s">
        <v>6565</v>
      </c>
      <c r="E665" s="662" t="s">
        <v>6566</v>
      </c>
      <c r="F665" s="665"/>
      <c r="G665" s="665"/>
      <c r="H665" s="665"/>
      <c r="I665" s="665"/>
      <c r="J665" s="665">
        <v>1</v>
      </c>
      <c r="K665" s="665">
        <v>18952</v>
      </c>
      <c r="L665" s="665"/>
      <c r="M665" s="665">
        <v>18952</v>
      </c>
      <c r="N665" s="665"/>
      <c r="O665" s="665"/>
      <c r="P665" s="678"/>
      <c r="Q665" s="666"/>
    </row>
    <row r="666" spans="1:17" ht="14.4" customHeight="1" x14ac:dyDescent="0.3">
      <c r="A666" s="661" t="s">
        <v>569</v>
      </c>
      <c r="B666" s="662" t="s">
        <v>5754</v>
      </c>
      <c r="C666" s="662" t="s">
        <v>5558</v>
      </c>
      <c r="D666" s="662" t="s">
        <v>6567</v>
      </c>
      <c r="E666" s="662" t="s">
        <v>6568</v>
      </c>
      <c r="F666" s="665"/>
      <c r="G666" s="665"/>
      <c r="H666" s="665"/>
      <c r="I666" s="665"/>
      <c r="J666" s="665"/>
      <c r="K666" s="665"/>
      <c r="L666" s="665"/>
      <c r="M666" s="665"/>
      <c r="N666" s="665">
        <v>2</v>
      </c>
      <c r="O666" s="665">
        <v>5046</v>
      </c>
      <c r="P666" s="678"/>
      <c r="Q666" s="666">
        <v>2523</v>
      </c>
    </row>
    <row r="667" spans="1:17" ht="14.4" customHeight="1" x14ac:dyDescent="0.3">
      <c r="A667" s="661" t="s">
        <v>569</v>
      </c>
      <c r="B667" s="662" t="s">
        <v>5754</v>
      </c>
      <c r="C667" s="662" t="s">
        <v>5558</v>
      </c>
      <c r="D667" s="662" t="s">
        <v>6569</v>
      </c>
      <c r="E667" s="662" t="s">
        <v>6346</v>
      </c>
      <c r="F667" s="665"/>
      <c r="G667" s="665"/>
      <c r="H667" s="665"/>
      <c r="I667" s="665"/>
      <c r="J667" s="665"/>
      <c r="K667" s="665"/>
      <c r="L667" s="665"/>
      <c r="M667" s="665"/>
      <c r="N667" s="665">
        <v>1</v>
      </c>
      <c r="O667" s="665">
        <v>7047.4</v>
      </c>
      <c r="P667" s="678"/>
      <c r="Q667" s="666">
        <v>7047.4</v>
      </c>
    </row>
    <row r="668" spans="1:17" ht="14.4" customHeight="1" x14ac:dyDescent="0.3">
      <c r="A668" s="661" t="s">
        <v>569</v>
      </c>
      <c r="B668" s="662" t="s">
        <v>5754</v>
      </c>
      <c r="C668" s="662" t="s">
        <v>5558</v>
      </c>
      <c r="D668" s="662" t="s">
        <v>6570</v>
      </c>
      <c r="E668" s="662" t="s">
        <v>6571</v>
      </c>
      <c r="F668" s="665"/>
      <c r="G668" s="665"/>
      <c r="H668" s="665"/>
      <c r="I668" s="665"/>
      <c r="J668" s="665"/>
      <c r="K668" s="665"/>
      <c r="L668" s="665"/>
      <c r="M668" s="665"/>
      <c r="N668" s="665">
        <v>89</v>
      </c>
      <c r="O668" s="665">
        <v>95741.75</v>
      </c>
      <c r="P668" s="678"/>
      <c r="Q668" s="666">
        <v>1075.75</v>
      </c>
    </row>
    <row r="669" spans="1:17" ht="14.4" customHeight="1" x14ac:dyDescent="0.3">
      <c r="A669" s="661" t="s">
        <v>569</v>
      </c>
      <c r="B669" s="662" t="s">
        <v>5754</v>
      </c>
      <c r="C669" s="662" t="s">
        <v>5558</v>
      </c>
      <c r="D669" s="662" t="s">
        <v>6572</v>
      </c>
      <c r="E669" s="662" t="s">
        <v>6573</v>
      </c>
      <c r="F669" s="665"/>
      <c r="G669" s="665"/>
      <c r="H669" s="665"/>
      <c r="I669" s="665"/>
      <c r="J669" s="665"/>
      <c r="K669" s="665"/>
      <c r="L669" s="665"/>
      <c r="M669" s="665"/>
      <c r="N669" s="665">
        <v>2</v>
      </c>
      <c r="O669" s="665">
        <v>13410.92</v>
      </c>
      <c r="P669" s="678"/>
      <c r="Q669" s="666">
        <v>6705.46</v>
      </c>
    </row>
    <row r="670" spans="1:17" ht="14.4" customHeight="1" x14ac:dyDescent="0.3">
      <c r="A670" s="661" t="s">
        <v>569</v>
      </c>
      <c r="B670" s="662" t="s">
        <v>5754</v>
      </c>
      <c r="C670" s="662" t="s">
        <v>5558</v>
      </c>
      <c r="D670" s="662" t="s">
        <v>6574</v>
      </c>
      <c r="E670" s="662" t="s">
        <v>6575</v>
      </c>
      <c r="F670" s="665"/>
      <c r="G670" s="665"/>
      <c r="H670" s="665"/>
      <c r="I670" s="665"/>
      <c r="J670" s="665"/>
      <c r="K670" s="665"/>
      <c r="L670" s="665"/>
      <c r="M670" s="665"/>
      <c r="N670" s="665">
        <v>10</v>
      </c>
      <c r="O670" s="665">
        <v>7403.2</v>
      </c>
      <c r="P670" s="678"/>
      <c r="Q670" s="666">
        <v>740.31999999999994</v>
      </c>
    </row>
    <row r="671" spans="1:17" ht="14.4" customHeight="1" x14ac:dyDescent="0.3">
      <c r="A671" s="661" t="s">
        <v>569</v>
      </c>
      <c r="B671" s="662" t="s">
        <v>5754</v>
      </c>
      <c r="C671" s="662" t="s">
        <v>5558</v>
      </c>
      <c r="D671" s="662" t="s">
        <v>6576</v>
      </c>
      <c r="E671" s="662" t="s">
        <v>6577</v>
      </c>
      <c r="F671" s="665"/>
      <c r="G671" s="665"/>
      <c r="H671" s="665"/>
      <c r="I671" s="665"/>
      <c r="J671" s="665"/>
      <c r="K671" s="665"/>
      <c r="L671" s="665"/>
      <c r="M671" s="665"/>
      <c r="N671" s="665">
        <v>33</v>
      </c>
      <c r="O671" s="665">
        <v>53352.090000000004</v>
      </c>
      <c r="P671" s="678"/>
      <c r="Q671" s="666">
        <v>1616.73</v>
      </c>
    </row>
    <row r="672" spans="1:17" ht="14.4" customHeight="1" x14ac:dyDescent="0.3">
      <c r="A672" s="661" t="s">
        <v>569</v>
      </c>
      <c r="B672" s="662" t="s">
        <v>5754</v>
      </c>
      <c r="C672" s="662" t="s">
        <v>5558</v>
      </c>
      <c r="D672" s="662" t="s">
        <v>6578</v>
      </c>
      <c r="E672" s="662" t="s">
        <v>6575</v>
      </c>
      <c r="F672" s="665"/>
      <c r="G672" s="665"/>
      <c r="H672" s="665"/>
      <c r="I672" s="665"/>
      <c r="J672" s="665"/>
      <c r="K672" s="665"/>
      <c r="L672" s="665"/>
      <c r="M672" s="665"/>
      <c r="N672" s="665">
        <v>4</v>
      </c>
      <c r="O672" s="665">
        <v>3186.2</v>
      </c>
      <c r="P672" s="678"/>
      <c r="Q672" s="666">
        <v>796.55</v>
      </c>
    </row>
    <row r="673" spans="1:17" ht="14.4" customHeight="1" x14ac:dyDescent="0.3">
      <c r="A673" s="661" t="s">
        <v>569</v>
      </c>
      <c r="B673" s="662" t="s">
        <v>5754</v>
      </c>
      <c r="C673" s="662" t="s">
        <v>5558</v>
      </c>
      <c r="D673" s="662" t="s">
        <v>6579</v>
      </c>
      <c r="E673" s="662" t="s">
        <v>6580</v>
      </c>
      <c r="F673" s="665"/>
      <c r="G673" s="665"/>
      <c r="H673" s="665"/>
      <c r="I673" s="665"/>
      <c r="J673" s="665"/>
      <c r="K673" s="665"/>
      <c r="L673" s="665"/>
      <c r="M673" s="665"/>
      <c r="N673" s="665">
        <v>1</v>
      </c>
      <c r="O673" s="665">
        <v>248.73</v>
      </c>
      <c r="P673" s="678"/>
      <c r="Q673" s="666">
        <v>248.73</v>
      </c>
    </row>
    <row r="674" spans="1:17" ht="14.4" customHeight="1" x14ac:dyDescent="0.3">
      <c r="A674" s="661" t="s">
        <v>569</v>
      </c>
      <c r="B674" s="662" t="s">
        <v>5754</v>
      </c>
      <c r="C674" s="662" t="s">
        <v>5558</v>
      </c>
      <c r="D674" s="662" t="s">
        <v>6581</v>
      </c>
      <c r="E674" s="662" t="s">
        <v>6582</v>
      </c>
      <c r="F674" s="665"/>
      <c r="G674" s="665"/>
      <c r="H674" s="665"/>
      <c r="I674" s="665"/>
      <c r="J674" s="665"/>
      <c r="K674" s="665"/>
      <c r="L674" s="665"/>
      <c r="M674" s="665"/>
      <c r="N674" s="665">
        <v>2</v>
      </c>
      <c r="O674" s="665">
        <v>21415.42</v>
      </c>
      <c r="P674" s="678"/>
      <c r="Q674" s="666">
        <v>10707.71</v>
      </c>
    </row>
    <row r="675" spans="1:17" ht="14.4" customHeight="1" x14ac:dyDescent="0.3">
      <c r="A675" s="661" t="s">
        <v>569</v>
      </c>
      <c r="B675" s="662" t="s">
        <v>5754</v>
      </c>
      <c r="C675" s="662" t="s">
        <v>5558</v>
      </c>
      <c r="D675" s="662" t="s">
        <v>6583</v>
      </c>
      <c r="E675" s="662" t="s">
        <v>6584</v>
      </c>
      <c r="F675" s="665"/>
      <c r="G675" s="665"/>
      <c r="H675" s="665"/>
      <c r="I675" s="665"/>
      <c r="J675" s="665"/>
      <c r="K675" s="665"/>
      <c r="L675" s="665"/>
      <c r="M675" s="665"/>
      <c r="N675" s="665">
        <v>1</v>
      </c>
      <c r="O675" s="665">
        <v>13985.8</v>
      </c>
      <c r="P675" s="678"/>
      <c r="Q675" s="666">
        <v>13985.8</v>
      </c>
    </row>
    <row r="676" spans="1:17" ht="14.4" customHeight="1" x14ac:dyDescent="0.3">
      <c r="A676" s="661" t="s">
        <v>569</v>
      </c>
      <c r="B676" s="662" t="s">
        <v>5754</v>
      </c>
      <c r="C676" s="662" t="s">
        <v>5558</v>
      </c>
      <c r="D676" s="662" t="s">
        <v>6585</v>
      </c>
      <c r="E676" s="662" t="s">
        <v>6186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2055.0500000000002</v>
      </c>
      <c r="P676" s="678"/>
      <c r="Q676" s="666">
        <v>2055.0500000000002</v>
      </c>
    </row>
    <row r="677" spans="1:17" ht="14.4" customHeight="1" x14ac:dyDescent="0.3">
      <c r="A677" s="661" t="s">
        <v>569</v>
      </c>
      <c r="B677" s="662" t="s">
        <v>5754</v>
      </c>
      <c r="C677" s="662" t="s">
        <v>5558</v>
      </c>
      <c r="D677" s="662" t="s">
        <v>6586</v>
      </c>
      <c r="E677" s="662" t="s">
        <v>6587</v>
      </c>
      <c r="F677" s="665"/>
      <c r="G677" s="665"/>
      <c r="H677" s="665"/>
      <c r="I677" s="665"/>
      <c r="J677" s="665"/>
      <c r="K677" s="665"/>
      <c r="L677" s="665"/>
      <c r="M677" s="665"/>
      <c r="N677" s="665">
        <v>104</v>
      </c>
      <c r="O677" s="665">
        <v>9245.5999999999985</v>
      </c>
      <c r="P677" s="678"/>
      <c r="Q677" s="666">
        <v>88.899999999999991</v>
      </c>
    </row>
    <row r="678" spans="1:17" ht="14.4" customHeight="1" x14ac:dyDescent="0.3">
      <c r="A678" s="661" t="s">
        <v>569</v>
      </c>
      <c r="B678" s="662" t="s">
        <v>5754</v>
      </c>
      <c r="C678" s="662" t="s">
        <v>5558</v>
      </c>
      <c r="D678" s="662" t="s">
        <v>6588</v>
      </c>
      <c r="E678" s="662" t="s">
        <v>6589</v>
      </c>
      <c r="F678" s="665"/>
      <c r="G678" s="665"/>
      <c r="H678" s="665"/>
      <c r="I678" s="665"/>
      <c r="J678" s="665"/>
      <c r="K678" s="665"/>
      <c r="L678" s="665"/>
      <c r="M678" s="665"/>
      <c r="N678" s="665">
        <v>7</v>
      </c>
      <c r="O678" s="665">
        <v>4309.2</v>
      </c>
      <c r="P678" s="678"/>
      <c r="Q678" s="666">
        <v>615.6</v>
      </c>
    </row>
    <row r="679" spans="1:17" ht="14.4" customHeight="1" x14ac:dyDescent="0.3">
      <c r="A679" s="661" t="s">
        <v>569</v>
      </c>
      <c r="B679" s="662" t="s">
        <v>5754</v>
      </c>
      <c r="C679" s="662" t="s">
        <v>5558</v>
      </c>
      <c r="D679" s="662" t="s">
        <v>6590</v>
      </c>
      <c r="E679" s="662" t="s">
        <v>6591</v>
      </c>
      <c r="F679" s="665"/>
      <c r="G679" s="665"/>
      <c r="H679" s="665"/>
      <c r="I679" s="665"/>
      <c r="J679" s="665"/>
      <c r="K679" s="665"/>
      <c r="L679" s="665"/>
      <c r="M679" s="665"/>
      <c r="N679" s="665">
        <v>14</v>
      </c>
      <c r="O679" s="665">
        <v>8299.2000000000007</v>
      </c>
      <c r="P679" s="678"/>
      <c r="Q679" s="666">
        <v>592.80000000000007</v>
      </c>
    </row>
    <row r="680" spans="1:17" ht="14.4" customHeight="1" x14ac:dyDescent="0.3">
      <c r="A680" s="661" t="s">
        <v>569</v>
      </c>
      <c r="B680" s="662" t="s">
        <v>5754</v>
      </c>
      <c r="C680" s="662" t="s">
        <v>5558</v>
      </c>
      <c r="D680" s="662" t="s">
        <v>6592</v>
      </c>
      <c r="E680" s="662" t="s">
        <v>6593</v>
      </c>
      <c r="F680" s="665"/>
      <c r="G680" s="665"/>
      <c r="H680" s="665"/>
      <c r="I680" s="665"/>
      <c r="J680" s="665"/>
      <c r="K680" s="665"/>
      <c r="L680" s="665"/>
      <c r="M680" s="665"/>
      <c r="N680" s="665">
        <v>5</v>
      </c>
      <c r="O680" s="665">
        <v>10260</v>
      </c>
      <c r="P680" s="678"/>
      <c r="Q680" s="666">
        <v>2052</v>
      </c>
    </row>
    <row r="681" spans="1:17" ht="14.4" customHeight="1" x14ac:dyDescent="0.3">
      <c r="A681" s="661" t="s">
        <v>569</v>
      </c>
      <c r="B681" s="662" t="s">
        <v>5754</v>
      </c>
      <c r="C681" s="662" t="s">
        <v>5558</v>
      </c>
      <c r="D681" s="662" t="s">
        <v>6594</v>
      </c>
      <c r="E681" s="662" t="s">
        <v>6595</v>
      </c>
      <c r="F681" s="665"/>
      <c r="G681" s="665"/>
      <c r="H681" s="665"/>
      <c r="I681" s="665"/>
      <c r="J681" s="665"/>
      <c r="K681" s="665"/>
      <c r="L681" s="665"/>
      <c r="M681" s="665"/>
      <c r="N681" s="665">
        <v>1</v>
      </c>
      <c r="O681" s="665">
        <v>1208.4000000000001</v>
      </c>
      <c r="P681" s="678"/>
      <c r="Q681" s="666">
        <v>1208.4000000000001</v>
      </c>
    </row>
    <row r="682" spans="1:17" ht="14.4" customHeight="1" x14ac:dyDescent="0.3">
      <c r="A682" s="661" t="s">
        <v>569</v>
      </c>
      <c r="B682" s="662" t="s">
        <v>5754</v>
      </c>
      <c r="C682" s="662" t="s">
        <v>5558</v>
      </c>
      <c r="D682" s="662" t="s">
        <v>6596</v>
      </c>
      <c r="E682" s="662" t="s">
        <v>6597</v>
      </c>
      <c r="F682" s="665"/>
      <c r="G682" s="665"/>
      <c r="H682" s="665"/>
      <c r="I682" s="665"/>
      <c r="J682" s="665"/>
      <c r="K682" s="665"/>
      <c r="L682" s="665"/>
      <c r="M682" s="665"/>
      <c r="N682" s="665">
        <v>11</v>
      </c>
      <c r="O682" s="665">
        <v>6771.6</v>
      </c>
      <c r="P682" s="678"/>
      <c r="Q682" s="666">
        <v>615.6</v>
      </c>
    </row>
    <row r="683" spans="1:17" ht="14.4" customHeight="1" x14ac:dyDescent="0.3">
      <c r="A683" s="661" t="s">
        <v>569</v>
      </c>
      <c r="B683" s="662" t="s">
        <v>5754</v>
      </c>
      <c r="C683" s="662" t="s">
        <v>5558</v>
      </c>
      <c r="D683" s="662" t="s">
        <v>6598</v>
      </c>
      <c r="E683" s="662" t="s">
        <v>6443</v>
      </c>
      <c r="F683" s="665"/>
      <c r="G683" s="665"/>
      <c r="H683" s="665"/>
      <c r="I683" s="665"/>
      <c r="J683" s="665"/>
      <c r="K683" s="665"/>
      <c r="L683" s="665"/>
      <c r="M683" s="665"/>
      <c r="N683" s="665">
        <v>2</v>
      </c>
      <c r="O683" s="665">
        <v>8450.5</v>
      </c>
      <c r="P683" s="678"/>
      <c r="Q683" s="666">
        <v>4225.25</v>
      </c>
    </row>
    <row r="684" spans="1:17" ht="14.4" customHeight="1" x14ac:dyDescent="0.3">
      <c r="A684" s="661" t="s">
        <v>569</v>
      </c>
      <c r="B684" s="662" t="s">
        <v>5754</v>
      </c>
      <c r="C684" s="662" t="s">
        <v>5558</v>
      </c>
      <c r="D684" s="662" t="s">
        <v>6599</v>
      </c>
      <c r="E684" s="662" t="s">
        <v>6600</v>
      </c>
      <c r="F684" s="665"/>
      <c r="G684" s="665"/>
      <c r="H684" s="665"/>
      <c r="I684" s="665"/>
      <c r="J684" s="665"/>
      <c r="K684" s="665"/>
      <c r="L684" s="665"/>
      <c r="M684" s="665"/>
      <c r="N684" s="665">
        <v>2</v>
      </c>
      <c r="O684" s="665">
        <v>6372</v>
      </c>
      <c r="P684" s="678"/>
      <c r="Q684" s="666">
        <v>3186</v>
      </c>
    </row>
    <row r="685" spans="1:17" ht="14.4" customHeight="1" x14ac:dyDescent="0.3">
      <c r="A685" s="661" t="s">
        <v>569</v>
      </c>
      <c r="B685" s="662" t="s">
        <v>5754</v>
      </c>
      <c r="C685" s="662" t="s">
        <v>5558</v>
      </c>
      <c r="D685" s="662" t="s">
        <v>6601</v>
      </c>
      <c r="E685" s="662" t="s">
        <v>6602</v>
      </c>
      <c r="F685" s="665"/>
      <c r="G685" s="665"/>
      <c r="H685" s="665"/>
      <c r="I685" s="665"/>
      <c r="J685" s="665"/>
      <c r="K685" s="665"/>
      <c r="L685" s="665"/>
      <c r="M685" s="665"/>
      <c r="N685" s="665">
        <v>1</v>
      </c>
      <c r="O685" s="665">
        <v>22594.799999999999</v>
      </c>
      <c r="P685" s="678"/>
      <c r="Q685" s="666">
        <v>22594.799999999999</v>
      </c>
    </row>
    <row r="686" spans="1:17" ht="14.4" customHeight="1" x14ac:dyDescent="0.3">
      <c r="A686" s="661" t="s">
        <v>569</v>
      </c>
      <c r="B686" s="662" t="s">
        <v>5754</v>
      </c>
      <c r="C686" s="662" t="s">
        <v>5558</v>
      </c>
      <c r="D686" s="662" t="s">
        <v>6603</v>
      </c>
      <c r="E686" s="662" t="s">
        <v>6602</v>
      </c>
      <c r="F686" s="665"/>
      <c r="G686" s="665"/>
      <c r="H686" s="665"/>
      <c r="I686" s="665"/>
      <c r="J686" s="665"/>
      <c r="K686" s="665"/>
      <c r="L686" s="665"/>
      <c r="M686" s="665"/>
      <c r="N686" s="665">
        <v>1</v>
      </c>
      <c r="O686" s="665">
        <v>19375.849999999999</v>
      </c>
      <c r="P686" s="678"/>
      <c r="Q686" s="666">
        <v>19375.849999999999</v>
      </c>
    </row>
    <row r="687" spans="1:17" ht="14.4" customHeight="1" x14ac:dyDescent="0.3">
      <c r="A687" s="661" t="s">
        <v>569</v>
      </c>
      <c r="B687" s="662" t="s">
        <v>5754</v>
      </c>
      <c r="C687" s="662" t="s">
        <v>5558</v>
      </c>
      <c r="D687" s="662" t="s">
        <v>6604</v>
      </c>
      <c r="E687" s="662" t="s">
        <v>6605</v>
      </c>
      <c r="F687" s="665">
        <v>0.1</v>
      </c>
      <c r="G687" s="665">
        <v>42.39</v>
      </c>
      <c r="H687" s="665">
        <v>1</v>
      </c>
      <c r="I687" s="665">
        <v>423.9</v>
      </c>
      <c r="J687" s="665">
        <v>2</v>
      </c>
      <c r="K687" s="665">
        <v>847.96</v>
      </c>
      <c r="L687" s="665">
        <v>20.003774475112056</v>
      </c>
      <c r="M687" s="665">
        <v>423.98</v>
      </c>
      <c r="N687" s="665"/>
      <c r="O687" s="665"/>
      <c r="P687" s="678"/>
      <c r="Q687" s="666"/>
    </row>
    <row r="688" spans="1:17" ht="14.4" customHeight="1" x14ac:dyDescent="0.3">
      <c r="A688" s="661" t="s">
        <v>569</v>
      </c>
      <c r="B688" s="662" t="s">
        <v>5754</v>
      </c>
      <c r="C688" s="662" t="s">
        <v>5558</v>
      </c>
      <c r="D688" s="662" t="s">
        <v>6606</v>
      </c>
      <c r="E688" s="662" t="s">
        <v>6605</v>
      </c>
      <c r="F688" s="665"/>
      <c r="G688" s="665"/>
      <c r="H688" s="665"/>
      <c r="I688" s="665"/>
      <c r="J688" s="665"/>
      <c r="K688" s="665"/>
      <c r="L688" s="665"/>
      <c r="M688" s="665"/>
      <c r="N688" s="665">
        <v>1</v>
      </c>
      <c r="O688" s="665">
        <v>478.28</v>
      </c>
      <c r="P688" s="678"/>
      <c r="Q688" s="666">
        <v>478.28</v>
      </c>
    </row>
    <row r="689" spans="1:17" ht="14.4" customHeight="1" x14ac:dyDescent="0.3">
      <c r="A689" s="661" t="s">
        <v>569</v>
      </c>
      <c r="B689" s="662" t="s">
        <v>5754</v>
      </c>
      <c r="C689" s="662" t="s">
        <v>5558</v>
      </c>
      <c r="D689" s="662" t="s">
        <v>6607</v>
      </c>
      <c r="E689" s="662" t="s">
        <v>6584</v>
      </c>
      <c r="F689" s="665"/>
      <c r="G689" s="665"/>
      <c r="H689" s="665"/>
      <c r="I689" s="665"/>
      <c r="J689" s="665"/>
      <c r="K689" s="665"/>
      <c r="L689" s="665"/>
      <c r="M689" s="665"/>
      <c r="N689" s="665">
        <v>3</v>
      </c>
      <c r="O689" s="665">
        <v>23376.06</v>
      </c>
      <c r="P689" s="678"/>
      <c r="Q689" s="666">
        <v>7792.02</v>
      </c>
    </row>
    <row r="690" spans="1:17" ht="14.4" customHeight="1" x14ac:dyDescent="0.3">
      <c r="A690" s="661" t="s">
        <v>569</v>
      </c>
      <c r="B690" s="662" t="s">
        <v>5754</v>
      </c>
      <c r="C690" s="662" t="s">
        <v>5558</v>
      </c>
      <c r="D690" s="662" t="s">
        <v>6608</v>
      </c>
      <c r="E690" s="662" t="s">
        <v>6609</v>
      </c>
      <c r="F690" s="665">
        <v>1</v>
      </c>
      <c r="G690" s="665">
        <v>8493</v>
      </c>
      <c r="H690" s="665">
        <v>1</v>
      </c>
      <c r="I690" s="665">
        <v>8493</v>
      </c>
      <c r="J690" s="665">
        <v>1</v>
      </c>
      <c r="K690" s="665">
        <v>8493</v>
      </c>
      <c r="L690" s="665">
        <v>1</v>
      </c>
      <c r="M690" s="665">
        <v>8493</v>
      </c>
      <c r="N690" s="665"/>
      <c r="O690" s="665"/>
      <c r="P690" s="678"/>
      <c r="Q690" s="666"/>
    </row>
    <row r="691" spans="1:17" ht="14.4" customHeight="1" x14ac:dyDescent="0.3">
      <c r="A691" s="661" t="s">
        <v>569</v>
      </c>
      <c r="B691" s="662" t="s">
        <v>5754</v>
      </c>
      <c r="C691" s="662" t="s">
        <v>5558</v>
      </c>
      <c r="D691" s="662" t="s">
        <v>6610</v>
      </c>
      <c r="E691" s="662" t="s">
        <v>6611</v>
      </c>
      <c r="F691" s="665">
        <v>4</v>
      </c>
      <c r="G691" s="665">
        <v>2237.7199999999998</v>
      </c>
      <c r="H691" s="665">
        <v>1</v>
      </c>
      <c r="I691" s="665">
        <v>559.42999999999995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569</v>
      </c>
      <c r="B692" s="662" t="s">
        <v>5754</v>
      </c>
      <c r="C692" s="662" t="s">
        <v>5558</v>
      </c>
      <c r="D692" s="662" t="s">
        <v>6612</v>
      </c>
      <c r="E692" s="662" t="s">
        <v>6477</v>
      </c>
      <c r="F692" s="665"/>
      <c r="G692" s="665"/>
      <c r="H692" s="665"/>
      <c r="I692" s="665"/>
      <c r="J692" s="665">
        <v>1</v>
      </c>
      <c r="K692" s="665">
        <v>8946.2999999999993</v>
      </c>
      <c r="L692" s="665"/>
      <c r="M692" s="665">
        <v>8946.2999999999993</v>
      </c>
      <c r="N692" s="665"/>
      <c r="O692" s="665"/>
      <c r="P692" s="678"/>
      <c r="Q692" s="666"/>
    </row>
    <row r="693" spans="1:17" ht="14.4" customHeight="1" x14ac:dyDescent="0.3">
      <c r="A693" s="661" t="s">
        <v>569</v>
      </c>
      <c r="B693" s="662" t="s">
        <v>5754</v>
      </c>
      <c r="C693" s="662" t="s">
        <v>5558</v>
      </c>
      <c r="D693" s="662" t="s">
        <v>6613</v>
      </c>
      <c r="E693" s="662" t="s">
        <v>6106</v>
      </c>
      <c r="F693" s="665">
        <v>3</v>
      </c>
      <c r="G693" s="665">
        <v>42579</v>
      </c>
      <c r="H693" s="665">
        <v>1</v>
      </c>
      <c r="I693" s="665">
        <v>14193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569</v>
      </c>
      <c r="B694" s="662" t="s">
        <v>5754</v>
      </c>
      <c r="C694" s="662" t="s">
        <v>5558</v>
      </c>
      <c r="D694" s="662" t="s">
        <v>6614</v>
      </c>
      <c r="E694" s="662" t="s">
        <v>6615</v>
      </c>
      <c r="F694" s="665">
        <v>1</v>
      </c>
      <c r="G694" s="665">
        <v>4827</v>
      </c>
      <c r="H694" s="665">
        <v>1</v>
      </c>
      <c r="I694" s="665">
        <v>4827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569</v>
      </c>
      <c r="B695" s="662" t="s">
        <v>5754</v>
      </c>
      <c r="C695" s="662" t="s">
        <v>5558</v>
      </c>
      <c r="D695" s="662" t="s">
        <v>6616</v>
      </c>
      <c r="E695" s="662" t="s">
        <v>6617</v>
      </c>
      <c r="F695" s="665"/>
      <c r="G695" s="665"/>
      <c r="H695" s="665"/>
      <c r="I695" s="665"/>
      <c r="J695" s="665"/>
      <c r="K695" s="665"/>
      <c r="L695" s="665"/>
      <c r="M695" s="665"/>
      <c r="N695" s="665">
        <v>3</v>
      </c>
      <c r="O695" s="665">
        <v>20931.36</v>
      </c>
      <c r="P695" s="678"/>
      <c r="Q695" s="666">
        <v>6977.12</v>
      </c>
    </row>
    <row r="696" spans="1:17" ht="14.4" customHeight="1" x14ac:dyDescent="0.3">
      <c r="A696" s="661" t="s">
        <v>569</v>
      </c>
      <c r="B696" s="662" t="s">
        <v>5754</v>
      </c>
      <c r="C696" s="662" t="s">
        <v>5558</v>
      </c>
      <c r="D696" s="662" t="s">
        <v>6618</v>
      </c>
      <c r="E696" s="662" t="s">
        <v>6148</v>
      </c>
      <c r="F696" s="665"/>
      <c r="G696" s="665"/>
      <c r="H696" s="665"/>
      <c r="I696" s="665"/>
      <c r="J696" s="665"/>
      <c r="K696" s="665"/>
      <c r="L696" s="665"/>
      <c r="M696" s="665"/>
      <c r="N696" s="665">
        <v>3</v>
      </c>
      <c r="O696" s="665">
        <v>1778.4</v>
      </c>
      <c r="P696" s="678"/>
      <c r="Q696" s="666">
        <v>592.80000000000007</v>
      </c>
    </row>
    <row r="697" spans="1:17" ht="14.4" customHeight="1" x14ac:dyDescent="0.3">
      <c r="A697" s="661" t="s">
        <v>569</v>
      </c>
      <c r="B697" s="662" t="s">
        <v>5754</v>
      </c>
      <c r="C697" s="662" t="s">
        <v>5558</v>
      </c>
      <c r="D697" s="662" t="s">
        <v>6619</v>
      </c>
      <c r="E697" s="662" t="s">
        <v>6620</v>
      </c>
      <c r="F697" s="665"/>
      <c r="G697" s="665"/>
      <c r="H697" s="665"/>
      <c r="I697" s="665"/>
      <c r="J697" s="665"/>
      <c r="K697" s="665"/>
      <c r="L697" s="665"/>
      <c r="M697" s="665"/>
      <c r="N697" s="665">
        <v>0.1</v>
      </c>
      <c r="O697" s="665">
        <v>840.74</v>
      </c>
      <c r="P697" s="678"/>
      <c r="Q697" s="666">
        <v>8407.4</v>
      </c>
    </row>
    <row r="698" spans="1:17" ht="14.4" customHeight="1" x14ac:dyDescent="0.3">
      <c r="A698" s="661" t="s">
        <v>569</v>
      </c>
      <c r="B698" s="662" t="s">
        <v>5754</v>
      </c>
      <c r="C698" s="662" t="s">
        <v>5558</v>
      </c>
      <c r="D698" s="662" t="s">
        <v>6621</v>
      </c>
      <c r="E698" s="662" t="s">
        <v>6622</v>
      </c>
      <c r="F698" s="665"/>
      <c r="G698" s="665"/>
      <c r="H698" s="665"/>
      <c r="I698" s="665"/>
      <c r="J698" s="665"/>
      <c r="K698" s="665"/>
      <c r="L698" s="665"/>
      <c r="M698" s="665"/>
      <c r="N698" s="665">
        <v>2</v>
      </c>
      <c r="O698" s="665">
        <v>5046</v>
      </c>
      <c r="P698" s="678"/>
      <c r="Q698" s="666">
        <v>2523</v>
      </c>
    </row>
    <row r="699" spans="1:17" ht="14.4" customHeight="1" x14ac:dyDescent="0.3">
      <c r="A699" s="661" t="s">
        <v>569</v>
      </c>
      <c r="B699" s="662" t="s">
        <v>5754</v>
      </c>
      <c r="C699" s="662" t="s">
        <v>5558</v>
      </c>
      <c r="D699" s="662" t="s">
        <v>6623</v>
      </c>
      <c r="E699" s="662" t="s">
        <v>6624</v>
      </c>
      <c r="F699" s="665"/>
      <c r="G699" s="665"/>
      <c r="H699" s="665"/>
      <c r="I699" s="665"/>
      <c r="J699" s="665"/>
      <c r="K699" s="665"/>
      <c r="L699" s="665"/>
      <c r="M699" s="665"/>
      <c r="N699" s="665">
        <v>1</v>
      </c>
      <c r="O699" s="665">
        <v>7940.7</v>
      </c>
      <c r="P699" s="678"/>
      <c r="Q699" s="666">
        <v>7940.7</v>
      </c>
    </row>
    <row r="700" spans="1:17" ht="14.4" customHeight="1" x14ac:dyDescent="0.3">
      <c r="A700" s="661" t="s">
        <v>569</v>
      </c>
      <c r="B700" s="662" t="s">
        <v>5754</v>
      </c>
      <c r="C700" s="662" t="s">
        <v>5558</v>
      </c>
      <c r="D700" s="662" t="s">
        <v>6625</v>
      </c>
      <c r="E700" s="662" t="s">
        <v>6626</v>
      </c>
      <c r="F700" s="665"/>
      <c r="G700" s="665"/>
      <c r="H700" s="665"/>
      <c r="I700" s="665"/>
      <c r="J700" s="665"/>
      <c r="K700" s="665"/>
      <c r="L700" s="665"/>
      <c r="M700" s="665"/>
      <c r="N700" s="665">
        <v>0.99999999999999989</v>
      </c>
      <c r="O700" s="665">
        <v>67</v>
      </c>
      <c r="P700" s="678"/>
      <c r="Q700" s="666">
        <v>67.000000000000014</v>
      </c>
    </row>
    <row r="701" spans="1:17" ht="14.4" customHeight="1" x14ac:dyDescent="0.3">
      <c r="A701" s="661" t="s">
        <v>569</v>
      </c>
      <c r="B701" s="662" t="s">
        <v>5754</v>
      </c>
      <c r="C701" s="662" t="s">
        <v>5558</v>
      </c>
      <c r="D701" s="662" t="s">
        <v>6627</v>
      </c>
      <c r="E701" s="662" t="s">
        <v>6628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32510.52</v>
      </c>
      <c r="P701" s="678"/>
      <c r="Q701" s="666">
        <v>32510.52</v>
      </c>
    </row>
    <row r="702" spans="1:17" ht="14.4" customHeight="1" x14ac:dyDescent="0.3">
      <c r="A702" s="661" t="s">
        <v>569</v>
      </c>
      <c r="B702" s="662" t="s">
        <v>5754</v>
      </c>
      <c r="C702" s="662" t="s">
        <v>5558</v>
      </c>
      <c r="D702" s="662" t="s">
        <v>6629</v>
      </c>
      <c r="E702" s="662" t="s">
        <v>6630</v>
      </c>
      <c r="F702" s="665"/>
      <c r="G702" s="665"/>
      <c r="H702" s="665"/>
      <c r="I702" s="665"/>
      <c r="J702" s="665"/>
      <c r="K702" s="665"/>
      <c r="L702" s="665"/>
      <c r="M702" s="665"/>
      <c r="N702" s="665">
        <v>3</v>
      </c>
      <c r="O702" s="665">
        <v>10304.459999999999</v>
      </c>
      <c r="P702" s="678"/>
      <c r="Q702" s="666">
        <v>3434.8199999999997</v>
      </c>
    </row>
    <row r="703" spans="1:17" ht="14.4" customHeight="1" x14ac:dyDescent="0.3">
      <c r="A703" s="661" t="s">
        <v>569</v>
      </c>
      <c r="B703" s="662" t="s">
        <v>5754</v>
      </c>
      <c r="C703" s="662" t="s">
        <v>5558</v>
      </c>
      <c r="D703" s="662" t="s">
        <v>6631</v>
      </c>
      <c r="E703" s="662" t="s">
        <v>6632</v>
      </c>
      <c r="F703" s="665"/>
      <c r="G703" s="665"/>
      <c r="H703" s="665"/>
      <c r="I703" s="665"/>
      <c r="J703" s="665">
        <v>1</v>
      </c>
      <c r="K703" s="665">
        <v>9185.2900000000009</v>
      </c>
      <c r="L703" s="665"/>
      <c r="M703" s="665">
        <v>9185.2900000000009</v>
      </c>
      <c r="N703" s="665"/>
      <c r="O703" s="665"/>
      <c r="P703" s="678"/>
      <c r="Q703" s="666"/>
    </row>
    <row r="704" spans="1:17" ht="14.4" customHeight="1" x14ac:dyDescent="0.3">
      <c r="A704" s="661" t="s">
        <v>569</v>
      </c>
      <c r="B704" s="662" t="s">
        <v>5754</v>
      </c>
      <c r="C704" s="662" t="s">
        <v>5558</v>
      </c>
      <c r="D704" s="662" t="s">
        <v>6633</v>
      </c>
      <c r="E704" s="662" t="s">
        <v>6634</v>
      </c>
      <c r="F704" s="665"/>
      <c r="G704" s="665"/>
      <c r="H704" s="665"/>
      <c r="I704" s="665"/>
      <c r="J704" s="665"/>
      <c r="K704" s="665"/>
      <c r="L704" s="665"/>
      <c r="M704" s="665"/>
      <c r="N704" s="665">
        <v>3</v>
      </c>
      <c r="O704" s="665">
        <v>16388.939999999999</v>
      </c>
      <c r="P704" s="678"/>
      <c r="Q704" s="666">
        <v>5462.98</v>
      </c>
    </row>
    <row r="705" spans="1:17" ht="14.4" customHeight="1" x14ac:dyDescent="0.3">
      <c r="A705" s="661" t="s">
        <v>569</v>
      </c>
      <c r="B705" s="662" t="s">
        <v>5754</v>
      </c>
      <c r="C705" s="662" t="s">
        <v>5558</v>
      </c>
      <c r="D705" s="662" t="s">
        <v>6635</v>
      </c>
      <c r="E705" s="662" t="s">
        <v>6636</v>
      </c>
      <c r="F705" s="665"/>
      <c r="G705" s="665"/>
      <c r="H705" s="665"/>
      <c r="I705" s="665"/>
      <c r="J705" s="665"/>
      <c r="K705" s="665"/>
      <c r="L705" s="665"/>
      <c r="M705" s="665"/>
      <c r="N705" s="665">
        <v>1</v>
      </c>
      <c r="O705" s="665">
        <v>391.75</v>
      </c>
      <c r="P705" s="678"/>
      <c r="Q705" s="666">
        <v>391.75</v>
      </c>
    </row>
    <row r="706" spans="1:17" ht="14.4" customHeight="1" x14ac:dyDescent="0.3">
      <c r="A706" s="661" t="s">
        <v>569</v>
      </c>
      <c r="B706" s="662" t="s">
        <v>5754</v>
      </c>
      <c r="C706" s="662" t="s">
        <v>5558</v>
      </c>
      <c r="D706" s="662" t="s">
        <v>6637</v>
      </c>
      <c r="E706" s="662" t="s">
        <v>6636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301.58</v>
      </c>
      <c r="P706" s="678"/>
      <c r="Q706" s="666">
        <v>301.58</v>
      </c>
    </row>
    <row r="707" spans="1:17" ht="14.4" customHeight="1" x14ac:dyDescent="0.3">
      <c r="A707" s="661" t="s">
        <v>569</v>
      </c>
      <c r="B707" s="662" t="s">
        <v>5754</v>
      </c>
      <c r="C707" s="662" t="s">
        <v>5558</v>
      </c>
      <c r="D707" s="662" t="s">
        <v>6638</v>
      </c>
      <c r="E707" s="662" t="s">
        <v>6639</v>
      </c>
      <c r="F707" s="665">
        <v>1</v>
      </c>
      <c r="G707" s="665">
        <v>7356.11</v>
      </c>
      <c r="H707" s="665">
        <v>1</v>
      </c>
      <c r="I707" s="665">
        <v>7356.11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569</v>
      </c>
      <c r="B708" s="662" t="s">
        <v>5754</v>
      </c>
      <c r="C708" s="662" t="s">
        <v>5558</v>
      </c>
      <c r="D708" s="662" t="s">
        <v>6640</v>
      </c>
      <c r="E708" s="662" t="s">
        <v>6641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12716.29</v>
      </c>
      <c r="P708" s="678"/>
      <c r="Q708" s="666">
        <v>12716.29</v>
      </c>
    </row>
    <row r="709" spans="1:17" ht="14.4" customHeight="1" x14ac:dyDescent="0.3">
      <c r="A709" s="661" t="s">
        <v>569</v>
      </c>
      <c r="B709" s="662" t="s">
        <v>5754</v>
      </c>
      <c r="C709" s="662" t="s">
        <v>5558</v>
      </c>
      <c r="D709" s="662" t="s">
        <v>6642</v>
      </c>
      <c r="E709" s="662" t="s">
        <v>6643</v>
      </c>
      <c r="F709" s="665"/>
      <c r="G709" s="665"/>
      <c r="H709" s="665"/>
      <c r="I709" s="665"/>
      <c r="J709" s="665"/>
      <c r="K709" s="665"/>
      <c r="L709" s="665"/>
      <c r="M709" s="665"/>
      <c r="N709" s="665">
        <v>1</v>
      </c>
      <c r="O709" s="665">
        <v>556</v>
      </c>
      <c r="P709" s="678"/>
      <c r="Q709" s="666">
        <v>556</v>
      </c>
    </row>
    <row r="710" spans="1:17" ht="14.4" customHeight="1" x14ac:dyDescent="0.3">
      <c r="A710" s="661" t="s">
        <v>569</v>
      </c>
      <c r="B710" s="662" t="s">
        <v>5754</v>
      </c>
      <c r="C710" s="662" t="s">
        <v>5558</v>
      </c>
      <c r="D710" s="662" t="s">
        <v>6644</v>
      </c>
      <c r="E710" s="662" t="s">
        <v>6645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15808.48</v>
      </c>
      <c r="P710" s="678"/>
      <c r="Q710" s="666">
        <v>15808.48</v>
      </c>
    </row>
    <row r="711" spans="1:17" ht="14.4" customHeight="1" x14ac:dyDescent="0.3">
      <c r="A711" s="661" t="s">
        <v>569</v>
      </c>
      <c r="B711" s="662" t="s">
        <v>5754</v>
      </c>
      <c r="C711" s="662" t="s">
        <v>5526</v>
      </c>
      <c r="D711" s="662" t="s">
        <v>6646</v>
      </c>
      <c r="E711" s="662" t="s">
        <v>6647</v>
      </c>
      <c r="F711" s="665">
        <v>8</v>
      </c>
      <c r="G711" s="665">
        <v>1480</v>
      </c>
      <c r="H711" s="665">
        <v>1</v>
      </c>
      <c r="I711" s="665">
        <v>185</v>
      </c>
      <c r="J711" s="665">
        <v>24</v>
      </c>
      <c r="K711" s="665">
        <v>4479</v>
      </c>
      <c r="L711" s="665">
        <v>3.0263513513513511</v>
      </c>
      <c r="M711" s="665">
        <v>186.625</v>
      </c>
      <c r="N711" s="665">
        <v>30</v>
      </c>
      <c r="O711" s="665">
        <v>5668</v>
      </c>
      <c r="P711" s="678">
        <v>3.8297297297297299</v>
      </c>
      <c r="Q711" s="666">
        <v>188.93333333333334</v>
      </c>
    </row>
    <row r="712" spans="1:17" ht="14.4" customHeight="1" x14ac:dyDescent="0.3">
      <c r="A712" s="661" t="s">
        <v>569</v>
      </c>
      <c r="B712" s="662" t="s">
        <v>5754</v>
      </c>
      <c r="C712" s="662" t="s">
        <v>5526</v>
      </c>
      <c r="D712" s="662" t="s">
        <v>5589</v>
      </c>
      <c r="E712" s="662" t="s">
        <v>5590</v>
      </c>
      <c r="F712" s="665">
        <v>346</v>
      </c>
      <c r="G712" s="665">
        <v>80272</v>
      </c>
      <c r="H712" s="665">
        <v>1</v>
      </c>
      <c r="I712" s="665">
        <v>232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569</v>
      </c>
      <c r="B713" s="662" t="s">
        <v>5754</v>
      </c>
      <c r="C713" s="662" t="s">
        <v>5526</v>
      </c>
      <c r="D713" s="662" t="s">
        <v>5804</v>
      </c>
      <c r="E713" s="662" t="s">
        <v>5805</v>
      </c>
      <c r="F713" s="665"/>
      <c r="G713" s="665"/>
      <c r="H713" s="665"/>
      <c r="I713" s="665"/>
      <c r="J713" s="665">
        <v>2</v>
      </c>
      <c r="K713" s="665">
        <v>3234</v>
      </c>
      <c r="L713" s="665"/>
      <c r="M713" s="665">
        <v>1617</v>
      </c>
      <c r="N713" s="665"/>
      <c r="O713" s="665"/>
      <c r="P713" s="678"/>
      <c r="Q713" s="666"/>
    </row>
    <row r="714" spans="1:17" ht="14.4" customHeight="1" x14ac:dyDescent="0.3">
      <c r="A714" s="661" t="s">
        <v>569</v>
      </c>
      <c r="B714" s="662" t="s">
        <v>5754</v>
      </c>
      <c r="C714" s="662" t="s">
        <v>5526</v>
      </c>
      <c r="D714" s="662" t="s">
        <v>5810</v>
      </c>
      <c r="E714" s="662" t="s">
        <v>5811</v>
      </c>
      <c r="F714" s="665">
        <v>109</v>
      </c>
      <c r="G714" s="665">
        <v>74223</v>
      </c>
      <c r="H714" s="665">
        <v>1</v>
      </c>
      <c r="I714" s="665">
        <v>680.94495412844037</v>
      </c>
      <c r="J714" s="665">
        <v>92</v>
      </c>
      <c r="K714" s="665">
        <v>60458</v>
      </c>
      <c r="L714" s="665">
        <v>0.81454535656063487</v>
      </c>
      <c r="M714" s="665">
        <v>657.1521739130435</v>
      </c>
      <c r="N714" s="665">
        <v>136</v>
      </c>
      <c r="O714" s="665">
        <v>94641</v>
      </c>
      <c r="P714" s="678">
        <v>1.2750899316923325</v>
      </c>
      <c r="Q714" s="666">
        <v>695.88970588235293</v>
      </c>
    </row>
    <row r="715" spans="1:17" ht="14.4" customHeight="1" x14ac:dyDescent="0.3">
      <c r="A715" s="661" t="s">
        <v>569</v>
      </c>
      <c r="B715" s="662" t="s">
        <v>5754</v>
      </c>
      <c r="C715" s="662" t="s">
        <v>5526</v>
      </c>
      <c r="D715" s="662" t="s">
        <v>5594</v>
      </c>
      <c r="E715" s="662" t="s">
        <v>5595</v>
      </c>
      <c r="F715" s="665">
        <v>30</v>
      </c>
      <c r="G715" s="665">
        <v>3720</v>
      </c>
      <c r="H715" s="665">
        <v>1</v>
      </c>
      <c r="I715" s="665">
        <v>124</v>
      </c>
      <c r="J715" s="665">
        <v>22</v>
      </c>
      <c r="K715" s="665">
        <v>3868</v>
      </c>
      <c r="L715" s="665">
        <v>1.0397849462365591</v>
      </c>
      <c r="M715" s="665">
        <v>175.81818181818181</v>
      </c>
      <c r="N715" s="665">
        <v>25</v>
      </c>
      <c r="O715" s="665">
        <v>5025</v>
      </c>
      <c r="P715" s="678">
        <v>1.3508064516129032</v>
      </c>
      <c r="Q715" s="666">
        <v>201</v>
      </c>
    </row>
    <row r="716" spans="1:17" ht="14.4" customHeight="1" x14ac:dyDescent="0.3">
      <c r="A716" s="661" t="s">
        <v>569</v>
      </c>
      <c r="B716" s="662" t="s">
        <v>5754</v>
      </c>
      <c r="C716" s="662" t="s">
        <v>5526</v>
      </c>
      <c r="D716" s="662" t="s">
        <v>5596</v>
      </c>
      <c r="E716" s="662" t="s">
        <v>5597</v>
      </c>
      <c r="F716" s="665">
        <v>100</v>
      </c>
      <c r="G716" s="665">
        <v>14900</v>
      </c>
      <c r="H716" s="665">
        <v>1</v>
      </c>
      <c r="I716" s="665">
        <v>149</v>
      </c>
      <c r="J716" s="665">
        <v>112</v>
      </c>
      <c r="K716" s="665">
        <v>26356</v>
      </c>
      <c r="L716" s="665">
        <v>1.7688590604026846</v>
      </c>
      <c r="M716" s="665">
        <v>235.32142857142858</v>
      </c>
      <c r="N716" s="665">
        <v>91</v>
      </c>
      <c r="O716" s="665">
        <v>27390</v>
      </c>
      <c r="P716" s="678">
        <v>1.8382550335570469</v>
      </c>
      <c r="Q716" s="666">
        <v>300.98901098901098</v>
      </c>
    </row>
    <row r="717" spans="1:17" ht="14.4" customHeight="1" x14ac:dyDescent="0.3">
      <c r="A717" s="661" t="s">
        <v>569</v>
      </c>
      <c r="B717" s="662" t="s">
        <v>5754</v>
      </c>
      <c r="C717" s="662" t="s">
        <v>5526</v>
      </c>
      <c r="D717" s="662" t="s">
        <v>5598</v>
      </c>
      <c r="E717" s="662" t="s">
        <v>5599</v>
      </c>
      <c r="F717" s="665">
        <v>18</v>
      </c>
      <c r="G717" s="665">
        <v>4032</v>
      </c>
      <c r="H717" s="665">
        <v>1</v>
      </c>
      <c r="I717" s="665">
        <v>224</v>
      </c>
      <c r="J717" s="665">
        <v>15</v>
      </c>
      <c r="K717" s="665">
        <v>5870</v>
      </c>
      <c r="L717" s="665">
        <v>1.4558531746031746</v>
      </c>
      <c r="M717" s="665">
        <v>391.33333333333331</v>
      </c>
      <c r="N717" s="665">
        <v>13</v>
      </c>
      <c r="O717" s="665">
        <v>6188</v>
      </c>
      <c r="P717" s="678">
        <v>1.5347222222222223</v>
      </c>
      <c r="Q717" s="666">
        <v>476</v>
      </c>
    </row>
    <row r="718" spans="1:17" ht="14.4" customHeight="1" x14ac:dyDescent="0.3">
      <c r="A718" s="661" t="s">
        <v>569</v>
      </c>
      <c r="B718" s="662" t="s">
        <v>5754</v>
      </c>
      <c r="C718" s="662" t="s">
        <v>5526</v>
      </c>
      <c r="D718" s="662" t="s">
        <v>5602</v>
      </c>
      <c r="E718" s="662" t="s">
        <v>5603</v>
      </c>
      <c r="F718" s="665">
        <v>121</v>
      </c>
      <c r="G718" s="665">
        <v>11011</v>
      </c>
      <c r="H718" s="665">
        <v>1</v>
      </c>
      <c r="I718" s="665">
        <v>91</v>
      </c>
      <c r="J718" s="665">
        <v>108</v>
      </c>
      <c r="K718" s="665">
        <v>9974</v>
      </c>
      <c r="L718" s="665">
        <v>0.90582145127599678</v>
      </c>
      <c r="M718" s="665">
        <v>92.351851851851848</v>
      </c>
      <c r="N718" s="665">
        <v>94</v>
      </c>
      <c r="O718" s="665">
        <v>8742</v>
      </c>
      <c r="P718" s="678">
        <v>0.7939333393878848</v>
      </c>
      <c r="Q718" s="666">
        <v>93</v>
      </c>
    </row>
    <row r="719" spans="1:17" ht="14.4" customHeight="1" x14ac:dyDescent="0.3">
      <c r="A719" s="661" t="s">
        <v>569</v>
      </c>
      <c r="B719" s="662" t="s">
        <v>5754</v>
      </c>
      <c r="C719" s="662" t="s">
        <v>5526</v>
      </c>
      <c r="D719" s="662" t="s">
        <v>5606</v>
      </c>
      <c r="E719" s="662" t="s">
        <v>5607</v>
      </c>
      <c r="F719" s="665">
        <v>4</v>
      </c>
      <c r="G719" s="665">
        <v>892</v>
      </c>
      <c r="H719" s="665">
        <v>1</v>
      </c>
      <c r="I719" s="665">
        <v>223</v>
      </c>
      <c r="J719" s="665">
        <v>11</v>
      </c>
      <c r="K719" s="665">
        <v>2489</v>
      </c>
      <c r="L719" s="665">
        <v>2.7903587443946187</v>
      </c>
      <c r="M719" s="665">
        <v>226.27272727272728</v>
      </c>
      <c r="N719" s="665"/>
      <c r="O719" s="665"/>
      <c r="P719" s="678"/>
      <c r="Q719" s="666"/>
    </row>
    <row r="720" spans="1:17" ht="14.4" customHeight="1" x14ac:dyDescent="0.3">
      <c r="A720" s="661" t="s">
        <v>569</v>
      </c>
      <c r="B720" s="662" t="s">
        <v>5754</v>
      </c>
      <c r="C720" s="662" t="s">
        <v>5526</v>
      </c>
      <c r="D720" s="662" t="s">
        <v>6648</v>
      </c>
      <c r="E720" s="662" t="s">
        <v>6649</v>
      </c>
      <c r="F720" s="665">
        <v>6</v>
      </c>
      <c r="G720" s="665">
        <v>2256</v>
      </c>
      <c r="H720" s="665">
        <v>1</v>
      </c>
      <c r="I720" s="665">
        <v>376</v>
      </c>
      <c r="J720" s="665">
        <v>5</v>
      </c>
      <c r="K720" s="665">
        <v>1896</v>
      </c>
      <c r="L720" s="665">
        <v>0.84042553191489366</v>
      </c>
      <c r="M720" s="665">
        <v>379.2</v>
      </c>
      <c r="N720" s="665">
        <v>2</v>
      </c>
      <c r="O720" s="665">
        <v>764</v>
      </c>
      <c r="P720" s="678">
        <v>0.33865248226950356</v>
      </c>
      <c r="Q720" s="666">
        <v>382</v>
      </c>
    </row>
    <row r="721" spans="1:17" ht="14.4" customHeight="1" x14ac:dyDescent="0.3">
      <c r="A721" s="661" t="s">
        <v>569</v>
      </c>
      <c r="B721" s="662" t="s">
        <v>5754</v>
      </c>
      <c r="C721" s="662" t="s">
        <v>5526</v>
      </c>
      <c r="D721" s="662" t="s">
        <v>6650</v>
      </c>
      <c r="E721" s="662" t="s">
        <v>6651</v>
      </c>
      <c r="F721" s="665">
        <v>19</v>
      </c>
      <c r="G721" s="665">
        <v>65854</v>
      </c>
      <c r="H721" s="665">
        <v>1</v>
      </c>
      <c r="I721" s="665">
        <v>3466</v>
      </c>
      <c r="J721" s="665">
        <v>24</v>
      </c>
      <c r="K721" s="665">
        <v>83589</v>
      </c>
      <c r="L721" s="665">
        <v>1.2693078628481185</v>
      </c>
      <c r="M721" s="665">
        <v>3482.875</v>
      </c>
      <c r="N721" s="665">
        <v>19</v>
      </c>
      <c r="O721" s="665">
        <v>66595</v>
      </c>
      <c r="P721" s="678">
        <v>1.0112521638776688</v>
      </c>
      <c r="Q721" s="666">
        <v>3505</v>
      </c>
    </row>
    <row r="722" spans="1:17" ht="14.4" customHeight="1" x14ac:dyDescent="0.3">
      <c r="A722" s="661" t="s">
        <v>569</v>
      </c>
      <c r="B722" s="662" t="s">
        <v>5754</v>
      </c>
      <c r="C722" s="662" t="s">
        <v>5526</v>
      </c>
      <c r="D722" s="662" t="s">
        <v>5762</v>
      </c>
      <c r="E722" s="662" t="s">
        <v>5763</v>
      </c>
      <c r="F722" s="665">
        <v>18</v>
      </c>
      <c r="G722" s="665">
        <v>83304</v>
      </c>
      <c r="H722" s="665">
        <v>1</v>
      </c>
      <c r="I722" s="665">
        <v>4628</v>
      </c>
      <c r="J722" s="665">
        <v>17</v>
      </c>
      <c r="K722" s="665">
        <v>79138</v>
      </c>
      <c r="L722" s="665">
        <v>0.94999039661961016</v>
      </c>
      <c r="M722" s="665">
        <v>4655.1764705882351</v>
      </c>
      <c r="N722" s="665">
        <v>12</v>
      </c>
      <c r="O722" s="665">
        <v>56256</v>
      </c>
      <c r="P722" s="678">
        <v>0.67530970901757414</v>
      </c>
      <c r="Q722" s="666">
        <v>4688</v>
      </c>
    </row>
    <row r="723" spans="1:17" ht="14.4" customHeight="1" x14ac:dyDescent="0.3">
      <c r="A723" s="661" t="s">
        <v>569</v>
      </c>
      <c r="B723" s="662" t="s">
        <v>5754</v>
      </c>
      <c r="C723" s="662" t="s">
        <v>5526</v>
      </c>
      <c r="D723" s="662" t="s">
        <v>6652</v>
      </c>
      <c r="E723" s="662" t="s">
        <v>6653</v>
      </c>
      <c r="F723" s="665">
        <v>1</v>
      </c>
      <c r="G723" s="665">
        <v>3127</v>
      </c>
      <c r="H723" s="665">
        <v>1</v>
      </c>
      <c r="I723" s="665">
        <v>3127</v>
      </c>
      <c r="J723" s="665">
        <v>2</v>
      </c>
      <c r="K723" s="665">
        <v>6308</v>
      </c>
      <c r="L723" s="665">
        <v>2.0172689478733612</v>
      </c>
      <c r="M723" s="665">
        <v>3154</v>
      </c>
      <c r="N723" s="665">
        <v>6</v>
      </c>
      <c r="O723" s="665">
        <v>18996</v>
      </c>
      <c r="P723" s="678">
        <v>6.0748321074512308</v>
      </c>
      <c r="Q723" s="666">
        <v>3166</v>
      </c>
    </row>
    <row r="724" spans="1:17" ht="14.4" customHeight="1" x14ac:dyDescent="0.3">
      <c r="A724" s="661" t="s">
        <v>569</v>
      </c>
      <c r="B724" s="662" t="s">
        <v>5754</v>
      </c>
      <c r="C724" s="662" t="s">
        <v>5526</v>
      </c>
      <c r="D724" s="662" t="s">
        <v>6654</v>
      </c>
      <c r="E724" s="662" t="s">
        <v>6655</v>
      </c>
      <c r="F724" s="665">
        <v>23</v>
      </c>
      <c r="G724" s="665">
        <v>94490</v>
      </c>
      <c r="H724" s="665">
        <v>1</v>
      </c>
      <c r="I724" s="665">
        <v>4108.260869565217</v>
      </c>
      <c r="J724" s="665">
        <v>28</v>
      </c>
      <c r="K724" s="665">
        <v>115590</v>
      </c>
      <c r="L724" s="665">
        <v>1.2233040533389776</v>
      </c>
      <c r="M724" s="665">
        <v>4128.2142857142853</v>
      </c>
      <c r="N724" s="665">
        <v>13</v>
      </c>
      <c r="O724" s="665">
        <v>54067</v>
      </c>
      <c r="P724" s="678">
        <v>0.57219811620277283</v>
      </c>
      <c r="Q724" s="666">
        <v>4159</v>
      </c>
    </row>
    <row r="725" spans="1:17" ht="14.4" customHeight="1" x14ac:dyDescent="0.3">
      <c r="A725" s="661" t="s">
        <v>569</v>
      </c>
      <c r="B725" s="662" t="s">
        <v>5754</v>
      </c>
      <c r="C725" s="662" t="s">
        <v>5526</v>
      </c>
      <c r="D725" s="662" t="s">
        <v>6656</v>
      </c>
      <c r="E725" s="662" t="s">
        <v>6657</v>
      </c>
      <c r="F725" s="665">
        <v>12</v>
      </c>
      <c r="G725" s="665">
        <v>1343</v>
      </c>
      <c r="H725" s="665">
        <v>1</v>
      </c>
      <c r="I725" s="665">
        <v>111.91666666666667</v>
      </c>
      <c r="J725" s="665">
        <v>10</v>
      </c>
      <c r="K725" s="665">
        <v>1125</v>
      </c>
      <c r="L725" s="665">
        <v>0.83767684288905431</v>
      </c>
      <c r="M725" s="665">
        <v>112.5</v>
      </c>
      <c r="N725" s="665">
        <v>6</v>
      </c>
      <c r="O725" s="665">
        <v>684</v>
      </c>
      <c r="P725" s="678">
        <v>0.50930752047654504</v>
      </c>
      <c r="Q725" s="666">
        <v>114</v>
      </c>
    </row>
    <row r="726" spans="1:17" ht="14.4" customHeight="1" x14ac:dyDescent="0.3">
      <c r="A726" s="661" t="s">
        <v>569</v>
      </c>
      <c r="B726" s="662" t="s">
        <v>5754</v>
      </c>
      <c r="C726" s="662" t="s">
        <v>5526</v>
      </c>
      <c r="D726" s="662" t="s">
        <v>6658</v>
      </c>
      <c r="E726" s="662" t="s">
        <v>6659</v>
      </c>
      <c r="F726" s="665">
        <v>4</v>
      </c>
      <c r="G726" s="665">
        <v>1360</v>
      </c>
      <c r="H726" s="665">
        <v>1</v>
      </c>
      <c r="I726" s="665">
        <v>340</v>
      </c>
      <c r="J726" s="665">
        <v>2</v>
      </c>
      <c r="K726" s="665">
        <v>688</v>
      </c>
      <c r="L726" s="665">
        <v>0.50588235294117645</v>
      </c>
      <c r="M726" s="665">
        <v>344</v>
      </c>
      <c r="N726" s="665"/>
      <c r="O726" s="665"/>
      <c r="P726" s="678"/>
      <c r="Q726" s="666"/>
    </row>
    <row r="727" spans="1:17" ht="14.4" customHeight="1" x14ac:dyDescent="0.3">
      <c r="A727" s="661" t="s">
        <v>569</v>
      </c>
      <c r="B727" s="662" t="s">
        <v>5754</v>
      </c>
      <c r="C727" s="662" t="s">
        <v>5526</v>
      </c>
      <c r="D727" s="662" t="s">
        <v>6660</v>
      </c>
      <c r="E727" s="662" t="s">
        <v>6661</v>
      </c>
      <c r="F727" s="665">
        <v>43</v>
      </c>
      <c r="G727" s="665">
        <v>184196</v>
      </c>
      <c r="H727" s="665">
        <v>1</v>
      </c>
      <c r="I727" s="665">
        <v>4283.6279069767443</v>
      </c>
      <c r="J727" s="665">
        <v>44</v>
      </c>
      <c r="K727" s="665">
        <v>189306</v>
      </c>
      <c r="L727" s="665">
        <v>1.0277421876696562</v>
      </c>
      <c r="M727" s="665">
        <v>4302.409090909091</v>
      </c>
      <c r="N727" s="665">
        <v>41</v>
      </c>
      <c r="O727" s="665">
        <v>177243</v>
      </c>
      <c r="P727" s="678">
        <v>0.96225216617081799</v>
      </c>
      <c r="Q727" s="666">
        <v>4323</v>
      </c>
    </row>
    <row r="728" spans="1:17" ht="14.4" customHeight="1" x14ac:dyDescent="0.3">
      <c r="A728" s="661" t="s">
        <v>569</v>
      </c>
      <c r="B728" s="662" t="s">
        <v>5754</v>
      </c>
      <c r="C728" s="662" t="s">
        <v>5526</v>
      </c>
      <c r="D728" s="662" t="s">
        <v>6662</v>
      </c>
      <c r="E728" s="662" t="s">
        <v>6663</v>
      </c>
      <c r="F728" s="665">
        <v>7</v>
      </c>
      <c r="G728" s="665">
        <v>16277</v>
      </c>
      <c r="H728" s="665">
        <v>1</v>
      </c>
      <c r="I728" s="665">
        <v>2325.2857142857142</v>
      </c>
      <c r="J728" s="665">
        <v>4</v>
      </c>
      <c r="K728" s="665">
        <v>9392</v>
      </c>
      <c r="L728" s="665">
        <v>0.57701050562142897</v>
      </c>
      <c r="M728" s="665">
        <v>2348</v>
      </c>
      <c r="N728" s="665">
        <v>5</v>
      </c>
      <c r="O728" s="665">
        <v>11785</v>
      </c>
      <c r="P728" s="678">
        <v>0.72402776924494683</v>
      </c>
      <c r="Q728" s="666">
        <v>2357</v>
      </c>
    </row>
    <row r="729" spans="1:17" ht="14.4" customHeight="1" x14ac:dyDescent="0.3">
      <c r="A729" s="661" t="s">
        <v>569</v>
      </c>
      <c r="B729" s="662" t="s">
        <v>5754</v>
      </c>
      <c r="C729" s="662" t="s">
        <v>5526</v>
      </c>
      <c r="D729" s="662" t="s">
        <v>6664</v>
      </c>
      <c r="E729" s="662" t="s">
        <v>6665</v>
      </c>
      <c r="F729" s="665">
        <v>18</v>
      </c>
      <c r="G729" s="665">
        <v>95814</v>
      </c>
      <c r="H729" s="665">
        <v>1</v>
      </c>
      <c r="I729" s="665">
        <v>5323</v>
      </c>
      <c r="J729" s="665">
        <v>21</v>
      </c>
      <c r="K729" s="665">
        <v>112134</v>
      </c>
      <c r="L729" s="665">
        <v>1.1703300144029056</v>
      </c>
      <c r="M729" s="665">
        <v>5339.7142857142853</v>
      </c>
      <c r="N729" s="665">
        <v>24</v>
      </c>
      <c r="O729" s="665">
        <v>128676</v>
      </c>
      <c r="P729" s="678">
        <v>1.3429770179723213</v>
      </c>
      <c r="Q729" s="666">
        <v>5361.5</v>
      </c>
    </row>
    <row r="730" spans="1:17" ht="14.4" customHeight="1" x14ac:dyDescent="0.3">
      <c r="A730" s="661" t="s">
        <v>569</v>
      </c>
      <c r="B730" s="662" t="s">
        <v>5754</v>
      </c>
      <c r="C730" s="662" t="s">
        <v>5526</v>
      </c>
      <c r="D730" s="662" t="s">
        <v>6666</v>
      </c>
      <c r="E730" s="662" t="s">
        <v>6667</v>
      </c>
      <c r="F730" s="665">
        <v>5</v>
      </c>
      <c r="G730" s="665">
        <v>43755</v>
      </c>
      <c r="H730" s="665">
        <v>1</v>
      </c>
      <c r="I730" s="665">
        <v>8751</v>
      </c>
      <c r="J730" s="665">
        <v>3</v>
      </c>
      <c r="K730" s="665">
        <v>26529</v>
      </c>
      <c r="L730" s="665">
        <v>0.60630785053136782</v>
      </c>
      <c r="M730" s="665">
        <v>8843</v>
      </c>
      <c r="N730" s="665">
        <v>5</v>
      </c>
      <c r="O730" s="665">
        <v>44415</v>
      </c>
      <c r="P730" s="678">
        <v>1.0150839904010971</v>
      </c>
      <c r="Q730" s="666">
        <v>8883</v>
      </c>
    </row>
    <row r="731" spans="1:17" ht="14.4" customHeight="1" x14ac:dyDescent="0.3">
      <c r="A731" s="661" t="s">
        <v>569</v>
      </c>
      <c r="B731" s="662" t="s">
        <v>5754</v>
      </c>
      <c r="C731" s="662" t="s">
        <v>5526</v>
      </c>
      <c r="D731" s="662" t="s">
        <v>6668</v>
      </c>
      <c r="E731" s="662" t="s">
        <v>6669</v>
      </c>
      <c r="F731" s="665"/>
      <c r="G731" s="665"/>
      <c r="H731" s="665"/>
      <c r="I731" s="665"/>
      <c r="J731" s="665">
        <v>1</v>
      </c>
      <c r="K731" s="665">
        <v>327</v>
      </c>
      <c r="L731" s="665"/>
      <c r="M731" s="665">
        <v>327</v>
      </c>
      <c r="N731" s="665">
        <v>2</v>
      </c>
      <c r="O731" s="665">
        <v>674</v>
      </c>
      <c r="P731" s="678"/>
      <c r="Q731" s="666">
        <v>337</v>
      </c>
    </row>
    <row r="732" spans="1:17" ht="14.4" customHeight="1" x14ac:dyDescent="0.3">
      <c r="A732" s="661" t="s">
        <v>569</v>
      </c>
      <c r="B732" s="662" t="s">
        <v>5754</v>
      </c>
      <c r="C732" s="662" t="s">
        <v>5526</v>
      </c>
      <c r="D732" s="662" t="s">
        <v>6670</v>
      </c>
      <c r="E732" s="662" t="s">
        <v>6671</v>
      </c>
      <c r="F732" s="665">
        <v>19</v>
      </c>
      <c r="G732" s="665">
        <v>28775</v>
      </c>
      <c r="H732" s="665">
        <v>1</v>
      </c>
      <c r="I732" s="665">
        <v>1514.4736842105262</v>
      </c>
      <c r="J732" s="665">
        <v>15</v>
      </c>
      <c r="K732" s="665">
        <v>22934</v>
      </c>
      <c r="L732" s="665">
        <v>0.79701129452649866</v>
      </c>
      <c r="M732" s="665">
        <v>1528.9333333333334</v>
      </c>
      <c r="N732" s="665">
        <v>12</v>
      </c>
      <c r="O732" s="665">
        <v>18504</v>
      </c>
      <c r="P732" s="678">
        <v>0.64305821025195486</v>
      </c>
      <c r="Q732" s="666">
        <v>1542</v>
      </c>
    </row>
    <row r="733" spans="1:17" ht="14.4" customHeight="1" x14ac:dyDescent="0.3">
      <c r="A733" s="661" t="s">
        <v>569</v>
      </c>
      <c r="B733" s="662" t="s">
        <v>5754</v>
      </c>
      <c r="C733" s="662" t="s">
        <v>5526</v>
      </c>
      <c r="D733" s="662" t="s">
        <v>6672</v>
      </c>
      <c r="E733" s="662" t="s">
        <v>6673</v>
      </c>
      <c r="F733" s="665">
        <v>2</v>
      </c>
      <c r="G733" s="665">
        <v>6062</v>
      </c>
      <c r="H733" s="665">
        <v>1</v>
      </c>
      <c r="I733" s="665">
        <v>3031</v>
      </c>
      <c r="J733" s="665">
        <v>6</v>
      </c>
      <c r="K733" s="665">
        <v>18267</v>
      </c>
      <c r="L733" s="665">
        <v>3.0133619267568461</v>
      </c>
      <c r="M733" s="665">
        <v>3044.5</v>
      </c>
      <c r="N733" s="665">
        <v>3</v>
      </c>
      <c r="O733" s="665">
        <v>9210</v>
      </c>
      <c r="P733" s="678">
        <v>1.5193005608709997</v>
      </c>
      <c r="Q733" s="666">
        <v>3070</v>
      </c>
    </row>
    <row r="734" spans="1:17" ht="14.4" customHeight="1" x14ac:dyDescent="0.3">
      <c r="A734" s="661" t="s">
        <v>569</v>
      </c>
      <c r="B734" s="662" t="s">
        <v>5754</v>
      </c>
      <c r="C734" s="662" t="s">
        <v>5526</v>
      </c>
      <c r="D734" s="662" t="s">
        <v>6674</v>
      </c>
      <c r="E734" s="662" t="s">
        <v>6675</v>
      </c>
      <c r="F734" s="665">
        <v>10</v>
      </c>
      <c r="G734" s="665">
        <v>24130</v>
      </c>
      <c r="H734" s="665">
        <v>1</v>
      </c>
      <c r="I734" s="665">
        <v>2413</v>
      </c>
      <c r="J734" s="665">
        <v>10</v>
      </c>
      <c r="K734" s="665">
        <v>24340</v>
      </c>
      <c r="L734" s="665">
        <v>1.0087028595109822</v>
      </c>
      <c r="M734" s="665">
        <v>2434</v>
      </c>
      <c r="N734" s="665">
        <v>8</v>
      </c>
      <c r="O734" s="665">
        <v>19784</v>
      </c>
      <c r="P734" s="678">
        <v>0.81989225031081636</v>
      </c>
      <c r="Q734" s="666">
        <v>2473</v>
      </c>
    </row>
    <row r="735" spans="1:17" ht="14.4" customHeight="1" x14ac:dyDescent="0.3">
      <c r="A735" s="661" t="s">
        <v>569</v>
      </c>
      <c r="B735" s="662" t="s">
        <v>5754</v>
      </c>
      <c r="C735" s="662" t="s">
        <v>5526</v>
      </c>
      <c r="D735" s="662" t="s">
        <v>6676</v>
      </c>
      <c r="E735" s="662" t="s">
        <v>6677</v>
      </c>
      <c r="F735" s="665"/>
      <c r="G735" s="665"/>
      <c r="H735" s="665"/>
      <c r="I735" s="665"/>
      <c r="J735" s="665">
        <v>1</v>
      </c>
      <c r="K735" s="665">
        <v>5716</v>
      </c>
      <c r="L735" s="665"/>
      <c r="M735" s="665">
        <v>5716</v>
      </c>
      <c r="N735" s="665"/>
      <c r="O735" s="665"/>
      <c r="P735" s="678"/>
      <c r="Q735" s="666"/>
    </row>
    <row r="736" spans="1:17" ht="14.4" customHeight="1" x14ac:dyDescent="0.3">
      <c r="A736" s="661" t="s">
        <v>569</v>
      </c>
      <c r="B736" s="662" t="s">
        <v>5754</v>
      </c>
      <c r="C736" s="662" t="s">
        <v>5526</v>
      </c>
      <c r="D736" s="662" t="s">
        <v>5610</v>
      </c>
      <c r="E736" s="662" t="s">
        <v>5611</v>
      </c>
      <c r="F736" s="665">
        <v>2</v>
      </c>
      <c r="G736" s="665">
        <v>1054</v>
      </c>
      <c r="H736" s="665">
        <v>1</v>
      </c>
      <c r="I736" s="665">
        <v>527</v>
      </c>
      <c r="J736" s="665">
        <v>3</v>
      </c>
      <c r="K736" s="665">
        <v>1581</v>
      </c>
      <c r="L736" s="665">
        <v>1.5</v>
      </c>
      <c r="M736" s="665">
        <v>527</v>
      </c>
      <c r="N736" s="665">
        <v>1</v>
      </c>
      <c r="O736" s="665">
        <v>532</v>
      </c>
      <c r="P736" s="678">
        <v>0.50474383301707781</v>
      </c>
      <c r="Q736" s="666">
        <v>532</v>
      </c>
    </row>
    <row r="737" spans="1:17" ht="14.4" customHeight="1" x14ac:dyDescent="0.3">
      <c r="A737" s="661" t="s">
        <v>569</v>
      </c>
      <c r="B737" s="662" t="s">
        <v>5754</v>
      </c>
      <c r="C737" s="662" t="s">
        <v>5526</v>
      </c>
      <c r="D737" s="662" t="s">
        <v>6678</v>
      </c>
      <c r="E737" s="662" t="s">
        <v>6679</v>
      </c>
      <c r="F737" s="665">
        <v>1</v>
      </c>
      <c r="G737" s="665">
        <v>1481</v>
      </c>
      <c r="H737" s="665">
        <v>1</v>
      </c>
      <c r="I737" s="665">
        <v>1481</v>
      </c>
      <c r="J737" s="665">
        <v>8</v>
      </c>
      <c r="K737" s="665">
        <v>11878</v>
      </c>
      <c r="L737" s="665">
        <v>8.0202565833896013</v>
      </c>
      <c r="M737" s="665">
        <v>1484.75</v>
      </c>
      <c r="N737" s="665">
        <v>3</v>
      </c>
      <c r="O737" s="665">
        <v>4485</v>
      </c>
      <c r="P737" s="678">
        <v>3.0283592167454421</v>
      </c>
      <c r="Q737" s="666">
        <v>1495</v>
      </c>
    </row>
    <row r="738" spans="1:17" ht="14.4" customHeight="1" x14ac:dyDescent="0.3">
      <c r="A738" s="661" t="s">
        <v>569</v>
      </c>
      <c r="B738" s="662" t="s">
        <v>5754</v>
      </c>
      <c r="C738" s="662" t="s">
        <v>5526</v>
      </c>
      <c r="D738" s="662" t="s">
        <v>6680</v>
      </c>
      <c r="E738" s="662" t="s">
        <v>6681</v>
      </c>
      <c r="F738" s="665">
        <v>1</v>
      </c>
      <c r="G738" s="665">
        <v>4236</v>
      </c>
      <c r="H738" s="665">
        <v>1</v>
      </c>
      <c r="I738" s="665">
        <v>4236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569</v>
      </c>
      <c r="B739" s="662" t="s">
        <v>5754</v>
      </c>
      <c r="C739" s="662" t="s">
        <v>5526</v>
      </c>
      <c r="D739" s="662" t="s">
        <v>6682</v>
      </c>
      <c r="E739" s="662" t="s">
        <v>6683</v>
      </c>
      <c r="F739" s="665">
        <v>2</v>
      </c>
      <c r="G739" s="665">
        <v>2872</v>
      </c>
      <c r="H739" s="665">
        <v>1</v>
      </c>
      <c r="I739" s="665">
        <v>1436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569</v>
      </c>
      <c r="B740" s="662" t="s">
        <v>5754</v>
      </c>
      <c r="C740" s="662" t="s">
        <v>5526</v>
      </c>
      <c r="D740" s="662" t="s">
        <v>6684</v>
      </c>
      <c r="E740" s="662" t="s">
        <v>6685</v>
      </c>
      <c r="F740" s="665">
        <v>14</v>
      </c>
      <c r="G740" s="665">
        <v>12740</v>
      </c>
      <c r="H740" s="665">
        <v>1</v>
      </c>
      <c r="I740" s="665">
        <v>910</v>
      </c>
      <c r="J740" s="665">
        <v>6</v>
      </c>
      <c r="K740" s="665">
        <v>5500</v>
      </c>
      <c r="L740" s="665">
        <v>0.43171114599686028</v>
      </c>
      <c r="M740" s="665">
        <v>916.66666666666663</v>
      </c>
      <c r="N740" s="665">
        <v>9</v>
      </c>
      <c r="O740" s="665">
        <v>8325</v>
      </c>
      <c r="P740" s="678">
        <v>0.65345368916797486</v>
      </c>
      <c r="Q740" s="666">
        <v>925</v>
      </c>
    </row>
    <row r="741" spans="1:17" ht="14.4" customHeight="1" x14ac:dyDescent="0.3">
      <c r="A741" s="661" t="s">
        <v>569</v>
      </c>
      <c r="B741" s="662" t="s">
        <v>5754</v>
      </c>
      <c r="C741" s="662" t="s">
        <v>5526</v>
      </c>
      <c r="D741" s="662" t="s">
        <v>6686</v>
      </c>
      <c r="E741" s="662" t="s">
        <v>6687</v>
      </c>
      <c r="F741" s="665">
        <v>2</v>
      </c>
      <c r="G741" s="665">
        <v>4000</v>
      </c>
      <c r="H741" s="665">
        <v>1</v>
      </c>
      <c r="I741" s="665">
        <v>2000</v>
      </c>
      <c r="J741" s="665"/>
      <c r="K741" s="665"/>
      <c r="L741" s="665"/>
      <c r="M741" s="665"/>
      <c r="N741" s="665">
        <v>1</v>
      </c>
      <c r="O741" s="665">
        <v>2017</v>
      </c>
      <c r="P741" s="678">
        <v>0.50424999999999998</v>
      </c>
      <c r="Q741" s="666">
        <v>2017</v>
      </c>
    </row>
    <row r="742" spans="1:17" ht="14.4" customHeight="1" x14ac:dyDescent="0.3">
      <c r="A742" s="661" t="s">
        <v>569</v>
      </c>
      <c r="B742" s="662" t="s">
        <v>5754</v>
      </c>
      <c r="C742" s="662" t="s">
        <v>5526</v>
      </c>
      <c r="D742" s="662" t="s">
        <v>6688</v>
      </c>
      <c r="E742" s="662" t="s">
        <v>6689</v>
      </c>
      <c r="F742" s="665"/>
      <c r="G742" s="665"/>
      <c r="H742" s="665"/>
      <c r="I742" s="665"/>
      <c r="J742" s="665">
        <v>6</v>
      </c>
      <c r="K742" s="665">
        <v>7326</v>
      </c>
      <c r="L742" s="665"/>
      <c r="M742" s="665">
        <v>1221</v>
      </c>
      <c r="N742" s="665">
        <v>10</v>
      </c>
      <c r="O742" s="665">
        <v>12350</v>
      </c>
      <c r="P742" s="678"/>
      <c r="Q742" s="666">
        <v>1235</v>
      </c>
    </row>
    <row r="743" spans="1:17" ht="14.4" customHeight="1" x14ac:dyDescent="0.3">
      <c r="A743" s="661" t="s">
        <v>569</v>
      </c>
      <c r="B743" s="662" t="s">
        <v>5754</v>
      </c>
      <c r="C743" s="662" t="s">
        <v>5526</v>
      </c>
      <c r="D743" s="662" t="s">
        <v>6690</v>
      </c>
      <c r="E743" s="662" t="s">
        <v>6691</v>
      </c>
      <c r="F743" s="665"/>
      <c r="G743" s="665"/>
      <c r="H743" s="665"/>
      <c r="I743" s="665"/>
      <c r="J743" s="665"/>
      <c r="K743" s="665"/>
      <c r="L743" s="665"/>
      <c r="M743" s="665"/>
      <c r="N743" s="665">
        <v>1</v>
      </c>
      <c r="O743" s="665">
        <v>1764</v>
      </c>
      <c r="P743" s="678"/>
      <c r="Q743" s="666">
        <v>1764</v>
      </c>
    </row>
    <row r="744" spans="1:17" ht="14.4" customHeight="1" x14ac:dyDescent="0.3">
      <c r="A744" s="661" t="s">
        <v>569</v>
      </c>
      <c r="B744" s="662" t="s">
        <v>5754</v>
      </c>
      <c r="C744" s="662" t="s">
        <v>5526</v>
      </c>
      <c r="D744" s="662" t="s">
        <v>6692</v>
      </c>
      <c r="E744" s="662" t="s">
        <v>6693</v>
      </c>
      <c r="F744" s="665">
        <v>2</v>
      </c>
      <c r="G744" s="665">
        <v>6062</v>
      </c>
      <c r="H744" s="665">
        <v>1</v>
      </c>
      <c r="I744" s="665">
        <v>3031</v>
      </c>
      <c r="J744" s="665">
        <v>3</v>
      </c>
      <c r="K744" s="665">
        <v>9093</v>
      </c>
      <c r="L744" s="665">
        <v>1.5</v>
      </c>
      <c r="M744" s="665">
        <v>3031</v>
      </c>
      <c r="N744" s="665">
        <v>1</v>
      </c>
      <c r="O744" s="665">
        <v>3070</v>
      </c>
      <c r="P744" s="678">
        <v>0.50643352029033317</v>
      </c>
      <c r="Q744" s="666">
        <v>3070</v>
      </c>
    </row>
    <row r="745" spans="1:17" ht="14.4" customHeight="1" x14ac:dyDescent="0.3">
      <c r="A745" s="661" t="s">
        <v>569</v>
      </c>
      <c r="B745" s="662" t="s">
        <v>5754</v>
      </c>
      <c r="C745" s="662" t="s">
        <v>5526</v>
      </c>
      <c r="D745" s="662" t="s">
        <v>5614</v>
      </c>
      <c r="E745" s="662" t="s">
        <v>5615</v>
      </c>
      <c r="F745" s="665"/>
      <c r="G745" s="665"/>
      <c r="H745" s="665"/>
      <c r="I745" s="665"/>
      <c r="J745" s="665">
        <v>3</v>
      </c>
      <c r="K745" s="665">
        <v>2796</v>
      </c>
      <c r="L745" s="665"/>
      <c r="M745" s="665">
        <v>932</v>
      </c>
      <c r="N745" s="665">
        <v>8</v>
      </c>
      <c r="O745" s="665">
        <v>7568</v>
      </c>
      <c r="P745" s="678"/>
      <c r="Q745" s="666">
        <v>946</v>
      </c>
    </row>
    <row r="746" spans="1:17" ht="14.4" customHeight="1" x14ac:dyDescent="0.3">
      <c r="A746" s="661" t="s">
        <v>569</v>
      </c>
      <c r="B746" s="662" t="s">
        <v>5754</v>
      </c>
      <c r="C746" s="662" t="s">
        <v>5526</v>
      </c>
      <c r="D746" s="662" t="s">
        <v>6694</v>
      </c>
      <c r="E746" s="662" t="s">
        <v>6695</v>
      </c>
      <c r="F746" s="665"/>
      <c r="G746" s="665"/>
      <c r="H746" s="665"/>
      <c r="I746" s="665"/>
      <c r="J746" s="665">
        <v>5</v>
      </c>
      <c r="K746" s="665">
        <v>3959</v>
      </c>
      <c r="L746" s="665"/>
      <c r="M746" s="665">
        <v>791.8</v>
      </c>
      <c r="N746" s="665">
        <v>9</v>
      </c>
      <c r="O746" s="665">
        <v>7182</v>
      </c>
      <c r="P746" s="678"/>
      <c r="Q746" s="666">
        <v>798</v>
      </c>
    </row>
    <row r="747" spans="1:17" ht="14.4" customHeight="1" x14ac:dyDescent="0.3">
      <c r="A747" s="661" t="s">
        <v>569</v>
      </c>
      <c r="B747" s="662" t="s">
        <v>5754</v>
      </c>
      <c r="C747" s="662" t="s">
        <v>5526</v>
      </c>
      <c r="D747" s="662" t="s">
        <v>6696</v>
      </c>
      <c r="E747" s="662" t="s">
        <v>6697</v>
      </c>
      <c r="F747" s="665">
        <v>1</v>
      </c>
      <c r="G747" s="665">
        <v>2335</v>
      </c>
      <c r="H747" s="665">
        <v>1</v>
      </c>
      <c r="I747" s="665">
        <v>2335</v>
      </c>
      <c r="J747" s="665"/>
      <c r="K747" s="665"/>
      <c r="L747" s="665"/>
      <c r="M747" s="665"/>
      <c r="N747" s="665">
        <v>4</v>
      </c>
      <c r="O747" s="665">
        <v>9460</v>
      </c>
      <c r="P747" s="678">
        <v>4.0513918629550325</v>
      </c>
      <c r="Q747" s="666">
        <v>2365</v>
      </c>
    </row>
    <row r="748" spans="1:17" ht="14.4" customHeight="1" x14ac:dyDescent="0.3">
      <c r="A748" s="661" t="s">
        <v>569</v>
      </c>
      <c r="B748" s="662" t="s">
        <v>5754</v>
      </c>
      <c r="C748" s="662" t="s">
        <v>5526</v>
      </c>
      <c r="D748" s="662" t="s">
        <v>5616</v>
      </c>
      <c r="E748" s="662" t="s">
        <v>5617</v>
      </c>
      <c r="F748" s="665"/>
      <c r="G748" s="665"/>
      <c r="H748" s="665"/>
      <c r="I748" s="665"/>
      <c r="J748" s="665">
        <v>2</v>
      </c>
      <c r="K748" s="665">
        <v>3268</v>
      </c>
      <c r="L748" s="665"/>
      <c r="M748" s="665">
        <v>1634</v>
      </c>
      <c r="N748" s="665">
        <v>4</v>
      </c>
      <c r="O748" s="665">
        <v>6548</v>
      </c>
      <c r="P748" s="678"/>
      <c r="Q748" s="666">
        <v>1637</v>
      </c>
    </row>
    <row r="749" spans="1:17" ht="14.4" customHeight="1" x14ac:dyDescent="0.3">
      <c r="A749" s="661" t="s">
        <v>569</v>
      </c>
      <c r="B749" s="662" t="s">
        <v>5754</v>
      </c>
      <c r="C749" s="662" t="s">
        <v>5526</v>
      </c>
      <c r="D749" s="662" t="s">
        <v>6698</v>
      </c>
      <c r="E749" s="662" t="s">
        <v>6699</v>
      </c>
      <c r="F749" s="665">
        <v>2</v>
      </c>
      <c r="G749" s="665">
        <v>2646</v>
      </c>
      <c r="H749" s="665">
        <v>1</v>
      </c>
      <c r="I749" s="665">
        <v>1323</v>
      </c>
      <c r="J749" s="665">
        <v>4</v>
      </c>
      <c r="K749" s="665">
        <v>5316</v>
      </c>
      <c r="L749" s="665">
        <v>2.0090702947845807</v>
      </c>
      <c r="M749" s="665">
        <v>1329</v>
      </c>
      <c r="N749" s="665">
        <v>3</v>
      </c>
      <c r="O749" s="665">
        <v>4020</v>
      </c>
      <c r="P749" s="678">
        <v>1.5192743764172336</v>
      </c>
      <c r="Q749" s="666">
        <v>1340</v>
      </c>
    </row>
    <row r="750" spans="1:17" ht="14.4" customHeight="1" x14ac:dyDescent="0.3">
      <c r="A750" s="661" t="s">
        <v>569</v>
      </c>
      <c r="B750" s="662" t="s">
        <v>5754</v>
      </c>
      <c r="C750" s="662" t="s">
        <v>5526</v>
      </c>
      <c r="D750" s="662" t="s">
        <v>6700</v>
      </c>
      <c r="E750" s="662" t="s">
        <v>6701</v>
      </c>
      <c r="F750" s="665">
        <v>132</v>
      </c>
      <c r="G750" s="665">
        <v>658020</v>
      </c>
      <c r="H750" s="665">
        <v>1</v>
      </c>
      <c r="I750" s="665">
        <v>4985</v>
      </c>
      <c r="J750" s="665">
        <v>106</v>
      </c>
      <c r="K750" s="665">
        <v>529400</v>
      </c>
      <c r="L750" s="665">
        <v>0.80453481657092485</v>
      </c>
      <c r="M750" s="665">
        <v>4994.3396226415098</v>
      </c>
      <c r="N750" s="665">
        <v>109</v>
      </c>
      <c r="O750" s="665">
        <v>546090</v>
      </c>
      <c r="P750" s="678">
        <v>0.8298987872709036</v>
      </c>
      <c r="Q750" s="666">
        <v>5010</v>
      </c>
    </row>
    <row r="751" spans="1:17" ht="14.4" customHeight="1" x14ac:dyDescent="0.3">
      <c r="A751" s="661" t="s">
        <v>569</v>
      </c>
      <c r="B751" s="662" t="s">
        <v>5754</v>
      </c>
      <c r="C751" s="662" t="s">
        <v>5526</v>
      </c>
      <c r="D751" s="662" t="s">
        <v>6702</v>
      </c>
      <c r="E751" s="662" t="s">
        <v>6703</v>
      </c>
      <c r="F751" s="665">
        <v>1</v>
      </c>
      <c r="G751" s="665">
        <v>8579</v>
      </c>
      <c r="H751" s="665">
        <v>1</v>
      </c>
      <c r="I751" s="665">
        <v>8579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569</v>
      </c>
      <c r="B752" s="662" t="s">
        <v>5754</v>
      </c>
      <c r="C752" s="662" t="s">
        <v>5526</v>
      </c>
      <c r="D752" s="662" t="s">
        <v>6704</v>
      </c>
      <c r="E752" s="662" t="s">
        <v>6705</v>
      </c>
      <c r="F752" s="665">
        <v>31</v>
      </c>
      <c r="G752" s="665">
        <v>9889</v>
      </c>
      <c r="H752" s="665">
        <v>1</v>
      </c>
      <c r="I752" s="665">
        <v>319</v>
      </c>
      <c r="J752" s="665">
        <v>6</v>
      </c>
      <c r="K752" s="665">
        <v>1956</v>
      </c>
      <c r="L752" s="665">
        <v>0.19779553038729902</v>
      </c>
      <c r="M752" s="665">
        <v>326</v>
      </c>
      <c r="N752" s="665">
        <v>5</v>
      </c>
      <c r="O752" s="665">
        <v>1645</v>
      </c>
      <c r="P752" s="678">
        <v>0.16634644554555567</v>
      </c>
      <c r="Q752" s="666">
        <v>329</v>
      </c>
    </row>
    <row r="753" spans="1:17" ht="14.4" customHeight="1" x14ac:dyDescent="0.3">
      <c r="A753" s="661" t="s">
        <v>569</v>
      </c>
      <c r="B753" s="662" t="s">
        <v>5754</v>
      </c>
      <c r="C753" s="662" t="s">
        <v>5526</v>
      </c>
      <c r="D753" s="662" t="s">
        <v>6706</v>
      </c>
      <c r="E753" s="662" t="s">
        <v>6707</v>
      </c>
      <c r="F753" s="665">
        <v>1</v>
      </c>
      <c r="G753" s="665">
        <v>412</v>
      </c>
      <c r="H753" s="665">
        <v>1</v>
      </c>
      <c r="I753" s="665">
        <v>412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569</v>
      </c>
      <c r="B754" s="662" t="s">
        <v>5754</v>
      </c>
      <c r="C754" s="662" t="s">
        <v>5526</v>
      </c>
      <c r="D754" s="662" t="s">
        <v>6708</v>
      </c>
      <c r="E754" s="662" t="s">
        <v>6709</v>
      </c>
      <c r="F754" s="665">
        <v>7</v>
      </c>
      <c r="G754" s="665">
        <v>33705</v>
      </c>
      <c r="H754" s="665">
        <v>1</v>
      </c>
      <c r="I754" s="665">
        <v>4815</v>
      </c>
      <c r="J754" s="665">
        <v>13</v>
      </c>
      <c r="K754" s="665">
        <v>33915</v>
      </c>
      <c r="L754" s="665">
        <v>1.0062305295950156</v>
      </c>
      <c r="M754" s="665">
        <v>2608.8461538461538</v>
      </c>
      <c r="N754" s="665">
        <v>15</v>
      </c>
      <c r="O754" s="665">
        <v>73125</v>
      </c>
      <c r="P754" s="678">
        <v>2.1695594125500666</v>
      </c>
      <c r="Q754" s="666">
        <v>4875</v>
      </c>
    </row>
    <row r="755" spans="1:17" ht="14.4" customHeight="1" x14ac:dyDescent="0.3">
      <c r="A755" s="661" t="s">
        <v>569</v>
      </c>
      <c r="B755" s="662" t="s">
        <v>5754</v>
      </c>
      <c r="C755" s="662" t="s">
        <v>5526</v>
      </c>
      <c r="D755" s="662" t="s">
        <v>6710</v>
      </c>
      <c r="E755" s="662" t="s">
        <v>6711</v>
      </c>
      <c r="F755" s="665"/>
      <c r="G755" s="665"/>
      <c r="H755" s="665"/>
      <c r="I755" s="665"/>
      <c r="J755" s="665">
        <v>3</v>
      </c>
      <c r="K755" s="665">
        <v>1922</v>
      </c>
      <c r="L755" s="665"/>
      <c r="M755" s="665">
        <v>640.66666666666663</v>
      </c>
      <c r="N755" s="665">
        <v>1</v>
      </c>
      <c r="O755" s="665">
        <v>649</v>
      </c>
      <c r="P755" s="678"/>
      <c r="Q755" s="666">
        <v>649</v>
      </c>
    </row>
    <row r="756" spans="1:17" ht="14.4" customHeight="1" x14ac:dyDescent="0.3">
      <c r="A756" s="661" t="s">
        <v>569</v>
      </c>
      <c r="B756" s="662" t="s">
        <v>5754</v>
      </c>
      <c r="C756" s="662" t="s">
        <v>5526</v>
      </c>
      <c r="D756" s="662" t="s">
        <v>6712</v>
      </c>
      <c r="E756" s="662" t="s">
        <v>6713</v>
      </c>
      <c r="F756" s="665">
        <v>5</v>
      </c>
      <c r="G756" s="665">
        <v>15245</v>
      </c>
      <c r="H756" s="665">
        <v>1</v>
      </c>
      <c r="I756" s="665">
        <v>3049</v>
      </c>
      <c r="J756" s="665">
        <v>12</v>
      </c>
      <c r="K756" s="665">
        <v>12238</v>
      </c>
      <c r="L756" s="665">
        <v>0.80275500163988189</v>
      </c>
      <c r="M756" s="665">
        <v>1019.8333333333334</v>
      </c>
      <c r="N756" s="665">
        <v>1</v>
      </c>
      <c r="O756" s="665">
        <v>3079</v>
      </c>
      <c r="P756" s="678">
        <v>0.20196785831420139</v>
      </c>
      <c r="Q756" s="666">
        <v>3079</v>
      </c>
    </row>
    <row r="757" spans="1:17" ht="14.4" customHeight="1" x14ac:dyDescent="0.3">
      <c r="A757" s="661" t="s">
        <v>569</v>
      </c>
      <c r="B757" s="662" t="s">
        <v>5754</v>
      </c>
      <c r="C757" s="662" t="s">
        <v>5526</v>
      </c>
      <c r="D757" s="662" t="s">
        <v>6714</v>
      </c>
      <c r="E757" s="662" t="s">
        <v>6715</v>
      </c>
      <c r="F757" s="665">
        <v>5</v>
      </c>
      <c r="G757" s="665">
        <v>11030</v>
      </c>
      <c r="H757" s="665">
        <v>1</v>
      </c>
      <c r="I757" s="665">
        <v>2206</v>
      </c>
      <c r="J757" s="665">
        <v>2</v>
      </c>
      <c r="K757" s="665">
        <v>4444</v>
      </c>
      <c r="L757" s="665">
        <v>0.40290117860380781</v>
      </c>
      <c r="M757" s="665">
        <v>2222</v>
      </c>
      <c r="N757" s="665"/>
      <c r="O757" s="665"/>
      <c r="P757" s="678"/>
      <c r="Q757" s="666"/>
    </row>
    <row r="758" spans="1:17" ht="14.4" customHeight="1" x14ac:dyDescent="0.3">
      <c r="A758" s="661" t="s">
        <v>569</v>
      </c>
      <c r="B758" s="662" t="s">
        <v>5754</v>
      </c>
      <c r="C758" s="662" t="s">
        <v>5526</v>
      </c>
      <c r="D758" s="662" t="s">
        <v>6716</v>
      </c>
      <c r="E758" s="662" t="s">
        <v>6717</v>
      </c>
      <c r="F758" s="665">
        <v>2</v>
      </c>
      <c r="G758" s="665">
        <v>5388</v>
      </c>
      <c r="H758" s="665">
        <v>1</v>
      </c>
      <c r="I758" s="665">
        <v>2694</v>
      </c>
      <c r="J758" s="665">
        <v>2</v>
      </c>
      <c r="K758" s="665">
        <v>5409</v>
      </c>
      <c r="L758" s="665">
        <v>1.0038975501113585</v>
      </c>
      <c r="M758" s="665">
        <v>2704.5</v>
      </c>
      <c r="N758" s="665"/>
      <c r="O758" s="665"/>
      <c r="P758" s="678"/>
      <c r="Q758" s="666"/>
    </row>
    <row r="759" spans="1:17" ht="14.4" customHeight="1" x14ac:dyDescent="0.3">
      <c r="A759" s="661" t="s">
        <v>569</v>
      </c>
      <c r="B759" s="662" t="s">
        <v>5754</v>
      </c>
      <c r="C759" s="662" t="s">
        <v>5526</v>
      </c>
      <c r="D759" s="662" t="s">
        <v>6718</v>
      </c>
      <c r="E759" s="662" t="s">
        <v>6719</v>
      </c>
      <c r="F759" s="665"/>
      <c r="G759" s="665"/>
      <c r="H759" s="665"/>
      <c r="I759" s="665"/>
      <c r="J759" s="665">
        <v>1</v>
      </c>
      <c r="K759" s="665">
        <v>6123</v>
      </c>
      <c r="L759" s="665"/>
      <c r="M759" s="665">
        <v>6123</v>
      </c>
      <c r="N759" s="665">
        <v>3</v>
      </c>
      <c r="O759" s="665">
        <v>18543</v>
      </c>
      <c r="P759" s="678"/>
      <c r="Q759" s="666">
        <v>6181</v>
      </c>
    </row>
    <row r="760" spans="1:17" ht="14.4" customHeight="1" x14ac:dyDescent="0.3">
      <c r="A760" s="661" t="s">
        <v>569</v>
      </c>
      <c r="B760" s="662" t="s">
        <v>5754</v>
      </c>
      <c r="C760" s="662" t="s">
        <v>5526</v>
      </c>
      <c r="D760" s="662" t="s">
        <v>6720</v>
      </c>
      <c r="E760" s="662" t="s">
        <v>6721</v>
      </c>
      <c r="F760" s="665">
        <v>4</v>
      </c>
      <c r="G760" s="665">
        <v>5948</v>
      </c>
      <c r="H760" s="665">
        <v>1</v>
      </c>
      <c r="I760" s="665">
        <v>1487</v>
      </c>
      <c r="J760" s="665">
        <v>1</v>
      </c>
      <c r="K760" s="665">
        <v>1487</v>
      </c>
      <c r="L760" s="665">
        <v>0.25</v>
      </c>
      <c r="M760" s="665">
        <v>1487</v>
      </c>
      <c r="N760" s="665">
        <v>1</v>
      </c>
      <c r="O760" s="665">
        <v>1501</v>
      </c>
      <c r="P760" s="678">
        <v>0.25235373234700742</v>
      </c>
      <c r="Q760" s="666">
        <v>1501</v>
      </c>
    </row>
    <row r="761" spans="1:17" ht="14.4" customHeight="1" x14ac:dyDescent="0.3">
      <c r="A761" s="661" t="s">
        <v>569</v>
      </c>
      <c r="B761" s="662" t="s">
        <v>5754</v>
      </c>
      <c r="C761" s="662" t="s">
        <v>5526</v>
      </c>
      <c r="D761" s="662" t="s">
        <v>6722</v>
      </c>
      <c r="E761" s="662" t="s">
        <v>6723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2644</v>
      </c>
      <c r="P761" s="678"/>
      <c r="Q761" s="666">
        <v>2644</v>
      </c>
    </row>
    <row r="762" spans="1:17" ht="14.4" customHeight="1" x14ac:dyDescent="0.3">
      <c r="A762" s="661" t="s">
        <v>569</v>
      </c>
      <c r="B762" s="662" t="s">
        <v>5754</v>
      </c>
      <c r="C762" s="662" t="s">
        <v>5526</v>
      </c>
      <c r="D762" s="662" t="s">
        <v>6724</v>
      </c>
      <c r="E762" s="662" t="s">
        <v>6725</v>
      </c>
      <c r="F762" s="665">
        <v>1</v>
      </c>
      <c r="G762" s="665">
        <v>2751</v>
      </c>
      <c r="H762" s="665">
        <v>1</v>
      </c>
      <c r="I762" s="665">
        <v>2751</v>
      </c>
      <c r="J762" s="665"/>
      <c r="K762" s="665"/>
      <c r="L762" s="665"/>
      <c r="M762" s="665"/>
      <c r="N762" s="665"/>
      <c r="O762" s="665"/>
      <c r="P762" s="678"/>
      <c r="Q762" s="666"/>
    </row>
    <row r="763" spans="1:17" ht="14.4" customHeight="1" x14ac:dyDescent="0.3">
      <c r="A763" s="661" t="s">
        <v>569</v>
      </c>
      <c r="B763" s="662" t="s">
        <v>5754</v>
      </c>
      <c r="C763" s="662" t="s">
        <v>5526</v>
      </c>
      <c r="D763" s="662" t="s">
        <v>6726</v>
      </c>
      <c r="E763" s="662" t="s">
        <v>6727</v>
      </c>
      <c r="F763" s="665"/>
      <c r="G763" s="665"/>
      <c r="H763" s="665"/>
      <c r="I763" s="665"/>
      <c r="J763" s="665">
        <v>1</v>
      </c>
      <c r="K763" s="665">
        <v>5736</v>
      </c>
      <c r="L763" s="665"/>
      <c r="M763" s="665">
        <v>5736</v>
      </c>
      <c r="N763" s="665">
        <v>1</v>
      </c>
      <c r="O763" s="665">
        <v>5754</v>
      </c>
      <c r="P763" s="678"/>
      <c r="Q763" s="666">
        <v>5754</v>
      </c>
    </row>
    <row r="764" spans="1:17" ht="14.4" customHeight="1" x14ac:dyDescent="0.3">
      <c r="A764" s="661" t="s">
        <v>569</v>
      </c>
      <c r="B764" s="662" t="s">
        <v>5754</v>
      </c>
      <c r="C764" s="662" t="s">
        <v>5526</v>
      </c>
      <c r="D764" s="662" t="s">
        <v>6728</v>
      </c>
      <c r="E764" s="662" t="s">
        <v>6729</v>
      </c>
      <c r="F764" s="665">
        <v>3</v>
      </c>
      <c r="G764" s="665">
        <v>13998</v>
      </c>
      <c r="H764" s="665">
        <v>1</v>
      </c>
      <c r="I764" s="665">
        <v>4666</v>
      </c>
      <c r="J764" s="665">
        <v>3</v>
      </c>
      <c r="K764" s="665">
        <v>13998</v>
      </c>
      <c r="L764" s="665">
        <v>1</v>
      </c>
      <c r="M764" s="665">
        <v>4666</v>
      </c>
      <c r="N764" s="665">
        <v>2</v>
      </c>
      <c r="O764" s="665">
        <v>9430</v>
      </c>
      <c r="P764" s="678">
        <v>0.67366766680954426</v>
      </c>
      <c r="Q764" s="666">
        <v>4715</v>
      </c>
    </row>
    <row r="765" spans="1:17" ht="14.4" customHeight="1" x14ac:dyDescent="0.3">
      <c r="A765" s="661" t="s">
        <v>569</v>
      </c>
      <c r="B765" s="662" t="s">
        <v>5754</v>
      </c>
      <c r="C765" s="662" t="s">
        <v>5526</v>
      </c>
      <c r="D765" s="662" t="s">
        <v>6730</v>
      </c>
      <c r="E765" s="662" t="s">
        <v>6731</v>
      </c>
      <c r="F765" s="665"/>
      <c r="G765" s="665"/>
      <c r="H765" s="665"/>
      <c r="I765" s="665"/>
      <c r="J765" s="665">
        <v>1</v>
      </c>
      <c r="K765" s="665">
        <v>1894</v>
      </c>
      <c r="L765" s="665"/>
      <c r="M765" s="665">
        <v>1894</v>
      </c>
      <c r="N765" s="665"/>
      <c r="O765" s="665"/>
      <c r="P765" s="678"/>
      <c r="Q765" s="666"/>
    </row>
    <row r="766" spans="1:17" ht="14.4" customHeight="1" x14ac:dyDescent="0.3">
      <c r="A766" s="661" t="s">
        <v>569</v>
      </c>
      <c r="B766" s="662" t="s">
        <v>5754</v>
      </c>
      <c r="C766" s="662" t="s">
        <v>5526</v>
      </c>
      <c r="D766" s="662" t="s">
        <v>6732</v>
      </c>
      <c r="E766" s="662" t="s">
        <v>6733</v>
      </c>
      <c r="F766" s="665"/>
      <c r="G766" s="665"/>
      <c r="H766" s="665"/>
      <c r="I766" s="665"/>
      <c r="J766" s="665">
        <v>1</v>
      </c>
      <c r="K766" s="665">
        <v>2214</v>
      </c>
      <c r="L766" s="665"/>
      <c r="M766" s="665">
        <v>2214</v>
      </c>
      <c r="N766" s="665">
        <v>4</v>
      </c>
      <c r="O766" s="665">
        <v>8880</v>
      </c>
      <c r="P766" s="678"/>
      <c r="Q766" s="666">
        <v>2220</v>
      </c>
    </row>
    <row r="767" spans="1:17" ht="14.4" customHeight="1" x14ac:dyDescent="0.3">
      <c r="A767" s="661" t="s">
        <v>569</v>
      </c>
      <c r="B767" s="662" t="s">
        <v>5754</v>
      </c>
      <c r="C767" s="662" t="s">
        <v>5526</v>
      </c>
      <c r="D767" s="662" t="s">
        <v>6734</v>
      </c>
      <c r="E767" s="662" t="s">
        <v>6735</v>
      </c>
      <c r="F767" s="665"/>
      <c r="G767" s="665"/>
      <c r="H767" s="665"/>
      <c r="I767" s="665"/>
      <c r="J767" s="665"/>
      <c r="K767" s="665"/>
      <c r="L767" s="665"/>
      <c r="M767" s="665"/>
      <c r="N767" s="665">
        <v>3</v>
      </c>
      <c r="O767" s="665">
        <v>8556</v>
      </c>
      <c r="P767" s="678"/>
      <c r="Q767" s="666">
        <v>2852</v>
      </c>
    </row>
    <row r="768" spans="1:17" ht="14.4" customHeight="1" x14ac:dyDescent="0.3">
      <c r="A768" s="661" t="s">
        <v>569</v>
      </c>
      <c r="B768" s="662" t="s">
        <v>5754</v>
      </c>
      <c r="C768" s="662" t="s">
        <v>5526</v>
      </c>
      <c r="D768" s="662" t="s">
        <v>6736</v>
      </c>
      <c r="E768" s="662" t="s">
        <v>6737</v>
      </c>
      <c r="F768" s="665">
        <v>1</v>
      </c>
      <c r="G768" s="665">
        <v>1574</v>
      </c>
      <c r="H768" s="665">
        <v>1</v>
      </c>
      <c r="I768" s="665">
        <v>1574</v>
      </c>
      <c r="J768" s="665"/>
      <c r="K768" s="665"/>
      <c r="L768" s="665"/>
      <c r="M768" s="665"/>
      <c r="N768" s="665"/>
      <c r="O768" s="665"/>
      <c r="P768" s="678"/>
      <c r="Q768" s="666"/>
    </row>
    <row r="769" spans="1:17" ht="14.4" customHeight="1" x14ac:dyDescent="0.3">
      <c r="A769" s="661" t="s">
        <v>569</v>
      </c>
      <c r="B769" s="662" t="s">
        <v>5754</v>
      </c>
      <c r="C769" s="662" t="s">
        <v>5526</v>
      </c>
      <c r="D769" s="662" t="s">
        <v>6738</v>
      </c>
      <c r="E769" s="662" t="s">
        <v>6739</v>
      </c>
      <c r="F769" s="665">
        <v>4</v>
      </c>
      <c r="G769" s="665">
        <v>16176</v>
      </c>
      <c r="H769" s="665">
        <v>1</v>
      </c>
      <c r="I769" s="665">
        <v>4044</v>
      </c>
      <c r="J769" s="665">
        <v>5</v>
      </c>
      <c r="K769" s="665">
        <v>20220</v>
      </c>
      <c r="L769" s="665">
        <v>1.25</v>
      </c>
      <c r="M769" s="665">
        <v>4044</v>
      </c>
      <c r="N769" s="665"/>
      <c r="O769" s="665"/>
      <c r="P769" s="678"/>
      <c r="Q769" s="666"/>
    </row>
    <row r="770" spans="1:17" ht="14.4" customHeight="1" x14ac:dyDescent="0.3">
      <c r="A770" s="661" t="s">
        <v>569</v>
      </c>
      <c r="B770" s="662" t="s">
        <v>5754</v>
      </c>
      <c r="C770" s="662" t="s">
        <v>5526</v>
      </c>
      <c r="D770" s="662" t="s">
        <v>6740</v>
      </c>
      <c r="E770" s="662" t="s">
        <v>6741</v>
      </c>
      <c r="F770" s="665">
        <v>9</v>
      </c>
      <c r="G770" s="665">
        <v>21600</v>
      </c>
      <c r="H770" s="665">
        <v>1</v>
      </c>
      <c r="I770" s="665">
        <v>2400</v>
      </c>
      <c r="J770" s="665">
        <v>3</v>
      </c>
      <c r="K770" s="665">
        <v>7242</v>
      </c>
      <c r="L770" s="665">
        <v>0.33527777777777779</v>
      </c>
      <c r="M770" s="665">
        <v>2414</v>
      </c>
      <c r="N770" s="665">
        <v>1</v>
      </c>
      <c r="O770" s="665">
        <v>2420</v>
      </c>
      <c r="P770" s="678">
        <v>0.11203703703703703</v>
      </c>
      <c r="Q770" s="666">
        <v>2420</v>
      </c>
    </row>
    <row r="771" spans="1:17" ht="14.4" customHeight="1" x14ac:dyDescent="0.3">
      <c r="A771" s="661" t="s">
        <v>569</v>
      </c>
      <c r="B771" s="662" t="s">
        <v>5754</v>
      </c>
      <c r="C771" s="662" t="s">
        <v>5526</v>
      </c>
      <c r="D771" s="662" t="s">
        <v>6742</v>
      </c>
      <c r="E771" s="662" t="s">
        <v>6743</v>
      </c>
      <c r="F771" s="665">
        <v>2</v>
      </c>
      <c r="G771" s="665">
        <v>5164</v>
      </c>
      <c r="H771" s="665">
        <v>1</v>
      </c>
      <c r="I771" s="665">
        <v>2582</v>
      </c>
      <c r="J771" s="665">
        <v>1</v>
      </c>
      <c r="K771" s="665">
        <v>2599</v>
      </c>
      <c r="L771" s="665">
        <v>0.50329202168861353</v>
      </c>
      <c r="M771" s="665">
        <v>2599</v>
      </c>
      <c r="N771" s="665">
        <v>2</v>
      </c>
      <c r="O771" s="665">
        <v>5214</v>
      </c>
      <c r="P771" s="678">
        <v>1.0096824167312162</v>
      </c>
      <c r="Q771" s="666">
        <v>2607</v>
      </c>
    </row>
    <row r="772" spans="1:17" ht="14.4" customHeight="1" x14ac:dyDescent="0.3">
      <c r="A772" s="661" t="s">
        <v>569</v>
      </c>
      <c r="B772" s="662" t="s">
        <v>5754</v>
      </c>
      <c r="C772" s="662" t="s">
        <v>5526</v>
      </c>
      <c r="D772" s="662" t="s">
        <v>5618</v>
      </c>
      <c r="E772" s="662" t="s">
        <v>5619</v>
      </c>
      <c r="F772" s="665">
        <v>123</v>
      </c>
      <c r="G772" s="665">
        <v>156210</v>
      </c>
      <c r="H772" s="665">
        <v>1</v>
      </c>
      <c r="I772" s="665">
        <v>1270</v>
      </c>
      <c r="J772" s="665">
        <v>120</v>
      </c>
      <c r="K772" s="665">
        <v>153050</v>
      </c>
      <c r="L772" s="665">
        <v>0.9797708213302605</v>
      </c>
      <c r="M772" s="665">
        <v>1275.4166666666667</v>
      </c>
      <c r="N772" s="665">
        <v>99</v>
      </c>
      <c r="O772" s="665">
        <v>127116</v>
      </c>
      <c r="P772" s="678">
        <v>0.81375072018436723</v>
      </c>
      <c r="Q772" s="666">
        <v>1284</v>
      </c>
    </row>
    <row r="773" spans="1:17" ht="14.4" customHeight="1" x14ac:dyDescent="0.3">
      <c r="A773" s="661" t="s">
        <v>569</v>
      </c>
      <c r="B773" s="662" t="s">
        <v>5754</v>
      </c>
      <c r="C773" s="662" t="s">
        <v>5526</v>
      </c>
      <c r="D773" s="662" t="s">
        <v>6744</v>
      </c>
      <c r="E773" s="662" t="s">
        <v>6745</v>
      </c>
      <c r="F773" s="665">
        <v>41</v>
      </c>
      <c r="G773" s="665">
        <v>165333</v>
      </c>
      <c r="H773" s="665">
        <v>1</v>
      </c>
      <c r="I773" s="665">
        <v>4032.5121951219512</v>
      </c>
      <c r="J773" s="665">
        <v>45</v>
      </c>
      <c r="K773" s="665">
        <v>182471</v>
      </c>
      <c r="L773" s="665">
        <v>1.1036574670513448</v>
      </c>
      <c r="M773" s="665">
        <v>4054.911111111111</v>
      </c>
      <c r="N773" s="665">
        <v>28</v>
      </c>
      <c r="O773" s="665">
        <v>114296</v>
      </c>
      <c r="P773" s="678">
        <v>0.69130784537872048</v>
      </c>
      <c r="Q773" s="666">
        <v>4082</v>
      </c>
    </row>
    <row r="774" spans="1:17" ht="14.4" customHeight="1" x14ac:dyDescent="0.3">
      <c r="A774" s="661" t="s">
        <v>569</v>
      </c>
      <c r="B774" s="662" t="s">
        <v>5754</v>
      </c>
      <c r="C774" s="662" t="s">
        <v>5526</v>
      </c>
      <c r="D774" s="662" t="s">
        <v>5620</v>
      </c>
      <c r="E774" s="662" t="s">
        <v>5621</v>
      </c>
      <c r="F774" s="665">
        <v>18</v>
      </c>
      <c r="G774" s="665">
        <v>16770</v>
      </c>
      <c r="H774" s="665">
        <v>1</v>
      </c>
      <c r="I774" s="665">
        <v>931.66666666666663</v>
      </c>
      <c r="J774" s="665">
        <v>16</v>
      </c>
      <c r="K774" s="665">
        <v>14982</v>
      </c>
      <c r="L774" s="665">
        <v>0.89338103756708409</v>
      </c>
      <c r="M774" s="665">
        <v>936.375</v>
      </c>
      <c r="N774" s="665">
        <v>7</v>
      </c>
      <c r="O774" s="665">
        <v>6622</v>
      </c>
      <c r="P774" s="678">
        <v>0.39487179487179486</v>
      </c>
      <c r="Q774" s="666">
        <v>946</v>
      </c>
    </row>
    <row r="775" spans="1:17" ht="14.4" customHeight="1" x14ac:dyDescent="0.3">
      <c r="A775" s="661" t="s">
        <v>569</v>
      </c>
      <c r="B775" s="662" t="s">
        <v>5754</v>
      </c>
      <c r="C775" s="662" t="s">
        <v>5526</v>
      </c>
      <c r="D775" s="662" t="s">
        <v>6746</v>
      </c>
      <c r="E775" s="662" t="s">
        <v>6747</v>
      </c>
      <c r="F775" s="665">
        <v>10</v>
      </c>
      <c r="G775" s="665">
        <v>9070</v>
      </c>
      <c r="H775" s="665">
        <v>1</v>
      </c>
      <c r="I775" s="665">
        <v>907</v>
      </c>
      <c r="J775" s="665">
        <v>7</v>
      </c>
      <c r="K775" s="665">
        <v>6384</v>
      </c>
      <c r="L775" s="665">
        <v>0.70385887541345094</v>
      </c>
      <c r="M775" s="665">
        <v>912</v>
      </c>
      <c r="N775" s="665">
        <v>4</v>
      </c>
      <c r="O775" s="665">
        <v>3668</v>
      </c>
      <c r="P775" s="678">
        <v>0.40441014332965819</v>
      </c>
      <c r="Q775" s="666">
        <v>917</v>
      </c>
    </row>
    <row r="776" spans="1:17" ht="14.4" customHeight="1" x14ac:dyDescent="0.3">
      <c r="A776" s="661" t="s">
        <v>569</v>
      </c>
      <c r="B776" s="662" t="s">
        <v>5754</v>
      </c>
      <c r="C776" s="662" t="s">
        <v>5526</v>
      </c>
      <c r="D776" s="662" t="s">
        <v>5622</v>
      </c>
      <c r="E776" s="662" t="s">
        <v>5623</v>
      </c>
      <c r="F776" s="665">
        <v>1</v>
      </c>
      <c r="G776" s="665">
        <v>946</v>
      </c>
      <c r="H776" s="665">
        <v>1</v>
      </c>
      <c r="I776" s="665">
        <v>946</v>
      </c>
      <c r="J776" s="665">
        <v>2</v>
      </c>
      <c r="K776" s="665">
        <v>1912</v>
      </c>
      <c r="L776" s="665">
        <v>2.0211416490486256</v>
      </c>
      <c r="M776" s="665">
        <v>956</v>
      </c>
      <c r="N776" s="665">
        <v>1</v>
      </c>
      <c r="O776" s="665">
        <v>960</v>
      </c>
      <c r="P776" s="678">
        <v>1.014799154334038</v>
      </c>
      <c r="Q776" s="666">
        <v>960</v>
      </c>
    </row>
    <row r="777" spans="1:17" ht="14.4" customHeight="1" x14ac:dyDescent="0.3">
      <c r="A777" s="661" t="s">
        <v>569</v>
      </c>
      <c r="B777" s="662" t="s">
        <v>5754</v>
      </c>
      <c r="C777" s="662" t="s">
        <v>5526</v>
      </c>
      <c r="D777" s="662" t="s">
        <v>6748</v>
      </c>
      <c r="E777" s="662" t="s">
        <v>6749</v>
      </c>
      <c r="F777" s="665">
        <v>1</v>
      </c>
      <c r="G777" s="665">
        <v>988</v>
      </c>
      <c r="H777" s="665">
        <v>1</v>
      </c>
      <c r="I777" s="665">
        <v>988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569</v>
      </c>
      <c r="B778" s="662" t="s">
        <v>5754</v>
      </c>
      <c r="C778" s="662" t="s">
        <v>5526</v>
      </c>
      <c r="D778" s="662" t="s">
        <v>6750</v>
      </c>
      <c r="E778" s="662" t="s">
        <v>6751</v>
      </c>
      <c r="F778" s="665">
        <v>1</v>
      </c>
      <c r="G778" s="665">
        <v>713</v>
      </c>
      <c r="H778" s="665">
        <v>1</v>
      </c>
      <c r="I778" s="665">
        <v>713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569</v>
      </c>
      <c r="B779" s="662" t="s">
        <v>5754</v>
      </c>
      <c r="C779" s="662" t="s">
        <v>5526</v>
      </c>
      <c r="D779" s="662" t="s">
        <v>6752</v>
      </c>
      <c r="E779" s="662" t="s">
        <v>6753</v>
      </c>
      <c r="F779" s="665">
        <v>3</v>
      </c>
      <c r="G779" s="665">
        <v>6951</v>
      </c>
      <c r="H779" s="665">
        <v>1</v>
      </c>
      <c r="I779" s="665">
        <v>2317</v>
      </c>
      <c r="J779" s="665">
        <v>1</v>
      </c>
      <c r="K779" s="665">
        <v>2331</v>
      </c>
      <c r="L779" s="665">
        <v>0.33534743202416917</v>
      </c>
      <c r="M779" s="665">
        <v>2331</v>
      </c>
      <c r="N779" s="665">
        <v>5</v>
      </c>
      <c r="O779" s="665">
        <v>11685</v>
      </c>
      <c r="P779" s="678">
        <v>1.6810530858869228</v>
      </c>
      <c r="Q779" s="666">
        <v>2337</v>
      </c>
    </row>
    <row r="780" spans="1:17" ht="14.4" customHeight="1" x14ac:dyDescent="0.3">
      <c r="A780" s="661" t="s">
        <v>569</v>
      </c>
      <c r="B780" s="662" t="s">
        <v>5754</v>
      </c>
      <c r="C780" s="662" t="s">
        <v>5526</v>
      </c>
      <c r="D780" s="662" t="s">
        <v>6754</v>
      </c>
      <c r="E780" s="662" t="s">
        <v>6755</v>
      </c>
      <c r="F780" s="665">
        <v>44</v>
      </c>
      <c r="G780" s="665">
        <v>129184</v>
      </c>
      <c r="H780" s="665">
        <v>1</v>
      </c>
      <c r="I780" s="665">
        <v>2936</v>
      </c>
      <c r="J780" s="665">
        <v>68</v>
      </c>
      <c r="K780" s="665">
        <v>200608</v>
      </c>
      <c r="L780" s="665">
        <v>1.552885806291801</v>
      </c>
      <c r="M780" s="665">
        <v>2950.1176470588234</v>
      </c>
      <c r="N780" s="665">
        <v>30</v>
      </c>
      <c r="O780" s="665">
        <v>89400</v>
      </c>
      <c r="P780" s="678">
        <v>0.69203616546940794</v>
      </c>
      <c r="Q780" s="666">
        <v>2980</v>
      </c>
    </row>
    <row r="781" spans="1:17" ht="14.4" customHeight="1" x14ac:dyDescent="0.3">
      <c r="A781" s="661" t="s">
        <v>569</v>
      </c>
      <c r="B781" s="662" t="s">
        <v>5754</v>
      </c>
      <c r="C781" s="662" t="s">
        <v>5526</v>
      </c>
      <c r="D781" s="662" t="s">
        <v>6756</v>
      </c>
      <c r="E781" s="662" t="s">
        <v>6757</v>
      </c>
      <c r="F781" s="665">
        <v>2</v>
      </c>
      <c r="G781" s="665">
        <v>4292</v>
      </c>
      <c r="H781" s="665">
        <v>1</v>
      </c>
      <c r="I781" s="665">
        <v>2146</v>
      </c>
      <c r="J781" s="665">
        <v>1</v>
      </c>
      <c r="K781" s="665">
        <v>2146</v>
      </c>
      <c r="L781" s="665">
        <v>0.5</v>
      </c>
      <c r="M781" s="665">
        <v>2146</v>
      </c>
      <c r="N781" s="665">
        <v>1</v>
      </c>
      <c r="O781" s="665">
        <v>2176</v>
      </c>
      <c r="P781" s="678">
        <v>0.50698974836905875</v>
      </c>
      <c r="Q781" s="666">
        <v>2176</v>
      </c>
    </row>
    <row r="782" spans="1:17" ht="14.4" customHeight="1" x14ac:dyDescent="0.3">
      <c r="A782" s="661" t="s">
        <v>569</v>
      </c>
      <c r="B782" s="662" t="s">
        <v>5754</v>
      </c>
      <c r="C782" s="662" t="s">
        <v>5526</v>
      </c>
      <c r="D782" s="662" t="s">
        <v>6758</v>
      </c>
      <c r="E782" s="662" t="s">
        <v>6759</v>
      </c>
      <c r="F782" s="665"/>
      <c r="G782" s="665"/>
      <c r="H782" s="665"/>
      <c r="I782" s="665"/>
      <c r="J782" s="665">
        <v>2</v>
      </c>
      <c r="K782" s="665">
        <v>3268</v>
      </c>
      <c r="L782" s="665"/>
      <c r="M782" s="665">
        <v>1634</v>
      </c>
      <c r="N782" s="665">
        <v>1</v>
      </c>
      <c r="O782" s="665">
        <v>1640</v>
      </c>
      <c r="P782" s="678"/>
      <c r="Q782" s="666">
        <v>1640</v>
      </c>
    </row>
    <row r="783" spans="1:17" ht="14.4" customHeight="1" x14ac:dyDescent="0.3">
      <c r="A783" s="661" t="s">
        <v>569</v>
      </c>
      <c r="B783" s="662" t="s">
        <v>5754</v>
      </c>
      <c r="C783" s="662" t="s">
        <v>5526</v>
      </c>
      <c r="D783" s="662" t="s">
        <v>6760</v>
      </c>
      <c r="E783" s="662" t="s">
        <v>6761</v>
      </c>
      <c r="F783" s="665"/>
      <c r="G783" s="665"/>
      <c r="H783" s="665"/>
      <c r="I783" s="665"/>
      <c r="J783" s="665">
        <v>1</v>
      </c>
      <c r="K783" s="665">
        <v>2153</v>
      </c>
      <c r="L783" s="665"/>
      <c r="M783" s="665">
        <v>2153</v>
      </c>
      <c r="N783" s="665"/>
      <c r="O783" s="665"/>
      <c r="P783" s="678"/>
      <c r="Q783" s="666"/>
    </row>
    <row r="784" spans="1:17" ht="14.4" customHeight="1" x14ac:dyDescent="0.3">
      <c r="A784" s="661" t="s">
        <v>569</v>
      </c>
      <c r="B784" s="662" t="s">
        <v>5754</v>
      </c>
      <c r="C784" s="662" t="s">
        <v>5526</v>
      </c>
      <c r="D784" s="662" t="s">
        <v>6762</v>
      </c>
      <c r="E784" s="662" t="s">
        <v>6763</v>
      </c>
      <c r="F784" s="665">
        <v>1</v>
      </c>
      <c r="G784" s="665">
        <v>1637</v>
      </c>
      <c r="H784" s="665">
        <v>1</v>
      </c>
      <c r="I784" s="665">
        <v>1637</v>
      </c>
      <c r="J784" s="665">
        <v>3</v>
      </c>
      <c r="K784" s="665">
        <v>4974</v>
      </c>
      <c r="L784" s="665">
        <v>3.0384850335980453</v>
      </c>
      <c r="M784" s="665">
        <v>1658</v>
      </c>
      <c r="N784" s="665"/>
      <c r="O784" s="665"/>
      <c r="P784" s="678"/>
      <c r="Q784" s="666"/>
    </row>
    <row r="785" spans="1:17" ht="14.4" customHeight="1" x14ac:dyDescent="0.3">
      <c r="A785" s="661" t="s">
        <v>569</v>
      </c>
      <c r="B785" s="662" t="s">
        <v>5754</v>
      </c>
      <c r="C785" s="662" t="s">
        <v>5526</v>
      </c>
      <c r="D785" s="662" t="s">
        <v>6764</v>
      </c>
      <c r="E785" s="662" t="s">
        <v>6765</v>
      </c>
      <c r="F785" s="665">
        <v>0</v>
      </c>
      <c r="G785" s="665">
        <v>0</v>
      </c>
      <c r="H785" s="665"/>
      <c r="I785" s="665"/>
      <c r="J785" s="665">
        <v>0</v>
      </c>
      <c r="K785" s="665">
        <v>0</v>
      </c>
      <c r="L785" s="665"/>
      <c r="M785" s="665"/>
      <c r="N785" s="665">
        <v>0</v>
      </c>
      <c r="O785" s="665">
        <v>0</v>
      </c>
      <c r="P785" s="678"/>
      <c r="Q785" s="666"/>
    </row>
    <row r="786" spans="1:17" ht="14.4" customHeight="1" x14ac:dyDescent="0.3">
      <c r="A786" s="661" t="s">
        <v>569</v>
      </c>
      <c r="B786" s="662" t="s">
        <v>5754</v>
      </c>
      <c r="C786" s="662" t="s">
        <v>5526</v>
      </c>
      <c r="D786" s="662" t="s">
        <v>6766</v>
      </c>
      <c r="E786" s="662" t="s">
        <v>6767</v>
      </c>
      <c r="F786" s="665">
        <v>681</v>
      </c>
      <c r="G786" s="665">
        <v>0</v>
      </c>
      <c r="H786" s="665"/>
      <c r="I786" s="665">
        <v>0</v>
      </c>
      <c r="J786" s="665">
        <v>701</v>
      </c>
      <c r="K786" s="665">
        <v>0</v>
      </c>
      <c r="L786" s="665"/>
      <c r="M786" s="665">
        <v>0</v>
      </c>
      <c r="N786" s="665">
        <v>804</v>
      </c>
      <c r="O786" s="665">
        <v>0</v>
      </c>
      <c r="P786" s="678"/>
      <c r="Q786" s="666">
        <v>0</v>
      </c>
    </row>
    <row r="787" spans="1:17" ht="14.4" customHeight="1" x14ac:dyDescent="0.3">
      <c r="A787" s="661" t="s">
        <v>569</v>
      </c>
      <c r="B787" s="662" t="s">
        <v>5754</v>
      </c>
      <c r="C787" s="662" t="s">
        <v>5526</v>
      </c>
      <c r="D787" s="662" t="s">
        <v>5630</v>
      </c>
      <c r="E787" s="662" t="s">
        <v>5631</v>
      </c>
      <c r="F787" s="665">
        <v>95</v>
      </c>
      <c r="G787" s="665">
        <v>0</v>
      </c>
      <c r="H787" s="665"/>
      <c r="I787" s="665">
        <v>0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569</v>
      </c>
      <c r="B788" s="662" t="s">
        <v>5754</v>
      </c>
      <c r="C788" s="662" t="s">
        <v>5526</v>
      </c>
      <c r="D788" s="662" t="s">
        <v>6768</v>
      </c>
      <c r="E788" s="662" t="s">
        <v>6769</v>
      </c>
      <c r="F788" s="665">
        <v>77</v>
      </c>
      <c r="G788" s="665">
        <v>0</v>
      </c>
      <c r="H788" s="665"/>
      <c r="I788" s="665">
        <v>0</v>
      </c>
      <c r="J788" s="665">
        <v>111</v>
      </c>
      <c r="K788" s="665">
        <v>0</v>
      </c>
      <c r="L788" s="665"/>
      <c r="M788" s="665">
        <v>0</v>
      </c>
      <c r="N788" s="665">
        <v>90</v>
      </c>
      <c r="O788" s="665">
        <v>0</v>
      </c>
      <c r="P788" s="678"/>
      <c r="Q788" s="666">
        <v>0</v>
      </c>
    </row>
    <row r="789" spans="1:17" ht="14.4" customHeight="1" x14ac:dyDescent="0.3">
      <c r="A789" s="661" t="s">
        <v>569</v>
      </c>
      <c r="B789" s="662" t="s">
        <v>5754</v>
      </c>
      <c r="C789" s="662" t="s">
        <v>5526</v>
      </c>
      <c r="D789" s="662" t="s">
        <v>5632</v>
      </c>
      <c r="E789" s="662" t="s">
        <v>5633</v>
      </c>
      <c r="F789" s="665">
        <v>13</v>
      </c>
      <c r="G789" s="665">
        <v>0</v>
      </c>
      <c r="H789" s="665"/>
      <c r="I789" s="665">
        <v>0</v>
      </c>
      <c r="J789" s="665">
        <v>8</v>
      </c>
      <c r="K789" s="665">
        <v>0</v>
      </c>
      <c r="L789" s="665"/>
      <c r="M789" s="665">
        <v>0</v>
      </c>
      <c r="N789" s="665"/>
      <c r="O789" s="665"/>
      <c r="P789" s="678"/>
      <c r="Q789" s="666"/>
    </row>
    <row r="790" spans="1:17" ht="14.4" customHeight="1" x14ac:dyDescent="0.3">
      <c r="A790" s="661" t="s">
        <v>569</v>
      </c>
      <c r="B790" s="662" t="s">
        <v>5754</v>
      </c>
      <c r="C790" s="662" t="s">
        <v>5526</v>
      </c>
      <c r="D790" s="662" t="s">
        <v>5768</v>
      </c>
      <c r="E790" s="662" t="s">
        <v>5769</v>
      </c>
      <c r="F790" s="665">
        <v>3829</v>
      </c>
      <c r="G790" s="665">
        <v>0</v>
      </c>
      <c r="H790" s="665"/>
      <c r="I790" s="665">
        <v>0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569</v>
      </c>
      <c r="B791" s="662" t="s">
        <v>5754</v>
      </c>
      <c r="C791" s="662" t="s">
        <v>5526</v>
      </c>
      <c r="D791" s="662" t="s">
        <v>6770</v>
      </c>
      <c r="E791" s="662" t="s">
        <v>6771</v>
      </c>
      <c r="F791" s="665">
        <v>41</v>
      </c>
      <c r="G791" s="665">
        <v>232306</v>
      </c>
      <c r="H791" s="665">
        <v>1</v>
      </c>
      <c r="I791" s="665">
        <v>5666</v>
      </c>
      <c r="J791" s="665">
        <v>26</v>
      </c>
      <c r="K791" s="665">
        <v>147730</v>
      </c>
      <c r="L791" s="665">
        <v>0.63592847365113259</v>
      </c>
      <c r="M791" s="665">
        <v>5681.9230769230771</v>
      </c>
      <c r="N791" s="665">
        <v>29</v>
      </c>
      <c r="O791" s="665">
        <v>165242</v>
      </c>
      <c r="P791" s="678">
        <v>0.71131180425817675</v>
      </c>
      <c r="Q791" s="666">
        <v>5698</v>
      </c>
    </row>
    <row r="792" spans="1:17" ht="14.4" customHeight="1" x14ac:dyDescent="0.3">
      <c r="A792" s="661" t="s">
        <v>569</v>
      </c>
      <c r="B792" s="662" t="s">
        <v>5754</v>
      </c>
      <c r="C792" s="662" t="s">
        <v>5526</v>
      </c>
      <c r="D792" s="662" t="s">
        <v>6772</v>
      </c>
      <c r="E792" s="662" t="s">
        <v>6773</v>
      </c>
      <c r="F792" s="665">
        <v>55</v>
      </c>
      <c r="G792" s="665">
        <v>214955</v>
      </c>
      <c r="H792" s="665">
        <v>1</v>
      </c>
      <c r="I792" s="665">
        <v>3908.2727272727275</v>
      </c>
      <c r="J792" s="665">
        <v>52</v>
      </c>
      <c r="K792" s="665">
        <v>204390</v>
      </c>
      <c r="L792" s="665">
        <v>0.95085017794422089</v>
      </c>
      <c r="M792" s="665">
        <v>3930.5769230769229</v>
      </c>
      <c r="N792" s="665">
        <v>60</v>
      </c>
      <c r="O792" s="665">
        <v>237480</v>
      </c>
      <c r="P792" s="678">
        <v>1.1047893745202484</v>
      </c>
      <c r="Q792" s="666">
        <v>3958</v>
      </c>
    </row>
    <row r="793" spans="1:17" ht="14.4" customHeight="1" x14ac:dyDescent="0.3">
      <c r="A793" s="661" t="s">
        <v>569</v>
      </c>
      <c r="B793" s="662" t="s">
        <v>5754</v>
      </c>
      <c r="C793" s="662" t="s">
        <v>5526</v>
      </c>
      <c r="D793" s="662" t="s">
        <v>6774</v>
      </c>
      <c r="E793" s="662" t="s">
        <v>6775</v>
      </c>
      <c r="F793" s="665">
        <v>3574</v>
      </c>
      <c r="G793" s="665">
        <v>3933328</v>
      </c>
      <c r="H793" s="665">
        <v>1</v>
      </c>
      <c r="I793" s="665">
        <v>1100.5394515948517</v>
      </c>
      <c r="J793" s="665">
        <v>3832</v>
      </c>
      <c r="K793" s="665">
        <v>4127224</v>
      </c>
      <c r="L793" s="665">
        <v>1.0492956600619119</v>
      </c>
      <c r="M793" s="665">
        <v>1077.0417536534446</v>
      </c>
      <c r="N793" s="665">
        <v>3499</v>
      </c>
      <c r="O793" s="665">
        <v>3811846</v>
      </c>
      <c r="P793" s="678">
        <v>0.96911470388434429</v>
      </c>
      <c r="Q793" s="666">
        <v>1089.4101171763361</v>
      </c>
    </row>
    <row r="794" spans="1:17" ht="14.4" customHeight="1" x14ac:dyDescent="0.3">
      <c r="A794" s="661" t="s">
        <v>569</v>
      </c>
      <c r="B794" s="662" t="s">
        <v>5754</v>
      </c>
      <c r="C794" s="662" t="s">
        <v>5526</v>
      </c>
      <c r="D794" s="662" t="s">
        <v>6776</v>
      </c>
      <c r="E794" s="662" t="s">
        <v>6777</v>
      </c>
      <c r="F794" s="665">
        <v>2</v>
      </c>
      <c r="G794" s="665">
        <v>7012</v>
      </c>
      <c r="H794" s="665">
        <v>1</v>
      </c>
      <c r="I794" s="665">
        <v>3506</v>
      </c>
      <c r="J794" s="665">
        <v>4</v>
      </c>
      <c r="K794" s="665">
        <v>14078</v>
      </c>
      <c r="L794" s="665">
        <v>2.0077010838562463</v>
      </c>
      <c r="M794" s="665">
        <v>3519.5</v>
      </c>
      <c r="N794" s="665"/>
      <c r="O794" s="665"/>
      <c r="P794" s="678"/>
      <c r="Q794" s="666"/>
    </row>
    <row r="795" spans="1:17" ht="14.4" customHeight="1" x14ac:dyDescent="0.3">
      <c r="A795" s="661" t="s">
        <v>569</v>
      </c>
      <c r="B795" s="662" t="s">
        <v>5754</v>
      </c>
      <c r="C795" s="662" t="s">
        <v>5526</v>
      </c>
      <c r="D795" s="662" t="s">
        <v>5527</v>
      </c>
      <c r="E795" s="662" t="s">
        <v>5528</v>
      </c>
      <c r="F795" s="665">
        <v>9</v>
      </c>
      <c r="G795" s="665">
        <v>1674</v>
      </c>
      <c r="H795" s="665">
        <v>1</v>
      </c>
      <c r="I795" s="665">
        <v>186</v>
      </c>
      <c r="J795" s="665">
        <v>9</v>
      </c>
      <c r="K795" s="665">
        <v>3053</v>
      </c>
      <c r="L795" s="665">
        <v>1.8237753882915173</v>
      </c>
      <c r="M795" s="665">
        <v>339.22222222222223</v>
      </c>
      <c r="N795" s="665">
        <v>4</v>
      </c>
      <c r="O795" s="665">
        <v>1536</v>
      </c>
      <c r="P795" s="678">
        <v>0.91756272401433692</v>
      </c>
      <c r="Q795" s="666">
        <v>384</v>
      </c>
    </row>
    <row r="796" spans="1:17" ht="14.4" customHeight="1" x14ac:dyDescent="0.3">
      <c r="A796" s="661" t="s">
        <v>569</v>
      </c>
      <c r="B796" s="662" t="s">
        <v>5754</v>
      </c>
      <c r="C796" s="662" t="s">
        <v>5526</v>
      </c>
      <c r="D796" s="662" t="s">
        <v>5648</v>
      </c>
      <c r="E796" s="662" t="s">
        <v>5611</v>
      </c>
      <c r="F796" s="665"/>
      <c r="G796" s="665"/>
      <c r="H796" s="665"/>
      <c r="I796" s="665"/>
      <c r="J796" s="665">
        <v>2</v>
      </c>
      <c r="K796" s="665">
        <v>1346</v>
      </c>
      <c r="L796" s="665"/>
      <c r="M796" s="665">
        <v>673</v>
      </c>
      <c r="N796" s="665">
        <v>1</v>
      </c>
      <c r="O796" s="665">
        <v>675</v>
      </c>
      <c r="P796" s="678"/>
      <c r="Q796" s="666">
        <v>675</v>
      </c>
    </row>
    <row r="797" spans="1:17" ht="14.4" customHeight="1" x14ac:dyDescent="0.3">
      <c r="A797" s="661" t="s">
        <v>569</v>
      </c>
      <c r="B797" s="662" t="s">
        <v>5754</v>
      </c>
      <c r="C797" s="662" t="s">
        <v>5526</v>
      </c>
      <c r="D797" s="662" t="s">
        <v>6778</v>
      </c>
      <c r="E797" s="662" t="s">
        <v>6779</v>
      </c>
      <c r="F797" s="665">
        <v>37</v>
      </c>
      <c r="G797" s="665">
        <v>0</v>
      </c>
      <c r="H797" s="665"/>
      <c r="I797" s="665">
        <v>0</v>
      </c>
      <c r="J797" s="665">
        <v>3</v>
      </c>
      <c r="K797" s="665">
        <v>0</v>
      </c>
      <c r="L797" s="665"/>
      <c r="M797" s="665">
        <v>0</v>
      </c>
      <c r="N797" s="665">
        <v>11</v>
      </c>
      <c r="O797" s="665">
        <v>0</v>
      </c>
      <c r="P797" s="678"/>
      <c r="Q797" s="666">
        <v>0</v>
      </c>
    </row>
    <row r="798" spans="1:17" ht="14.4" customHeight="1" x14ac:dyDescent="0.3">
      <c r="A798" s="661" t="s">
        <v>569</v>
      </c>
      <c r="B798" s="662" t="s">
        <v>5754</v>
      </c>
      <c r="C798" s="662" t="s">
        <v>5526</v>
      </c>
      <c r="D798" s="662" t="s">
        <v>6780</v>
      </c>
      <c r="E798" s="662" t="s">
        <v>6781</v>
      </c>
      <c r="F798" s="665">
        <v>22</v>
      </c>
      <c r="G798" s="665">
        <v>61892</v>
      </c>
      <c r="H798" s="665">
        <v>1</v>
      </c>
      <c r="I798" s="665">
        <v>2813.2727272727275</v>
      </c>
      <c r="J798" s="665">
        <v>28</v>
      </c>
      <c r="K798" s="665">
        <v>79332</v>
      </c>
      <c r="L798" s="665">
        <v>1.2817811671944679</v>
      </c>
      <c r="M798" s="665">
        <v>2833.2857142857142</v>
      </c>
      <c r="N798" s="665">
        <v>20</v>
      </c>
      <c r="O798" s="665">
        <v>57048</v>
      </c>
      <c r="P798" s="678">
        <v>0.92173463452465587</v>
      </c>
      <c r="Q798" s="666">
        <v>2852.4</v>
      </c>
    </row>
    <row r="799" spans="1:17" ht="14.4" customHeight="1" x14ac:dyDescent="0.3">
      <c r="A799" s="661" t="s">
        <v>569</v>
      </c>
      <c r="B799" s="662" t="s">
        <v>5754</v>
      </c>
      <c r="C799" s="662" t="s">
        <v>5526</v>
      </c>
      <c r="D799" s="662" t="s">
        <v>6782</v>
      </c>
      <c r="E799" s="662" t="s">
        <v>6783</v>
      </c>
      <c r="F799" s="665">
        <v>1</v>
      </c>
      <c r="G799" s="665">
        <v>2746</v>
      </c>
      <c r="H799" s="665">
        <v>1</v>
      </c>
      <c r="I799" s="665">
        <v>2746</v>
      </c>
      <c r="J799" s="665">
        <v>2</v>
      </c>
      <c r="K799" s="665">
        <v>5534</v>
      </c>
      <c r="L799" s="665">
        <v>2.0152949745083757</v>
      </c>
      <c r="M799" s="665">
        <v>2767</v>
      </c>
      <c r="N799" s="665">
        <v>2</v>
      </c>
      <c r="O799" s="665">
        <v>5552</v>
      </c>
      <c r="P799" s="678">
        <v>2.021849963583394</v>
      </c>
      <c r="Q799" s="666">
        <v>2776</v>
      </c>
    </row>
    <row r="800" spans="1:17" ht="14.4" customHeight="1" x14ac:dyDescent="0.3">
      <c r="A800" s="661" t="s">
        <v>569</v>
      </c>
      <c r="B800" s="662" t="s">
        <v>5754</v>
      </c>
      <c r="C800" s="662" t="s">
        <v>5526</v>
      </c>
      <c r="D800" s="662" t="s">
        <v>6784</v>
      </c>
      <c r="E800" s="662" t="s">
        <v>6785</v>
      </c>
      <c r="F800" s="665">
        <v>6</v>
      </c>
      <c r="G800" s="665">
        <v>11352</v>
      </c>
      <c r="H800" s="665">
        <v>1</v>
      </c>
      <c r="I800" s="665">
        <v>1892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569</v>
      </c>
      <c r="B801" s="662" t="s">
        <v>5754</v>
      </c>
      <c r="C801" s="662" t="s">
        <v>5526</v>
      </c>
      <c r="D801" s="662" t="s">
        <v>5652</v>
      </c>
      <c r="E801" s="662" t="s">
        <v>5653</v>
      </c>
      <c r="F801" s="665">
        <v>33</v>
      </c>
      <c r="G801" s="665">
        <v>14223</v>
      </c>
      <c r="H801" s="665">
        <v>1</v>
      </c>
      <c r="I801" s="665">
        <v>431</v>
      </c>
      <c r="J801" s="665">
        <v>34</v>
      </c>
      <c r="K801" s="665">
        <v>11266</v>
      </c>
      <c r="L801" s="665">
        <v>0.79209730717851368</v>
      </c>
      <c r="M801" s="665">
        <v>331.35294117647061</v>
      </c>
      <c r="N801" s="665">
        <v>22</v>
      </c>
      <c r="O801" s="665">
        <v>9592</v>
      </c>
      <c r="P801" s="678">
        <v>0.67440061871616397</v>
      </c>
      <c r="Q801" s="666">
        <v>436</v>
      </c>
    </row>
    <row r="802" spans="1:17" ht="14.4" customHeight="1" x14ac:dyDescent="0.3">
      <c r="A802" s="661" t="s">
        <v>569</v>
      </c>
      <c r="B802" s="662" t="s">
        <v>5754</v>
      </c>
      <c r="C802" s="662" t="s">
        <v>5526</v>
      </c>
      <c r="D802" s="662" t="s">
        <v>6786</v>
      </c>
      <c r="E802" s="662" t="s">
        <v>6787</v>
      </c>
      <c r="F802" s="665">
        <v>2</v>
      </c>
      <c r="G802" s="665">
        <v>7900</v>
      </c>
      <c r="H802" s="665">
        <v>1</v>
      </c>
      <c r="I802" s="665">
        <v>3950</v>
      </c>
      <c r="J802" s="665">
        <v>4</v>
      </c>
      <c r="K802" s="665">
        <v>7900</v>
      </c>
      <c r="L802" s="665">
        <v>1</v>
      </c>
      <c r="M802" s="665">
        <v>1975</v>
      </c>
      <c r="N802" s="665">
        <v>1</v>
      </c>
      <c r="O802" s="665">
        <v>3989</v>
      </c>
      <c r="P802" s="678">
        <v>0.50493670886075948</v>
      </c>
      <c r="Q802" s="666">
        <v>3989</v>
      </c>
    </row>
    <row r="803" spans="1:17" ht="14.4" customHeight="1" x14ac:dyDescent="0.3">
      <c r="A803" s="661" t="s">
        <v>569</v>
      </c>
      <c r="B803" s="662" t="s">
        <v>5754</v>
      </c>
      <c r="C803" s="662" t="s">
        <v>5526</v>
      </c>
      <c r="D803" s="662" t="s">
        <v>5654</v>
      </c>
      <c r="E803" s="662" t="s">
        <v>5655</v>
      </c>
      <c r="F803" s="665">
        <v>774</v>
      </c>
      <c r="G803" s="665">
        <v>179568</v>
      </c>
      <c r="H803" s="665">
        <v>1</v>
      </c>
      <c r="I803" s="665">
        <v>232</v>
      </c>
      <c r="J803" s="665">
        <v>1221</v>
      </c>
      <c r="K803" s="665">
        <v>280162</v>
      </c>
      <c r="L803" s="665">
        <v>1.5602000356410941</v>
      </c>
      <c r="M803" s="665">
        <v>229.45290745290745</v>
      </c>
      <c r="N803" s="665">
        <v>1196</v>
      </c>
      <c r="O803" s="665">
        <v>281060</v>
      </c>
      <c r="P803" s="678">
        <v>1.5652009266684488</v>
      </c>
      <c r="Q803" s="666">
        <v>235</v>
      </c>
    </row>
    <row r="804" spans="1:17" ht="14.4" customHeight="1" x14ac:dyDescent="0.3">
      <c r="A804" s="661" t="s">
        <v>569</v>
      </c>
      <c r="B804" s="662" t="s">
        <v>5754</v>
      </c>
      <c r="C804" s="662" t="s">
        <v>5526</v>
      </c>
      <c r="D804" s="662" t="s">
        <v>5656</v>
      </c>
      <c r="E804" s="662" t="s">
        <v>5657</v>
      </c>
      <c r="F804" s="665">
        <v>2</v>
      </c>
      <c r="G804" s="665">
        <v>224</v>
      </c>
      <c r="H804" s="665">
        <v>1</v>
      </c>
      <c r="I804" s="665">
        <v>112</v>
      </c>
      <c r="J804" s="665">
        <v>5</v>
      </c>
      <c r="K804" s="665">
        <v>564</v>
      </c>
      <c r="L804" s="665">
        <v>2.5178571428571428</v>
      </c>
      <c r="M804" s="665">
        <v>112.8</v>
      </c>
      <c r="N804" s="665">
        <v>3</v>
      </c>
      <c r="O804" s="665">
        <v>342</v>
      </c>
      <c r="P804" s="678">
        <v>1.5267857142857142</v>
      </c>
      <c r="Q804" s="666">
        <v>114</v>
      </c>
    </row>
    <row r="805" spans="1:17" ht="14.4" customHeight="1" x14ac:dyDescent="0.3">
      <c r="A805" s="661" t="s">
        <v>569</v>
      </c>
      <c r="B805" s="662" t="s">
        <v>5754</v>
      </c>
      <c r="C805" s="662" t="s">
        <v>5526</v>
      </c>
      <c r="D805" s="662" t="s">
        <v>5658</v>
      </c>
      <c r="E805" s="662" t="s">
        <v>5659</v>
      </c>
      <c r="F805" s="665">
        <v>1</v>
      </c>
      <c r="G805" s="665">
        <v>694</v>
      </c>
      <c r="H805" s="665">
        <v>1</v>
      </c>
      <c r="I805" s="665">
        <v>694</v>
      </c>
      <c r="J805" s="665">
        <v>2</v>
      </c>
      <c r="K805" s="665">
        <v>1395</v>
      </c>
      <c r="L805" s="665">
        <v>2.0100864553314119</v>
      </c>
      <c r="M805" s="665">
        <v>697.5</v>
      </c>
      <c r="N805" s="665">
        <v>1</v>
      </c>
      <c r="O805" s="665">
        <v>704</v>
      </c>
      <c r="P805" s="678">
        <v>1.0144092219020173</v>
      </c>
      <c r="Q805" s="666">
        <v>704</v>
      </c>
    </row>
    <row r="806" spans="1:17" ht="14.4" customHeight="1" x14ac:dyDescent="0.3">
      <c r="A806" s="661" t="s">
        <v>569</v>
      </c>
      <c r="B806" s="662" t="s">
        <v>5754</v>
      </c>
      <c r="C806" s="662" t="s">
        <v>5526</v>
      </c>
      <c r="D806" s="662" t="s">
        <v>5660</v>
      </c>
      <c r="E806" s="662" t="s">
        <v>5661</v>
      </c>
      <c r="F806" s="665">
        <v>683</v>
      </c>
      <c r="G806" s="665">
        <v>234952</v>
      </c>
      <c r="H806" s="665">
        <v>1</v>
      </c>
      <c r="I806" s="665">
        <v>344</v>
      </c>
      <c r="J806" s="665">
        <v>1080</v>
      </c>
      <c r="K806" s="665">
        <v>368012</v>
      </c>
      <c r="L806" s="665">
        <v>1.5663284415540195</v>
      </c>
      <c r="M806" s="665">
        <v>340.75185185185182</v>
      </c>
      <c r="N806" s="665">
        <v>1036</v>
      </c>
      <c r="O806" s="665">
        <v>361561</v>
      </c>
      <c r="P806" s="678">
        <v>1.5388717695529299</v>
      </c>
      <c r="Q806" s="666">
        <v>348.99710424710423</v>
      </c>
    </row>
    <row r="807" spans="1:17" ht="14.4" customHeight="1" x14ac:dyDescent="0.3">
      <c r="A807" s="661" t="s">
        <v>569</v>
      </c>
      <c r="B807" s="662" t="s">
        <v>5754</v>
      </c>
      <c r="C807" s="662" t="s">
        <v>5526</v>
      </c>
      <c r="D807" s="662" t="s">
        <v>6788</v>
      </c>
      <c r="E807" s="662" t="s">
        <v>6789</v>
      </c>
      <c r="F807" s="665">
        <v>142</v>
      </c>
      <c r="G807" s="665">
        <v>119981</v>
      </c>
      <c r="H807" s="665">
        <v>1</v>
      </c>
      <c r="I807" s="665">
        <v>844.93661971830988</v>
      </c>
      <c r="J807" s="665">
        <v>162</v>
      </c>
      <c r="K807" s="665">
        <v>128855</v>
      </c>
      <c r="L807" s="665">
        <v>1.073961710604179</v>
      </c>
      <c r="M807" s="665">
        <v>795.40123456790127</v>
      </c>
      <c r="N807" s="665">
        <v>167</v>
      </c>
      <c r="O807" s="665">
        <v>142272</v>
      </c>
      <c r="P807" s="678">
        <v>1.1857877497270402</v>
      </c>
      <c r="Q807" s="666">
        <v>851.92814371257487</v>
      </c>
    </row>
    <row r="808" spans="1:17" ht="14.4" customHeight="1" x14ac:dyDescent="0.3">
      <c r="A808" s="661" t="s">
        <v>569</v>
      </c>
      <c r="B808" s="662" t="s">
        <v>5754</v>
      </c>
      <c r="C808" s="662" t="s">
        <v>5526</v>
      </c>
      <c r="D808" s="662" t="s">
        <v>5662</v>
      </c>
      <c r="E808" s="662" t="s">
        <v>5663</v>
      </c>
      <c r="F808" s="665">
        <v>840</v>
      </c>
      <c r="G808" s="665">
        <v>94074</v>
      </c>
      <c r="H808" s="665">
        <v>1</v>
      </c>
      <c r="I808" s="665">
        <v>111.99285714285715</v>
      </c>
      <c r="J808" s="665">
        <v>873</v>
      </c>
      <c r="K808" s="665">
        <v>94043</v>
      </c>
      <c r="L808" s="665">
        <v>0.9996704721814742</v>
      </c>
      <c r="M808" s="665">
        <v>107.72394043528064</v>
      </c>
      <c r="N808" s="665">
        <v>835</v>
      </c>
      <c r="O808" s="665">
        <v>95188</v>
      </c>
      <c r="P808" s="678">
        <v>1.0118417416076706</v>
      </c>
      <c r="Q808" s="666">
        <v>113.99760479041916</v>
      </c>
    </row>
    <row r="809" spans="1:17" ht="14.4" customHeight="1" x14ac:dyDescent="0.3">
      <c r="A809" s="661" t="s">
        <v>569</v>
      </c>
      <c r="B809" s="662" t="s">
        <v>5754</v>
      </c>
      <c r="C809" s="662" t="s">
        <v>5526</v>
      </c>
      <c r="D809" s="662" t="s">
        <v>6790</v>
      </c>
      <c r="E809" s="662" t="s">
        <v>6791</v>
      </c>
      <c r="F809" s="665">
        <v>15</v>
      </c>
      <c r="G809" s="665">
        <v>63885</v>
      </c>
      <c r="H809" s="665">
        <v>1</v>
      </c>
      <c r="I809" s="665">
        <v>4259</v>
      </c>
      <c r="J809" s="665">
        <v>18</v>
      </c>
      <c r="K809" s="665">
        <v>77002</v>
      </c>
      <c r="L809" s="665">
        <v>1.2053220630821007</v>
      </c>
      <c r="M809" s="665">
        <v>4277.8888888888887</v>
      </c>
      <c r="N809" s="665">
        <v>5</v>
      </c>
      <c r="O809" s="665">
        <v>21540</v>
      </c>
      <c r="P809" s="678">
        <v>0.33716834937778822</v>
      </c>
      <c r="Q809" s="666">
        <v>4308</v>
      </c>
    </row>
    <row r="810" spans="1:17" ht="14.4" customHeight="1" x14ac:dyDescent="0.3">
      <c r="A810" s="661" t="s">
        <v>569</v>
      </c>
      <c r="B810" s="662" t="s">
        <v>5754</v>
      </c>
      <c r="C810" s="662" t="s">
        <v>5526</v>
      </c>
      <c r="D810" s="662" t="s">
        <v>6792</v>
      </c>
      <c r="E810" s="662" t="s">
        <v>6793</v>
      </c>
      <c r="F810" s="665">
        <v>295</v>
      </c>
      <c r="G810" s="665">
        <v>101480</v>
      </c>
      <c r="H810" s="665">
        <v>1</v>
      </c>
      <c r="I810" s="665">
        <v>344</v>
      </c>
      <c r="J810" s="665"/>
      <c r="K810" s="665"/>
      <c r="L810" s="665"/>
      <c r="M810" s="665"/>
      <c r="N810" s="665"/>
      <c r="O810" s="665"/>
      <c r="P810" s="678"/>
      <c r="Q810" s="666"/>
    </row>
    <row r="811" spans="1:17" ht="14.4" customHeight="1" x14ac:dyDescent="0.3">
      <c r="A811" s="661" t="s">
        <v>569</v>
      </c>
      <c r="B811" s="662" t="s">
        <v>5754</v>
      </c>
      <c r="C811" s="662" t="s">
        <v>5526</v>
      </c>
      <c r="D811" s="662" t="s">
        <v>6794</v>
      </c>
      <c r="E811" s="662" t="s">
        <v>6795</v>
      </c>
      <c r="F811" s="665">
        <v>27</v>
      </c>
      <c r="G811" s="665">
        <v>97335</v>
      </c>
      <c r="H811" s="665">
        <v>1</v>
      </c>
      <c r="I811" s="665">
        <v>3605</v>
      </c>
      <c r="J811" s="665">
        <v>23</v>
      </c>
      <c r="K811" s="665">
        <v>83527</v>
      </c>
      <c r="L811" s="665">
        <v>0.85813941542096883</v>
      </c>
      <c r="M811" s="665">
        <v>3631.608695652174</v>
      </c>
      <c r="N811" s="665">
        <v>11</v>
      </c>
      <c r="O811" s="665">
        <v>40194</v>
      </c>
      <c r="P811" s="678">
        <v>0.41294498381877021</v>
      </c>
      <c r="Q811" s="666">
        <v>3654</v>
      </c>
    </row>
    <row r="812" spans="1:17" ht="14.4" customHeight="1" x14ac:dyDescent="0.3">
      <c r="A812" s="661" t="s">
        <v>569</v>
      </c>
      <c r="B812" s="662" t="s">
        <v>5754</v>
      </c>
      <c r="C812" s="662" t="s">
        <v>5526</v>
      </c>
      <c r="D812" s="662" t="s">
        <v>6796</v>
      </c>
      <c r="E812" s="662" t="s">
        <v>6797</v>
      </c>
      <c r="F812" s="665">
        <v>1</v>
      </c>
      <c r="G812" s="665">
        <v>3459</v>
      </c>
      <c r="H812" s="665">
        <v>1</v>
      </c>
      <c r="I812" s="665">
        <v>3459</v>
      </c>
      <c r="J812" s="665">
        <v>1</v>
      </c>
      <c r="K812" s="665">
        <v>3459</v>
      </c>
      <c r="L812" s="665">
        <v>1</v>
      </c>
      <c r="M812" s="665">
        <v>3459</v>
      </c>
      <c r="N812" s="665"/>
      <c r="O812" s="665"/>
      <c r="P812" s="678"/>
      <c r="Q812" s="666"/>
    </row>
    <row r="813" spans="1:17" ht="14.4" customHeight="1" x14ac:dyDescent="0.3">
      <c r="A813" s="661" t="s">
        <v>569</v>
      </c>
      <c r="B813" s="662" t="s">
        <v>5754</v>
      </c>
      <c r="C813" s="662" t="s">
        <v>5526</v>
      </c>
      <c r="D813" s="662" t="s">
        <v>6798</v>
      </c>
      <c r="E813" s="662" t="s">
        <v>6799</v>
      </c>
      <c r="F813" s="665">
        <v>11</v>
      </c>
      <c r="G813" s="665">
        <v>9482</v>
      </c>
      <c r="H813" s="665">
        <v>1</v>
      </c>
      <c r="I813" s="665">
        <v>862</v>
      </c>
      <c r="J813" s="665">
        <v>6</v>
      </c>
      <c r="K813" s="665">
        <v>5200</v>
      </c>
      <c r="L813" s="665">
        <v>0.54840750896435353</v>
      </c>
      <c r="M813" s="665">
        <v>866.66666666666663</v>
      </c>
      <c r="N813" s="665">
        <v>6</v>
      </c>
      <c r="O813" s="665">
        <v>5232</v>
      </c>
      <c r="P813" s="678">
        <v>0.55178232440413411</v>
      </c>
      <c r="Q813" s="666">
        <v>872</v>
      </c>
    </row>
    <row r="814" spans="1:17" ht="14.4" customHeight="1" x14ac:dyDescent="0.3">
      <c r="A814" s="661" t="s">
        <v>569</v>
      </c>
      <c r="B814" s="662" t="s">
        <v>5754</v>
      </c>
      <c r="C814" s="662" t="s">
        <v>5526</v>
      </c>
      <c r="D814" s="662" t="s">
        <v>5836</v>
      </c>
      <c r="E814" s="662" t="s">
        <v>5837</v>
      </c>
      <c r="F814" s="665"/>
      <c r="G814" s="665"/>
      <c r="H814" s="665"/>
      <c r="I814" s="665"/>
      <c r="J814" s="665">
        <v>1</v>
      </c>
      <c r="K814" s="665">
        <v>3571</v>
      </c>
      <c r="L814" s="665"/>
      <c r="M814" s="665">
        <v>3571</v>
      </c>
      <c r="N814" s="665"/>
      <c r="O814" s="665"/>
      <c r="P814" s="678"/>
      <c r="Q814" s="666"/>
    </row>
    <row r="815" spans="1:17" ht="14.4" customHeight="1" x14ac:dyDescent="0.3">
      <c r="A815" s="661" t="s">
        <v>569</v>
      </c>
      <c r="B815" s="662" t="s">
        <v>5754</v>
      </c>
      <c r="C815" s="662" t="s">
        <v>5526</v>
      </c>
      <c r="D815" s="662" t="s">
        <v>5668</v>
      </c>
      <c r="E815" s="662" t="s">
        <v>5669</v>
      </c>
      <c r="F815" s="665">
        <v>1</v>
      </c>
      <c r="G815" s="665">
        <v>177</v>
      </c>
      <c r="H815" s="665">
        <v>1</v>
      </c>
      <c r="I815" s="665">
        <v>177</v>
      </c>
      <c r="J815" s="665">
        <v>2</v>
      </c>
      <c r="K815" s="665">
        <v>355</v>
      </c>
      <c r="L815" s="665">
        <v>2.0056497175141241</v>
      </c>
      <c r="M815" s="665">
        <v>177.5</v>
      </c>
      <c r="N815" s="665">
        <v>4</v>
      </c>
      <c r="O815" s="665">
        <v>716</v>
      </c>
      <c r="P815" s="678">
        <v>4.0451977401129939</v>
      </c>
      <c r="Q815" s="666">
        <v>179</v>
      </c>
    </row>
    <row r="816" spans="1:17" ht="14.4" customHeight="1" x14ac:dyDescent="0.3">
      <c r="A816" s="661" t="s">
        <v>569</v>
      </c>
      <c r="B816" s="662" t="s">
        <v>5754</v>
      </c>
      <c r="C816" s="662" t="s">
        <v>5526</v>
      </c>
      <c r="D816" s="662" t="s">
        <v>5670</v>
      </c>
      <c r="E816" s="662" t="s">
        <v>5671</v>
      </c>
      <c r="F816" s="665"/>
      <c r="G816" s="665"/>
      <c r="H816" s="665"/>
      <c r="I816" s="665"/>
      <c r="J816" s="665"/>
      <c r="K816" s="665"/>
      <c r="L816" s="665"/>
      <c r="M816" s="665"/>
      <c r="N816" s="665">
        <v>1</v>
      </c>
      <c r="O816" s="665">
        <v>635</v>
      </c>
      <c r="P816" s="678"/>
      <c r="Q816" s="666">
        <v>635</v>
      </c>
    </row>
    <row r="817" spans="1:17" ht="14.4" customHeight="1" x14ac:dyDescent="0.3">
      <c r="A817" s="661" t="s">
        <v>569</v>
      </c>
      <c r="B817" s="662" t="s">
        <v>5754</v>
      </c>
      <c r="C817" s="662" t="s">
        <v>5526</v>
      </c>
      <c r="D817" s="662" t="s">
        <v>6800</v>
      </c>
      <c r="E817" s="662" t="s">
        <v>6801</v>
      </c>
      <c r="F817" s="665">
        <v>12</v>
      </c>
      <c r="G817" s="665">
        <v>21228</v>
      </c>
      <c r="H817" s="665">
        <v>1</v>
      </c>
      <c r="I817" s="665">
        <v>1769</v>
      </c>
      <c r="J817" s="665">
        <v>55</v>
      </c>
      <c r="K817" s="665">
        <v>97701</v>
      </c>
      <c r="L817" s="665">
        <v>4.6024590163934427</v>
      </c>
      <c r="M817" s="665">
        <v>1776.3818181818183</v>
      </c>
      <c r="N817" s="665">
        <v>34</v>
      </c>
      <c r="O817" s="665">
        <v>60826</v>
      </c>
      <c r="P817" s="678">
        <v>2.8653664970793291</v>
      </c>
      <c r="Q817" s="666">
        <v>1789</v>
      </c>
    </row>
    <row r="818" spans="1:17" ht="14.4" customHeight="1" x14ac:dyDescent="0.3">
      <c r="A818" s="661" t="s">
        <v>569</v>
      </c>
      <c r="B818" s="662" t="s">
        <v>5754</v>
      </c>
      <c r="C818" s="662" t="s">
        <v>5526</v>
      </c>
      <c r="D818" s="662" t="s">
        <v>6802</v>
      </c>
      <c r="E818" s="662" t="s">
        <v>6803</v>
      </c>
      <c r="F818" s="665">
        <v>1</v>
      </c>
      <c r="G818" s="665">
        <v>109</v>
      </c>
      <c r="H818" s="665">
        <v>1</v>
      </c>
      <c r="I818" s="665">
        <v>109</v>
      </c>
      <c r="J818" s="665">
        <v>2</v>
      </c>
      <c r="K818" s="665">
        <v>220</v>
      </c>
      <c r="L818" s="665">
        <v>2.0183486238532109</v>
      </c>
      <c r="M818" s="665">
        <v>110</v>
      </c>
      <c r="N818" s="665">
        <v>4</v>
      </c>
      <c r="O818" s="665">
        <v>448</v>
      </c>
      <c r="P818" s="678">
        <v>4.1100917431192663</v>
      </c>
      <c r="Q818" s="666">
        <v>112</v>
      </c>
    </row>
    <row r="819" spans="1:17" ht="14.4" customHeight="1" x14ac:dyDescent="0.3">
      <c r="A819" s="661" t="s">
        <v>569</v>
      </c>
      <c r="B819" s="662" t="s">
        <v>5754</v>
      </c>
      <c r="C819" s="662" t="s">
        <v>5526</v>
      </c>
      <c r="D819" s="662" t="s">
        <v>6804</v>
      </c>
      <c r="E819" s="662" t="s">
        <v>6805</v>
      </c>
      <c r="F819" s="665"/>
      <c r="G819" s="665"/>
      <c r="H819" s="665"/>
      <c r="I819" s="665"/>
      <c r="J819" s="665">
        <v>1</v>
      </c>
      <c r="K819" s="665">
        <v>1277</v>
      </c>
      <c r="L819" s="665"/>
      <c r="M819" s="665">
        <v>1277</v>
      </c>
      <c r="N819" s="665"/>
      <c r="O819" s="665"/>
      <c r="P819" s="678"/>
      <c r="Q819" s="666"/>
    </row>
    <row r="820" spans="1:17" ht="14.4" customHeight="1" x14ac:dyDescent="0.3">
      <c r="A820" s="661" t="s">
        <v>569</v>
      </c>
      <c r="B820" s="662" t="s">
        <v>5754</v>
      </c>
      <c r="C820" s="662" t="s">
        <v>5526</v>
      </c>
      <c r="D820" s="662" t="s">
        <v>5672</v>
      </c>
      <c r="E820" s="662" t="s">
        <v>5673</v>
      </c>
      <c r="F820" s="665">
        <v>72</v>
      </c>
      <c r="G820" s="665">
        <v>11592</v>
      </c>
      <c r="H820" s="665">
        <v>1</v>
      </c>
      <c r="I820" s="665">
        <v>161</v>
      </c>
      <c r="J820" s="665">
        <v>71</v>
      </c>
      <c r="K820" s="665">
        <v>19179</v>
      </c>
      <c r="L820" s="665">
        <v>1.6545031055900621</v>
      </c>
      <c r="M820" s="665">
        <v>270.12676056338029</v>
      </c>
      <c r="N820" s="665">
        <v>52</v>
      </c>
      <c r="O820" s="665">
        <v>16172</v>
      </c>
      <c r="P820" s="678">
        <v>1.3951000690131126</v>
      </c>
      <c r="Q820" s="666">
        <v>311</v>
      </c>
    </row>
    <row r="821" spans="1:17" ht="14.4" customHeight="1" x14ac:dyDescent="0.3">
      <c r="A821" s="661" t="s">
        <v>569</v>
      </c>
      <c r="B821" s="662" t="s">
        <v>5754</v>
      </c>
      <c r="C821" s="662" t="s">
        <v>5526</v>
      </c>
      <c r="D821" s="662" t="s">
        <v>5674</v>
      </c>
      <c r="E821" s="662" t="s">
        <v>5675</v>
      </c>
      <c r="F821" s="665">
        <v>1</v>
      </c>
      <c r="G821" s="665">
        <v>480</v>
      </c>
      <c r="H821" s="665">
        <v>1</v>
      </c>
      <c r="I821" s="665">
        <v>480</v>
      </c>
      <c r="J821" s="665">
        <v>1</v>
      </c>
      <c r="K821" s="665">
        <v>480</v>
      </c>
      <c r="L821" s="665">
        <v>1</v>
      </c>
      <c r="M821" s="665">
        <v>480</v>
      </c>
      <c r="N821" s="665"/>
      <c r="O821" s="665"/>
      <c r="P821" s="678"/>
      <c r="Q821" s="666"/>
    </row>
    <row r="822" spans="1:17" ht="14.4" customHeight="1" x14ac:dyDescent="0.3">
      <c r="A822" s="661" t="s">
        <v>569</v>
      </c>
      <c r="B822" s="662" t="s">
        <v>5754</v>
      </c>
      <c r="C822" s="662" t="s">
        <v>5526</v>
      </c>
      <c r="D822" s="662" t="s">
        <v>6806</v>
      </c>
      <c r="E822" s="662" t="s">
        <v>6807</v>
      </c>
      <c r="F822" s="665"/>
      <c r="G822" s="665"/>
      <c r="H822" s="665"/>
      <c r="I822" s="665"/>
      <c r="J822" s="665"/>
      <c r="K822" s="665"/>
      <c r="L822" s="665"/>
      <c r="M822" s="665"/>
      <c r="N822" s="665">
        <v>2</v>
      </c>
      <c r="O822" s="665">
        <v>1256</v>
      </c>
      <c r="P822" s="678"/>
      <c r="Q822" s="666">
        <v>628</v>
      </c>
    </row>
    <row r="823" spans="1:17" ht="14.4" customHeight="1" x14ac:dyDescent="0.3">
      <c r="A823" s="661" t="s">
        <v>569</v>
      </c>
      <c r="B823" s="662" t="s">
        <v>5754</v>
      </c>
      <c r="C823" s="662" t="s">
        <v>5526</v>
      </c>
      <c r="D823" s="662" t="s">
        <v>6808</v>
      </c>
      <c r="E823" s="662" t="s">
        <v>6809</v>
      </c>
      <c r="F823" s="665">
        <v>52</v>
      </c>
      <c r="G823" s="665">
        <v>130520</v>
      </c>
      <c r="H823" s="665">
        <v>1</v>
      </c>
      <c r="I823" s="665">
        <v>2510</v>
      </c>
      <c r="J823" s="665">
        <v>51</v>
      </c>
      <c r="K823" s="665">
        <v>128745</v>
      </c>
      <c r="L823" s="665">
        <v>0.9864005516395955</v>
      </c>
      <c r="M823" s="665">
        <v>2524.4117647058824</v>
      </c>
      <c r="N823" s="665">
        <v>38</v>
      </c>
      <c r="O823" s="665">
        <v>96520</v>
      </c>
      <c r="P823" s="678">
        <v>0.73950352436408218</v>
      </c>
      <c r="Q823" s="666">
        <v>2540</v>
      </c>
    </row>
    <row r="824" spans="1:17" ht="14.4" customHeight="1" x14ac:dyDescent="0.3">
      <c r="A824" s="661" t="s">
        <v>569</v>
      </c>
      <c r="B824" s="662" t="s">
        <v>5754</v>
      </c>
      <c r="C824" s="662" t="s">
        <v>5526</v>
      </c>
      <c r="D824" s="662" t="s">
        <v>6810</v>
      </c>
      <c r="E824" s="662" t="s">
        <v>6811</v>
      </c>
      <c r="F824" s="665">
        <v>4</v>
      </c>
      <c r="G824" s="665">
        <v>18224</v>
      </c>
      <c r="H824" s="665">
        <v>1</v>
      </c>
      <c r="I824" s="665">
        <v>4556</v>
      </c>
      <c r="J824" s="665">
        <v>13</v>
      </c>
      <c r="K824" s="665">
        <v>59500</v>
      </c>
      <c r="L824" s="665">
        <v>3.2649253731343282</v>
      </c>
      <c r="M824" s="665">
        <v>4576.9230769230771</v>
      </c>
      <c r="N824" s="665">
        <v>4</v>
      </c>
      <c r="O824" s="665">
        <v>18420</v>
      </c>
      <c r="P824" s="678">
        <v>1.0107550482879719</v>
      </c>
      <c r="Q824" s="666">
        <v>4605</v>
      </c>
    </row>
    <row r="825" spans="1:17" ht="14.4" customHeight="1" x14ac:dyDescent="0.3">
      <c r="A825" s="661" t="s">
        <v>569</v>
      </c>
      <c r="B825" s="662" t="s">
        <v>5754</v>
      </c>
      <c r="C825" s="662" t="s">
        <v>5526</v>
      </c>
      <c r="D825" s="662" t="s">
        <v>6812</v>
      </c>
      <c r="E825" s="662" t="s">
        <v>6813</v>
      </c>
      <c r="F825" s="665">
        <v>9</v>
      </c>
      <c r="G825" s="665">
        <v>35253</v>
      </c>
      <c r="H825" s="665">
        <v>1</v>
      </c>
      <c r="I825" s="665">
        <v>3917</v>
      </c>
      <c r="J825" s="665">
        <v>11</v>
      </c>
      <c r="K825" s="665">
        <v>43222</v>
      </c>
      <c r="L825" s="665">
        <v>1.2260516835446629</v>
      </c>
      <c r="M825" s="665">
        <v>3929.2727272727275</v>
      </c>
      <c r="N825" s="665">
        <v>2</v>
      </c>
      <c r="O825" s="665">
        <v>7912</v>
      </c>
      <c r="P825" s="678">
        <v>0.22443479987518794</v>
      </c>
      <c r="Q825" s="666">
        <v>3956</v>
      </c>
    </row>
    <row r="826" spans="1:17" ht="14.4" customHeight="1" x14ac:dyDescent="0.3">
      <c r="A826" s="661" t="s">
        <v>569</v>
      </c>
      <c r="B826" s="662" t="s">
        <v>5754</v>
      </c>
      <c r="C826" s="662" t="s">
        <v>5526</v>
      </c>
      <c r="D826" s="662" t="s">
        <v>6814</v>
      </c>
      <c r="E826" s="662" t="s">
        <v>6815</v>
      </c>
      <c r="F826" s="665">
        <v>54</v>
      </c>
      <c r="G826" s="665">
        <v>291512</v>
      </c>
      <c r="H826" s="665">
        <v>1</v>
      </c>
      <c r="I826" s="665">
        <v>5398.3703703703704</v>
      </c>
      <c r="J826" s="665">
        <v>55</v>
      </c>
      <c r="K826" s="665">
        <v>299115</v>
      </c>
      <c r="L826" s="665">
        <v>1.0260812590905348</v>
      </c>
      <c r="M826" s="665">
        <v>5438.454545454545</v>
      </c>
      <c r="N826" s="665">
        <v>67</v>
      </c>
      <c r="O826" s="665">
        <v>367669</v>
      </c>
      <c r="P826" s="678">
        <v>1.2612482505008371</v>
      </c>
      <c r="Q826" s="666">
        <v>5487.5970149253735</v>
      </c>
    </row>
    <row r="827" spans="1:17" ht="14.4" customHeight="1" x14ac:dyDescent="0.3">
      <c r="A827" s="661" t="s">
        <v>569</v>
      </c>
      <c r="B827" s="662" t="s">
        <v>5754</v>
      </c>
      <c r="C827" s="662" t="s">
        <v>5526</v>
      </c>
      <c r="D827" s="662" t="s">
        <v>6816</v>
      </c>
      <c r="E827" s="662" t="s">
        <v>6817</v>
      </c>
      <c r="F827" s="665">
        <v>3</v>
      </c>
      <c r="G827" s="665">
        <v>7329</v>
      </c>
      <c r="H827" s="665">
        <v>1</v>
      </c>
      <c r="I827" s="665">
        <v>2443</v>
      </c>
      <c r="J827" s="665">
        <v>14</v>
      </c>
      <c r="K827" s="665">
        <v>34362</v>
      </c>
      <c r="L827" s="665">
        <v>4.6884977486696684</v>
      </c>
      <c r="M827" s="665">
        <v>2454.4285714285716</v>
      </c>
      <c r="N827" s="665">
        <v>8</v>
      </c>
      <c r="O827" s="665">
        <v>19728</v>
      </c>
      <c r="P827" s="678">
        <v>2.6917724109701187</v>
      </c>
      <c r="Q827" s="666">
        <v>2466</v>
      </c>
    </row>
    <row r="828" spans="1:17" ht="14.4" customHeight="1" x14ac:dyDescent="0.3">
      <c r="A828" s="661" t="s">
        <v>569</v>
      </c>
      <c r="B828" s="662" t="s">
        <v>5754</v>
      </c>
      <c r="C828" s="662" t="s">
        <v>5526</v>
      </c>
      <c r="D828" s="662" t="s">
        <v>6818</v>
      </c>
      <c r="E828" s="662" t="s">
        <v>6819</v>
      </c>
      <c r="F828" s="665">
        <v>27</v>
      </c>
      <c r="G828" s="665">
        <v>65961</v>
      </c>
      <c r="H828" s="665">
        <v>1</v>
      </c>
      <c r="I828" s="665">
        <v>2443</v>
      </c>
      <c r="J828" s="665">
        <v>22</v>
      </c>
      <c r="K828" s="665">
        <v>54145</v>
      </c>
      <c r="L828" s="665">
        <v>0.82086384378647992</v>
      </c>
      <c r="M828" s="665">
        <v>2461.1363636363635</v>
      </c>
      <c r="N828" s="665">
        <v>26</v>
      </c>
      <c r="O828" s="665">
        <v>64298</v>
      </c>
      <c r="P828" s="678">
        <v>0.97478813238125561</v>
      </c>
      <c r="Q828" s="666">
        <v>2473</v>
      </c>
    </row>
    <row r="829" spans="1:17" ht="14.4" customHeight="1" x14ac:dyDescent="0.3">
      <c r="A829" s="661" t="s">
        <v>569</v>
      </c>
      <c r="B829" s="662" t="s">
        <v>5754</v>
      </c>
      <c r="C829" s="662" t="s">
        <v>5526</v>
      </c>
      <c r="D829" s="662" t="s">
        <v>5680</v>
      </c>
      <c r="E829" s="662" t="s">
        <v>5681</v>
      </c>
      <c r="F829" s="665">
        <v>1</v>
      </c>
      <c r="G829" s="665">
        <v>114</v>
      </c>
      <c r="H829" s="665">
        <v>1</v>
      </c>
      <c r="I829" s="665">
        <v>114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569</v>
      </c>
      <c r="B830" s="662" t="s">
        <v>5754</v>
      </c>
      <c r="C830" s="662" t="s">
        <v>5526</v>
      </c>
      <c r="D830" s="662" t="s">
        <v>6820</v>
      </c>
      <c r="E830" s="662" t="s">
        <v>6821</v>
      </c>
      <c r="F830" s="665">
        <v>8</v>
      </c>
      <c r="G830" s="665">
        <v>34720</v>
      </c>
      <c r="H830" s="665">
        <v>1</v>
      </c>
      <c r="I830" s="665">
        <v>4340</v>
      </c>
      <c r="J830" s="665">
        <v>3</v>
      </c>
      <c r="K830" s="665">
        <v>13088</v>
      </c>
      <c r="L830" s="665">
        <v>0.37695852534562213</v>
      </c>
      <c r="M830" s="665">
        <v>4362.666666666667</v>
      </c>
      <c r="N830" s="665">
        <v>4</v>
      </c>
      <c r="O830" s="665">
        <v>17541</v>
      </c>
      <c r="P830" s="678">
        <v>0.50521313364055298</v>
      </c>
      <c r="Q830" s="666">
        <v>4385.25</v>
      </c>
    </row>
    <row r="831" spans="1:17" ht="14.4" customHeight="1" x14ac:dyDescent="0.3">
      <c r="A831" s="661" t="s">
        <v>569</v>
      </c>
      <c r="B831" s="662" t="s">
        <v>5754</v>
      </c>
      <c r="C831" s="662" t="s">
        <v>5526</v>
      </c>
      <c r="D831" s="662" t="s">
        <v>6822</v>
      </c>
      <c r="E831" s="662" t="s">
        <v>6823</v>
      </c>
      <c r="F831" s="665">
        <v>2</v>
      </c>
      <c r="G831" s="665">
        <v>6998</v>
      </c>
      <c r="H831" s="665">
        <v>1</v>
      </c>
      <c r="I831" s="665">
        <v>3499</v>
      </c>
      <c r="J831" s="665">
        <v>2</v>
      </c>
      <c r="K831" s="665">
        <v>7024</v>
      </c>
      <c r="L831" s="665">
        <v>1.0037153472420692</v>
      </c>
      <c r="M831" s="665">
        <v>3512</v>
      </c>
      <c r="N831" s="665">
        <v>7</v>
      </c>
      <c r="O831" s="665">
        <v>24745</v>
      </c>
      <c r="P831" s="678">
        <v>3.5360102886539013</v>
      </c>
      <c r="Q831" s="666">
        <v>3535</v>
      </c>
    </row>
    <row r="832" spans="1:17" ht="14.4" customHeight="1" x14ac:dyDescent="0.3">
      <c r="A832" s="661" t="s">
        <v>569</v>
      </c>
      <c r="B832" s="662" t="s">
        <v>5754</v>
      </c>
      <c r="C832" s="662" t="s">
        <v>5526</v>
      </c>
      <c r="D832" s="662" t="s">
        <v>6824</v>
      </c>
      <c r="E832" s="662" t="s">
        <v>6825</v>
      </c>
      <c r="F832" s="665">
        <v>9</v>
      </c>
      <c r="G832" s="665">
        <v>26748</v>
      </c>
      <c r="H832" s="665">
        <v>1</v>
      </c>
      <c r="I832" s="665">
        <v>2972</v>
      </c>
      <c r="J832" s="665">
        <v>11</v>
      </c>
      <c r="K832" s="665">
        <v>32962</v>
      </c>
      <c r="L832" s="665">
        <v>1.2323164348736355</v>
      </c>
      <c r="M832" s="665">
        <v>2996.5454545454545</v>
      </c>
      <c r="N832" s="665">
        <v>10</v>
      </c>
      <c r="O832" s="665">
        <v>30110</v>
      </c>
      <c r="P832" s="678">
        <v>1.1256916404964856</v>
      </c>
      <c r="Q832" s="666">
        <v>3011</v>
      </c>
    </row>
    <row r="833" spans="1:17" ht="14.4" customHeight="1" x14ac:dyDescent="0.3">
      <c r="A833" s="661" t="s">
        <v>569</v>
      </c>
      <c r="B833" s="662" t="s">
        <v>5754</v>
      </c>
      <c r="C833" s="662" t="s">
        <v>5526</v>
      </c>
      <c r="D833" s="662" t="s">
        <v>6826</v>
      </c>
      <c r="E833" s="662" t="s">
        <v>6827</v>
      </c>
      <c r="F833" s="665">
        <v>1</v>
      </c>
      <c r="G833" s="665">
        <v>2125</v>
      </c>
      <c r="H833" s="665">
        <v>1</v>
      </c>
      <c r="I833" s="665">
        <v>2125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569</v>
      </c>
      <c r="B834" s="662" t="s">
        <v>5754</v>
      </c>
      <c r="C834" s="662" t="s">
        <v>5526</v>
      </c>
      <c r="D834" s="662" t="s">
        <v>6828</v>
      </c>
      <c r="E834" s="662" t="s">
        <v>6829</v>
      </c>
      <c r="F834" s="665">
        <v>42</v>
      </c>
      <c r="G834" s="665">
        <v>117248</v>
      </c>
      <c r="H834" s="665">
        <v>1</v>
      </c>
      <c r="I834" s="665">
        <v>2791.6190476190477</v>
      </c>
      <c r="J834" s="665">
        <v>47</v>
      </c>
      <c r="K834" s="665">
        <v>132142</v>
      </c>
      <c r="L834" s="665">
        <v>1.1270298853711791</v>
      </c>
      <c r="M834" s="665">
        <v>2811.5319148936169</v>
      </c>
      <c r="N834" s="665">
        <v>45</v>
      </c>
      <c r="O834" s="665">
        <v>127395</v>
      </c>
      <c r="P834" s="678">
        <v>1.0865430540393013</v>
      </c>
      <c r="Q834" s="666">
        <v>2831</v>
      </c>
    </row>
    <row r="835" spans="1:17" ht="14.4" customHeight="1" x14ac:dyDescent="0.3">
      <c r="A835" s="661" t="s">
        <v>569</v>
      </c>
      <c r="B835" s="662" t="s">
        <v>5754</v>
      </c>
      <c r="C835" s="662" t="s">
        <v>5526</v>
      </c>
      <c r="D835" s="662" t="s">
        <v>6830</v>
      </c>
      <c r="E835" s="662" t="s">
        <v>6831</v>
      </c>
      <c r="F835" s="665">
        <v>6</v>
      </c>
      <c r="G835" s="665">
        <v>22536</v>
      </c>
      <c r="H835" s="665">
        <v>1</v>
      </c>
      <c r="I835" s="665">
        <v>3756</v>
      </c>
      <c r="J835" s="665">
        <v>7</v>
      </c>
      <c r="K835" s="665">
        <v>26400</v>
      </c>
      <c r="L835" s="665">
        <v>1.1714589989350372</v>
      </c>
      <c r="M835" s="665">
        <v>3771.4285714285716</v>
      </c>
      <c r="N835" s="665">
        <v>5</v>
      </c>
      <c r="O835" s="665">
        <v>18975</v>
      </c>
      <c r="P835" s="678">
        <v>0.84198615548455802</v>
      </c>
      <c r="Q835" s="666">
        <v>3795</v>
      </c>
    </row>
    <row r="836" spans="1:17" ht="14.4" customHeight="1" x14ac:dyDescent="0.3">
      <c r="A836" s="661" t="s">
        <v>569</v>
      </c>
      <c r="B836" s="662" t="s">
        <v>5754</v>
      </c>
      <c r="C836" s="662" t="s">
        <v>5526</v>
      </c>
      <c r="D836" s="662" t="s">
        <v>5682</v>
      </c>
      <c r="E836" s="662" t="s">
        <v>5683</v>
      </c>
      <c r="F836" s="665">
        <v>15</v>
      </c>
      <c r="G836" s="665">
        <v>14430</v>
      </c>
      <c r="H836" s="665">
        <v>1</v>
      </c>
      <c r="I836" s="665">
        <v>962</v>
      </c>
      <c r="J836" s="665">
        <v>14</v>
      </c>
      <c r="K836" s="665">
        <v>13538</v>
      </c>
      <c r="L836" s="665">
        <v>0.93818433818433822</v>
      </c>
      <c r="M836" s="665">
        <v>967</v>
      </c>
      <c r="N836" s="665">
        <v>22</v>
      </c>
      <c r="O836" s="665">
        <v>21472</v>
      </c>
      <c r="P836" s="678">
        <v>1.4880110880110879</v>
      </c>
      <c r="Q836" s="666">
        <v>976</v>
      </c>
    </row>
    <row r="837" spans="1:17" ht="14.4" customHeight="1" x14ac:dyDescent="0.3">
      <c r="A837" s="661" t="s">
        <v>569</v>
      </c>
      <c r="B837" s="662" t="s">
        <v>5754</v>
      </c>
      <c r="C837" s="662" t="s">
        <v>5526</v>
      </c>
      <c r="D837" s="662" t="s">
        <v>5684</v>
      </c>
      <c r="E837" s="662" t="s">
        <v>5685</v>
      </c>
      <c r="F837" s="665">
        <v>1</v>
      </c>
      <c r="G837" s="665">
        <v>112</v>
      </c>
      <c r="H837" s="665">
        <v>1</v>
      </c>
      <c r="I837" s="665">
        <v>112</v>
      </c>
      <c r="J837" s="665">
        <v>7</v>
      </c>
      <c r="K837" s="665">
        <v>791</v>
      </c>
      <c r="L837" s="665">
        <v>7.0625</v>
      </c>
      <c r="M837" s="665">
        <v>113</v>
      </c>
      <c r="N837" s="665">
        <v>2</v>
      </c>
      <c r="O837" s="665">
        <v>228</v>
      </c>
      <c r="P837" s="678">
        <v>2.0357142857142856</v>
      </c>
      <c r="Q837" s="666">
        <v>114</v>
      </c>
    </row>
    <row r="838" spans="1:17" ht="14.4" customHeight="1" x14ac:dyDescent="0.3">
      <c r="A838" s="661" t="s">
        <v>569</v>
      </c>
      <c r="B838" s="662" t="s">
        <v>5754</v>
      </c>
      <c r="C838" s="662" t="s">
        <v>5526</v>
      </c>
      <c r="D838" s="662" t="s">
        <v>5686</v>
      </c>
      <c r="E838" s="662" t="s">
        <v>5687</v>
      </c>
      <c r="F838" s="665">
        <v>4</v>
      </c>
      <c r="G838" s="665">
        <v>1192</v>
      </c>
      <c r="H838" s="665">
        <v>1</v>
      </c>
      <c r="I838" s="665">
        <v>298</v>
      </c>
      <c r="J838" s="665"/>
      <c r="K838" s="665"/>
      <c r="L838" s="665"/>
      <c r="M838" s="665"/>
      <c r="N838" s="665">
        <v>2</v>
      </c>
      <c r="O838" s="665">
        <v>1188</v>
      </c>
      <c r="P838" s="678">
        <v>0.99664429530201337</v>
      </c>
      <c r="Q838" s="666">
        <v>594</v>
      </c>
    </row>
    <row r="839" spans="1:17" ht="14.4" customHeight="1" x14ac:dyDescent="0.3">
      <c r="A839" s="661" t="s">
        <v>569</v>
      </c>
      <c r="B839" s="662" t="s">
        <v>5754</v>
      </c>
      <c r="C839" s="662" t="s">
        <v>5526</v>
      </c>
      <c r="D839" s="662" t="s">
        <v>5688</v>
      </c>
      <c r="E839" s="662" t="s">
        <v>5689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935</v>
      </c>
      <c r="P839" s="678"/>
      <c r="Q839" s="666">
        <v>935</v>
      </c>
    </row>
    <row r="840" spans="1:17" ht="14.4" customHeight="1" x14ac:dyDescent="0.3">
      <c r="A840" s="661" t="s">
        <v>569</v>
      </c>
      <c r="B840" s="662" t="s">
        <v>5754</v>
      </c>
      <c r="C840" s="662" t="s">
        <v>5526</v>
      </c>
      <c r="D840" s="662" t="s">
        <v>6832</v>
      </c>
      <c r="E840" s="662" t="s">
        <v>6833</v>
      </c>
      <c r="F840" s="665">
        <v>11</v>
      </c>
      <c r="G840" s="665">
        <v>63723</v>
      </c>
      <c r="H840" s="665">
        <v>1</v>
      </c>
      <c r="I840" s="665">
        <v>5793</v>
      </c>
      <c r="J840" s="665">
        <v>13</v>
      </c>
      <c r="K840" s="665">
        <v>75687</v>
      </c>
      <c r="L840" s="665">
        <v>1.1877501059272162</v>
      </c>
      <c r="M840" s="665">
        <v>5822.0769230769229</v>
      </c>
      <c r="N840" s="665">
        <v>7</v>
      </c>
      <c r="O840" s="665">
        <v>40971</v>
      </c>
      <c r="P840" s="678">
        <v>0.64295466315145233</v>
      </c>
      <c r="Q840" s="666">
        <v>5853</v>
      </c>
    </row>
    <row r="841" spans="1:17" ht="14.4" customHeight="1" x14ac:dyDescent="0.3">
      <c r="A841" s="661" t="s">
        <v>569</v>
      </c>
      <c r="B841" s="662" t="s">
        <v>5754</v>
      </c>
      <c r="C841" s="662" t="s">
        <v>5526</v>
      </c>
      <c r="D841" s="662" t="s">
        <v>762</v>
      </c>
      <c r="E841" s="662" t="s">
        <v>6834</v>
      </c>
      <c r="F841" s="665">
        <v>4</v>
      </c>
      <c r="G841" s="665">
        <v>4744</v>
      </c>
      <c r="H841" s="665">
        <v>1</v>
      </c>
      <c r="I841" s="665">
        <v>1186</v>
      </c>
      <c r="J841" s="665">
        <v>3</v>
      </c>
      <c r="K841" s="665">
        <v>3563</v>
      </c>
      <c r="L841" s="665">
        <v>0.75105396290050586</v>
      </c>
      <c r="M841" s="665">
        <v>1187.6666666666667</v>
      </c>
      <c r="N841" s="665">
        <v>4</v>
      </c>
      <c r="O841" s="665">
        <v>4772</v>
      </c>
      <c r="P841" s="678">
        <v>1.0059021922428331</v>
      </c>
      <c r="Q841" s="666">
        <v>1193</v>
      </c>
    </row>
    <row r="842" spans="1:17" ht="14.4" customHeight="1" x14ac:dyDescent="0.3">
      <c r="A842" s="661" t="s">
        <v>569</v>
      </c>
      <c r="B842" s="662" t="s">
        <v>5754</v>
      </c>
      <c r="C842" s="662" t="s">
        <v>5526</v>
      </c>
      <c r="D842" s="662" t="s">
        <v>6835</v>
      </c>
      <c r="E842" s="662" t="s">
        <v>6836</v>
      </c>
      <c r="F842" s="665">
        <v>8</v>
      </c>
      <c r="G842" s="665">
        <v>63576</v>
      </c>
      <c r="H842" s="665">
        <v>1</v>
      </c>
      <c r="I842" s="665">
        <v>7947</v>
      </c>
      <c r="J842" s="665">
        <v>3</v>
      </c>
      <c r="K842" s="665">
        <v>23985</v>
      </c>
      <c r="L842" s="665">
        <v>0.37726500566251414</v>
      </c>
      <c r="M842" s="665">
        <v>7995</v>
      </c>
      <c r="N842" s="665">
        <v>4</v>
      </c>
      <c r="O842" s="665">
        <v>32200</v>
      </c>
      <c r="P842" s="678">
        <v>0.5064804328677488</v>
      </c>
      <c r="Q842" s="666">
        <v>8050</v>
      </c>
    </row>
    <row r="843" spans="1:17" ht="14.4" customHeight="1" x14ac:dyDescent="0.3">
      <c r="A843" s="661" t="s">
        <v>569</v>
      </c>
      <c r="B843" s="662" t="s">
        <v>5754</v>
      </c>
      <c r="C843" s="662" t="s">
        <v>5526</v>
      </c>
      <c r="D843" s="662" t="s">
        <v>6837</v>
      </c>
      <c r="E843" s="662" t="s">
        <v>6838</v>
      </c>
      <c r="F843" s="665">
        <v>9</v>
      </c>
      <c r="G843" s="665">
        <v>0</v>
      </c>
      <c r="H843" s="665"/>
      <c r="I843" s="665">
        <v>0</v>
      </c>
      <c r="J843" s="665">
        <v>9</v>
      </c>
      <c r="K843" s="665">
        <v>0</v>
      </c>
      <c r="L843" s="665"/>
      <c r="M843" s="665">
        <v>0</v>
      </c>
      <c r="N843" s="665">
        <v>17</v>
      </c>
      <c r="O843" s="665">
        <v>0</v>
      </c>
      <c r="P843" s="678"/>
      <c r="Q843" s="666">
        <v>0</v>
      </c>
    </row>
    <row r="844" spans="1:17" ht="14.4" customHeight="1" x14ac:dyDescent="0.3">
      <c r="A844" s="661" t="s">
        <v>569</v>
      </c>
      <c r="B844" s="662" t="s">
        <v>5754</v>
      </c>
      <c r="C844" s="662" t="s">
        <v>5526</v>
      </c>
      <c r="D844" s="662" t="s">
        <v>5692</v>
      </c>
      <c r="E844" s="662" t="s">
        <v>5693</v>
      </c>
      <c r="F844" s="665">
        <v>2</v>
      </c>
      <c r="G844" s="665">
        <v>1702</v>
      </c>
      <c r="H844" s="665">
        <v>1</v>
      </c>
      <c r="I844" s="665">
        <v>851</v>
      </c>
      <c r="J844" s="665">
        <v>11</v>
      </c>
      <c r="K844" s="665">
        <v>9425</v>
      </c>
      <c r="L844" s="665">
        <v>5.5376028202115162</v>
      </c>
      <c r="M844" s="665">
        <v>856.81818181818187</v>
      </c>
      <c r="N844" s="665">
        <v>7</v>
      </c>
      <c r="O844" s="665">
        <v>6034</v>
      </c>
      <c r="P844" s="678">
        <v>3.5452408930669801</v>
      </c>
      <c r="Q844" s="666">
        <v>862</v>
      </c>
    </row>
    <row r="845" spans="1:17" ht="14.4" customHeight="1" x14ac:dyDescent="0.3">
      <c r="A845" s="661" t="s">
        <v>569</v>
      </c>
      <c r="B845" s="662" t="s">
        <v>5754</v>
      </c>
      <c r="C845" s="662" t="s">
        <v>5526</v>
      </c>
      <c r="D845" s="662" t="s">
        <v>5694</v>
      </c>
      <c r="E845" s="662" t="s">
        <v>5695</v>
      </c>
      <c r="F845" s="665"/>
      <c r="G845" s="665"/>
      <c r="H845" s="665"/>
      <c r="I845" s="665"/>
      <c r="J845" s="665"/>
      <c r="K845" s="665"/>
      <c r="L845" s="665"/>
      <c r="M845" s="665"/>
      <c r="N845" s="665">
        <v>1</v>
      </c>
      <c r="O845" s="665">
        <v>82</v>
      </c>
      <c r="P845" s="678"/>
      <c r="Q845" s="666">
        <v>82</v>
      </c>
    </row>
    <row r="846" spans="1:17" ht="14.4" customHeight="1" x14ac:dyDescent="0.3">
      <c r="A846" s="661" t="s">
        <v>569</v>
      </c>
      <c r="B846" s="662" t="s">
        <v>5754</v>
      </c>
      <c r="C846" s="662" t="s">
        <v>5526</v>
      </c>
      <c r="D846" s="662" t="s">
        <v>6839</v>
      </c>
      <c r="E846" s="662" t="s">
        <v>6840</v>
      </c>
      <c r="F846" s="665">
        <v>7</v>
      </c>
      <c r="G846" s="665">
        <v>4802</v>
      </c>
      <c r="H846" s="665">
        <v>1</v>
      </c>
      <c r="I846" s="665">
        <v>686</v>
      </c>
      <c r="J846" s="665">
        <v>13</v>
      </c>
      <c r="K846" s="665">
        <v>8946</v>
      </c>
      <c r="L846" s="665">
        <v>1.8629737609329446</v>
      </c>
      <c r="M846" s="665">
        <v>688.15384615384619</v>
      </c>
      <c r="N846" s="665">
        <v>12</v>
      </c>
      <c r="O846" s="665">
        <v>8291</v>
      </c>
      <c r="P846" s="678">
        <v>1.7265722615576844</v>
      </c>
      <c r="Q846" s="666">
        <v>690.91666666666663</v>
      </c>
    </row>
    <row r="847" spans="1:17" ht="14.4" customHeight="1" x14ac:dyDescent="0.3">
      <c r="A847" s="661" t="s">
        <v>569</v>
      </c>
      <c r="B847" s="662" t="s">
        <v>5754</v>
      </c>
      <c r="C847" s="662" t="s">
        <v>5526</v>
      </c>
      <c r="D847" s="662" t="s">
        <v>6841</v>
      </c>
      <c r="E847" s="662" t="s">
        <v>6842</v>
      </c>
      <c r="F847" s="665">
        <v>3</v>
      </c>
      <c r="G847" s="665">
        <v>6519</v>
      </c>
      <c r="H847" s="665">
        <v>1</v>
      </c>
      <c r="I847" s="665">
        <v>2173</v>
      </c>
      <c r="J847" s="665">
        <v>2</v>
      </c>
      <c r="K847" s="665">
        <v>4360</v>
      </c>
      <c r="L847" s="665">
        <v>0.66881423531216444</v>
      </c>
      <c r="M847" s="665">
        <v>2180</v>
      </c>
      <c r="N847" s="665">
        <v>1</v>
      </c>
      <c r="O847" s="665">
        <v>2193</v>
      </c>
      <c r="P847" s="678">
        <v>0.33640128854118728</v>
      </c>
      <c r="Q847" s="666">
        <v>2193</v>
      </c>
    </row>
    <row r="848" spans="1:17" ht="14.4" customHeight="1" x14ac:dyDescent="0.3">
      <c r="A848" s="661" t="s">
        <v>569</v>
      </c>
      <c r="B848" s="662" t="s">
        <v>5754</v>
      </c>
      <c r="C848" s="662" t="s">
        <v>5526</v>
      </c>
      <c r="D848" s="662" t="s">
        <v>6843</v>
      </c>
      <c r="E848" s="662"/>
      <c r="F848" s="665">
        <v>1</v>
      </c>
      <c r="G848" s="665">
        <v>247</v>
      </c>
      <c r="H848" s="665">
        <v>1</v>
      </c>
      <c r="I848" s="665">
        <v>247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569</v>
      </c>
      <c r="B849" s="662" t="s">
        <v>5754</v>
      </c>
      <c r="C849" s="662" t="s">
        <v>5526</v>
      </c>
      <c r="D849" s="662" t="s">
        <v>5696</v>
      </c>
      <c r="E849" s="662" t="s">
        <v>5697</v>
      </c>
      <c r="F849" s="665">
        <v>9</v>
      </c>
      <c r="G849" s="665">
        <v>1782</v>
      </c>
      <c r="H849" s="665">
        <v>1</v>
      </c>
      <c r="I849" s="665">
        <v>198</v>
      </c>
      <c r="J849" s="665">
        <v>10</v>
      </c>
      <c r="K849" s="665">
        <v>3120</v>
      </c>
      <c r="L849" s="665">
        <v>1.7508417508417509</v>
      </c>
      <c r="M849" s="665">
        <v>312</v>
      </c>
      <c r="N849" s="665">
        <v>9</v>
      </c>
      <c r="O849" s="665">
        <v>3501</v>
      </c>
      <c r="P849" s="678">
        <v>1.9646464646464648</v>
      </c>
      <c r="Q849" s="666">
        <v>389</v>
      </c>
    </row>
    <row r="850" spans="1:17" ht="14.4" customHeight="1" x14ac:dyDescent="0.3">
      <c r="A850" s="661" t="s">
        <v>569</v>
      </c>
      <c r="B850" s="662" t="s">
        <v>5754</v>
      </c>
      <c r="C850" s="662" t="s">
        <v>5526</v>
      </c>
      <c r="D850" s="662" t="s">
        <v>5698</v>
      </c>
      <c r="E850" s="662" t="s">
        <v>5699</v>
      </c>
      <c r="F850" s="665">
        <v>89</v>
      </c>
      <c r="G850" s="665">
        <v>27679</v>
      </c>
      <c r="H850" s="665">
        <v>1</v>
      </c>
      <c r="I850" s="665">
        <v>311</v>
      </c>
      <c r="J850" s="665">
        <v>118</v>
      </c>
      <c r="K850" s="665">
        <v>35894</v>
      </c>
      <c r="L850" s="665">
        <v>1.2967954044582535</v>
      </c>
      <c r="M850" s="665">
        <v>304.18644067796612</v>
      </c>
      <c r="N850" s="665">
        <v>93</v>
      </c>
      <c r="O850" s="665">
        <v>29574</v>
      </c>
      <c r="P850" s="678">
        <v>1.0684634560497128</v>
      </c>
      <c r="Q850" s="666">
        <v>318</v>
      </c>
    </row>
    <row r="851" spans="1:17" ht="14.4" customHeight="1" x14ac:dyDescent="0.3">
      <c r="A851" s="661" t="s">
        <v>569</v>
      </c>
      <c r="B851" s="662" t="s">
        <v>5754</v>
      </c>
      <c r="C851" s="662" t="s">
        <v>5526</v>
      </c>
      <c r="D851" s="662" t="s">
        <v>5700</v>
      </c>
      <c r="E851" s="662" t="s">
        <v>5701</v>
      </c>
      <c r="F851" s="665">
        <v>1</v>
      </c>
      <c r="G851" s="665">
        <v>994</v>
      </c>
      <c r="H851" s="665">
        <v>1</v>
      </c>
      <c r="I851" s="665">
        <v>994</v>
      </c>
      <c r="J851" s="665">
        <v>3</v>
      </c>
      <c r="K851" s="665">
        <v>3002</v>
      </c>
      <c r="L851" s="665">
        <v>3.0201207243460764</v>
      </c>
      <c r="M851" s="665">
        <v>1000.6666666666666</v>
      </c>
      <c r="N851" s="665"/>
      <c r="O851" s="665"/>
      <c r="P851" s="678"/>
      <c r="Q851" s="666"/>
    </row>
    <row r="852" spans="1:17" ht="14.4" customHeight="1" x14ac:dyDescent="0.3">
      <c r="A852" s="661" t="s">
        <v>569</v>
      </c>
      <c r="B852" s="662" t="s">
        <v>5754</v>
      </c>
      <c r="C852" s="662" t="s">
        <v>5526</v>
      </c>
      <c r="D852" s="662" t="s">
        <v>5702</v>
      </c>
      <c r="E852" s="662" t="s">
        <v>5703</v>
      </c>
      <c r="F852" s="665">
        <v>1</v>
      </c>
      <c r="G852" s="665">
        <v>112</v>
      </c>
      <c r="H852" s="665">
        <v>1</v>
      </c>
      <c r="I852" s="665">
        <v>112</v>
      </c>
      <c r="J852" s="665">
        <v>3</v>
      </c>
      <c r="K852" s="665">
        <v>337</v>
      </c>
      <c r="L852" s="665">
        <v>3.0089285714285716</v>
      </c>
      <c r="M852" s="665">
        <v>112.33333333333333</v>
      </c>
      <c r="N852" s="665"/>
      <c r="O852" s="665"/>
      <c r="P852" s="678"/>
      <c r="Q852" s="666"/>
    </row>
    <row r="853" spans="1:17" ht="14.4" customHeight="1" x14ac:dyDescent="0.3">
      <c r="A853" s="661" t="s">
        <v>569</v>
      </c>
      <c r="B853" s="662" t="s">
        <v>5754</v>
      </c>
      <c r="C853" s="662" t="s">
        <v>5526</v>
      </c>
      <c r="D853" s="662" t="s">
        <v>6844</v>
      </c>
      <c r="E853" s="662" t="s">
        <v>6845</v>
      </c>
      <c r="F853" s="665">
        <v>2</v>
      </c>
      <c r="G853" s="665">
        <v>1616</v>
      </c>
      <c r="H853" s="665">
        <v>1</v>
      </c>
      <c r="I853" s="665">
        <v>808</v>
      </c>
      <c r="J853" s="665">
        <v>1</v>
      </c>
      <c r="K853" s="665">
        <v>808</v>
      </c>
      <c r="L853" s="665">
        <v>0.5</v>
      </c>
      <c r="M853" s="665">
        <v>808</v>
      </c>
      <c r="N853" s="665">
        <v>3</v>
      </c>
      <c r="O853" s="665">
        <v>2445</v>
      </c>
      <c r="P853" s="678">
        <v>1.5129950495049505</v>
      </c>
      <c r="Q853" s="666">
        <v>815</v>
      </c>
    </row>
    <row r="854" spans="1:17" ht="14.4" customHeight="1" x14ac:dyDescent="0.3">
      <c r="A854" s="661" t="s">
        <v>569</v>
      </c>
      <c r="B854" s="662" t="s">
        <v>5754</v>
      </c>
      <c r="C854" s="662" t="s">
        <v>5526</v>
      </c>
      <c r="D854" s="662" t="s">
        <v>5855</v>
      </c>
      <c r="E854" s="662" t="s">
        <v>5856</v>
      </c>
      <c r="F854" s="665"/>
      <c r="G854" s="665"/>
      <c r="H854" s="665"/>
      <c r="I854" s="665"/>
      <c r="J854" s="665">
        <v>2</v>
      </c>
      <c r="K854" s="665">
        <v>11122</v>
      </c>
      <c r="L854" s="665"/>
      <c r="M854" s="665">
        <v>5561</v>
      </c>
      <c r="N854" s="665">
        <v>1</v>
      </c>
      <c r="O854" s="665">
        <v>5589</v>
      </c>
      <c r="P854" s="678"/>
      <c r="Q854" s="666">
        <v>5589</v>
      </c>
    </row>
    <row r="855" spans="1:17" ht="14.4" customHeight="1" x14ac:dyDescent="0.3">
      <c r="A855" s="661" t="s">
        <v>569</v>
      </c>
      <c r="B855" s="662" t="s">
        <v>5754</v>
      </c>
      <c r="C855" s="662" t="s">
        <v>5526</v>
      </c>
      <c r="D855" s="662" t="s">
        <v>6846</v>
      </c>
      <c r="E855" s="662" t="s">
        <v>6847</v>
      </c>
      <c r="F855" s="665">
        <v>5</v>
      </c>
      <c r="G855" s="665">
        <v>8230</v>
      </c>
      <c r="H855" s="665">
        <v>1</v>
      </c>
      <c r="I855" s="665">
        <v>1646</v>
      </c>
      <c r="J855" s="665">
        <v>3</v>
      </c>
      <c r="K855" s="665">
        <v>4986</v>
      </c>
      <c r="L855" s="665">
        <v>0.60583232077764282</v>
      </c>
      <c r="M855" s="665">
        <v>1662</v>
      </c>
      <c r="N855" s="665">
        <v>1</v>
      </c>
      <c r="O855" s="665">
        <v>1668</v>
      </c>
      <c r="P855" s="678">
        <v>0.20267314702308628</v>
      </c>
      <c r="Q855" s="666">
        <v>1668</v>
      </c>
    </row>
    <row r="856" spans="1:17" ht="14.4" customHeight="1" x14ac:dyDescent="0.3">
      <c r="A856" s="661" t="s">
        <v>569</v>
      </c>
      <c r="B856" s="662" t="s">
        <v>5754</v>
      </c>
      <c r="C856" s="662" t="s">
        <v>5526</v>
      </c>
      <c r="D856" s="662" t="s">
        <v>6848</v>
      </c>
      <c r="E856" s="662" t="s">
        <v>6849</v>
      </c>
      <c r="F856" s="665">
        <v>2</v>
      </c>
      <c r="G856" s="665">
        <v>2962</v>
      </c>
      <c r="H856" s="665">
        <v>1</v>
      </c>
      <c r="I856" s="665">
        <v>1481</v>
      </c>
      <c r="J856" s="665">
        <v>4</v>
      </c>
      <c r="K856" s="665">
        <v>2978</v>
      </c>
      <c r="L856" s="665">
        <v>1.0054017555705603</v>
      </c>
      <c r="M856" s="665">
        <v>744.5</v>
      </c>
      <c r="N856" s="665"/>
      <c r="O856" s="665"/>
      <c r="P856" s="678"/>
      <c r="Q856" s="666"/>
    </row>
    <row r="857" spans="1:17" ht="14.4" customHeight="1" x14ac:dyDescent="0.3">
      <c r="A857" s="661" t="s">
        <v>569</v>
      </c>
      <c r="B857" s="662" t="s">
        <v>5754</v>
      </c>
      <c r="C857" s="662" t="s">
        <v>5526</v>
      </c>
      <c r="D857" s="662" t="s">
        <v>6850</v>
      </c>
      <c r="E857" s="662" t="s">
        <v>6851</v>
      </c>
      <c r="F857" s="665">
        <v>1</v>
      </c>
      <c r="G857" s="665">
        <v>810</v>
      </c>
      <c r="H857" s="665">
        <v>1</v>
      </c>
      <c r="I857" s="665">
        <v>810</v>
      </c>
      <c r="J857" s="665"/>
      <c r="K857" s="665"/>
      <c r="L857" s="665"/>
      <c r="M857" s="665"/>
      <c r="N857" s="665"/>
      <c r="O857" s="665"/>
      <c r="P857" s="678"/>
      <c r="Q857" s="666"/>
    </row>
    <row r="858" spans="1:17" ht="14.4" customHeight="1" x14ac:dyDescent="0.3">
      <c r="A858" s="661" t="s">
        <v>569</v>
      </c>
      <c r="B858" s="662" t="s">
        <v>5754</v>
      </c>
      <c r="C858" s="662" t="s">
        <v>5526</v>
      </c>
      <c r="D858" s="662" t="s">
        <v>6852</v>
      </c>
      <c r="E858" s="662" t="s">
        <v>6853</v>
      </c>
      <c r="F858" s="665">
        <v>1</v>
      </c>
      <c r="G858" s="665">
        <v>1942</v>
      </c>
      <c r="H858" s="665">
        <v>1</v>
      </c>
      <c r="I858" s="665">
        <v>1942</v>
      </c>
      <c r="J858" s="665">
        <v>1</v>
      </c>
      <c r="K858" s="665">
        <v>1942</v>
      </c>
      <c r="L858" s="665">
        <v>1</v>
      </c>
      <c r="M858" s="665">
        <v>1942</v>
      </c>
      <c r="N858" s="665">
        <v>1</v>
      </c>
      <c r="O858" s="665">
        <v>1969</v>
      </c>
      <c r="P858" s="678">
        <v>1.013903192584964</v>
      </c>
      <c r="Q858" s="666">
        <v>1969</v>
      </c>
    </row>
    <row r="859" spans="1:17" ht="14.4" customHeight="1" x14ac:dyDescent="0.3">
      <c r="A859" s="661" t="s">
        <v>569</v>
      </c>
      <c r="B859" s="662" t="s">
        <v>5754</v>
      </c>
      <c r="C859" s="662" t="s">
        <v>5526</v>
      </c>
      <c r="D859" s="662" t="s">
        <v>6854</v>
      </c>
      <c r="E859" s="662" t="s">
        <v>6855</v>
      </c>
      <c r="F859" s="665">
        <v>5</v>
      </c>
      <c r="G859" s="665">
        <v>19465</v>
      </c>
      <c r="H859" s="665">
        <v>1</v>
      </c>
      <c r="I859" s="665">
        <v>3893</v>
      </c>
      <c r="J859" s="665">
        <v>3</v>
      </c>
      <c r="K859" s="665">
        <v>11760</v>
      </c>
      <c r="L859" s="665">
        <v>0.60416131518109428</v>
      </c>
      <c r="M859" s="665">
        <v>3920</v>
      </c>
      <c r="N859" s="665">
        <v>4</v>
      </c>
      <c r="O859" s="665">
        <v>15728</v>
      </c>
      <c r="P859" s="678">
        <v>0.80801438479321863</v>
      </c>
      <c r="Q859" s="666">
        <v>3932</v>
      </c>
    </row>
    <row r="860" spans="1:17" ht="14.4" customHeight="1" x14ac:dyDescent="0.3">
      <c r="A860" s="661" t="s">
        <v>569</v>
      </c>
      <c r="B860" s="662" t="s">
        <v>5754</v>
      </c>
      <c r="C860" s="662" t="s">
        <v>5526</v>
      </c>
      <c r="D860" s="662" t="s">
        <v>6856</v>
      </c>
      <c r="E860" s="662" t="s">
        <v>6857</v>
      </c>
      <c r="F860" s="665">
        <v>21</v>
      </c>
      <c r="G860" s="665">
        <v>27510</v>
      </c>
      <c r="H860" s="665">
        <v>1</v>
      </c>
      <c r="I860" s="665">
        <v>1310</v>
      </c>
      <c r="J860" s="665">
        <v>29</v>
      </c>
      <c r="K860" s="665">
        <v>38270</v>
      </c>
      <c r="L860" s="665">
        <v>1.3911304980007271</v>
      </c>
      <c r="M860" s="665">
        <v>1319.655172413793</v>
      </c>
      <c r="N860" s="665">
        <v>48</v>
      </c>
      <c r="O860" s="665">
        <v>63840</v>
      </c>
      <c r="P860" s="678">
        <v>2.3206106870229006</v>
      </c>
      <c r="Q860" s="666">
        <v>1330</v>
      </c>
    </row>
    <row r="861" spans="1:17" ht="14.4" customHeight="1" x14ac:dyDescent="0.3">
      <c r="A861" s="661" t="s">
        <v>569</v>
      </c>
      <c r="B861" s="662" t="s">
        <v>5754</v>
      </c>
      <c r="C861" s="662" t="s">
        <v>5526</v>
      </c>
      <c r="D861" s="662" t="s">
        <v>6858</v>
      </c>
      <c r="E861" s="662" t="s">
        <v>6859</v>
      </c>
      <c r="F861" s="665">
        <v>18</v>
      </c>
      <c r="G861" s="665">
        <v>25614</v>
      </c>
      <c r="H861" s="665">
        <v>1</v>
      </c>
      <c r="I861" s="665">
        <v>1423</v>
      </c>
      <c r="J861" s="665">
        <v>20</v>
      </c>
      <c r="K861" s="665">
        <v>28642</v>
      </c>
      <c r="L861" s="665">
        <v>1.1182166002967127</v>
      </c>
      <c r="M861" s="665">
        <v>1432.1</v>
      </c>
      <c r="N861" s="665">
        <v>24</v>
      </c>
      <c r="O861" s="665">
        <v>34632</v>
      </c>
      <c r="P861" s="678">
        <v>1.3520730850316234</v>
      </c>
      <c r="Q861" s="666">
        <v>1443</v>
      </c>
    </row>
    <row r="862" spans="1:17" ht="14.4" customHeight="1" x14ac:dyDescent="0.3">
      <c r="A862" s="661" t="s">
        <v>569</v>
      </c>
      <c r="B862" s="662" t="s">
        <v>5754</v>
      </c>
      <c r="C862" s="662" t="s">
        <v>5526</v>
      </c>
      <c r="D862" s="662" t="s">
        <v>5706</v>
      </c>
      <c r="E862" s="662" t="s">
        <v>5707</v>
      </c>
      <c r="F862" s="665">
        <v>13</v>
      </c>
      <c r="G862" s="665">
        <v>13637</v>
      </c>
      <c r="H862" s="665">
        <v>1</v>
      </c>
      <c r="I862" s="665">
        <v>1049</v>
      </c>
      <c r="J862" s="665">
        <v>6</v>
      </c>
      <c r="K862" s="665">
        <v>6326</v>
      </c>
      <c r="L862" s="665">
        <v>0.46388501869912735</v>
      </c>
      <c r="M862" s="665">
        <v>1054.3333333333333</v>
      </c>
      <c r="N862" s="665">
        <v>7</v>
      </c>
      <c r="O862" s="665">
        <v>7497</v>
      </c>
      <c r="P862" s="678">
        <v>0.54975434479724283</v>
      </c>
      <c r="Q862" s="666">
        <v>1071</v>
      </c>
    </row>
    <row r="863" spans="1:17" ht="14.4" customHeight="1" x14ac:dyDescent="0.3">
      <c r="A863" s="661" t="s">
        <v>569</v>
      </c>
      <c r="B863" s="662" t="s">
        <v>5754</v>
      </c>
      <c r="C863" s="662" t="s">
        <v>5526</v>
      </c>
      <c r="D863" s="662" t="s">
        <v>6860</v>
      </c>
      <c r="E863" s="662" t="s">
        <v>6861</v>
      </c>
      <c r="F863" s="665">
        <v>9</v>
      </c>
      <c r="G863" s="665">
        <v>10791</v>
      </c>
      <c r="H863" s="665">
        <v>1</v>
      </c>
      <c r="I863" s="665">
        <v>1199</v>
      </c>
      <c r="J863" s="665">
        <v>9</v>
      </c>
      <c r="K863" s="665">
        <v>10845</v>
      </c>
      <c r="L863" s="665">
        <v>1.0050041701417849</v>
      </c>
      <c r="M863" s="665">
        <v>1205</v>
      </c>
      <c r="N863" s="665">
        <v>6</v>
      </c>
      <c r="O863" s="665">
        <v>7272</v>
      </c>
      <c r="P863" s="678">
        <v>0.67389491242702249</v>
      </c>
      <c r="Q863" s="666">
        <v>1212</v>
      </c>
    </row>
    <row r="864" spans="1:17" ht="14.4" customHeight="1" x14ac:dyDescent="0.3">
      <c r="A864" s="661" t="s">
        <v>569</v>
      </c>
      <c r="B864" s="662" t="s">
        <v>5754</v>
      </c>
      <c r="C864" s="662" t="s">
        <v>5526</v>
      </c>
      <c r="D864" s="662" t="s">
        <v>6862</v>
      </c>
      <c r="E864" s="662" t="s">
        <v>6863</v>
      </c>
      <c r="F864" s="665">
        <v>3</v>
      </c>
      <c r="G864" s="665">
        <v>3921</v>
      </c>
      <c r="H864" s="665">
        <v>1</v>
      </c>
      <c r="I864" s="665">
        <v>1307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569</v>
      </c>
      <c r="B865" s="662" t="s">
        <v>5754</v>
      </c>
      <c r="C865" s="662" t="s">
        <v>5526</v>
      </c>
      <c r="D865" s="662" t="s">
        <v>6864</v>
      </c>
      <c r="E865" s="662" t="s">
        <v>6865</v>
      </c>
      <c r="F865" s="665">
        <v>3</v>
      </c>
      <c r="G865" s="665">
        <v>5388</v>
      </c>
      <c r="H865" s="665">
        <v>1</v>
      </c>
      <c r="I865" s="665">
        <v>1796</v>
      </c>
      <c r="J865" s="665">
        <v>6</v>
      </c>
      <c r="K865" s="665">
        <v>10796</v>
      </c>
      <c r="L865" s="665">
        <v>2.003711952487008</v>
      </c>
      <c r="M865" s="665">
        <v>1799.3333333333333</v>
      </c>
      <c r="N865" s="665">
        <v>1</v>
      </c>
      <c r="O865" s="665">
        <v>1803</v>
      </c>
      <c r="P865" s="678">
        <v>0.33463251670378619</v>
      </c>
      <c r="Q865" s="666">
        <v>1803</v>
      </c>
    </row>
    <row r="866" spans="1:17" ht="14.4" customHeight="1" x14ac:dyDescent="0.3">
      <c r="A866" s="661" t="s">
        <v>569</v>
      </c>
      <c r="B866" s="662" t="s">
        <v>5754</v>
      </c>
      <c r="C866" s="662" t="s">
        <v>5526</v>
      </c>
      <c r="D866" s="662" t="s">
        <v>6866</v>
      </c>
      <c r="E866" s="662" t="s">
        <v>6867</v>
      </c>
      <c r="F866" s="665">
        <v>14</v>
      </c>
      <c r="G866" s="665">
        <v>69048</v>
      </c>
      <c r="H866" s="665">
        <v>1</v>
      </c>
      <c r="I866" s="665">
        <v>4932</v>
      </c>
      <c r="J866" s="665">
        <v>20</v>
      </c>
      <c r="K866" s="665">
        <v>99144</v>
      </c>
      <c r="L866" s="665">
        <v>1.4358706986444212</v>
      </c>
      <c r="M866" s="665">
        <v>4957.2</v>
      </c>
      <c r="N866" s="665">
        <v>20</v>
      </c>
      <c r="O866" s="665">
        <v>99840</v>
      </c>
      <c r="P866" s="678">
        <v>1.445950643030935</v>
      </c>
      <c r="Q866" s="666">
        <v>4992</v>
      </c>
    </row>
    <row r="867" spans="1:17" ht="14.4" customHeight="1" x14ac:dyDescent="0.3">
      <c r="A867" s="661" t="s">
        <v>569</v>
      </c>
      <c r="B867" s="662" t="s">
        <v>5754</v>
      </c>
      <c r="C867" s="662" t="s">
        <v>5526</v>
      </c>
      <c r="D867" s="662" t="s">
        <v>6868</v>
      </c>
      <c r="E867" s="662" t="s">
        <v>6869</v>
      </c>
      <c r="F867" s="665"/>
      <c r="G867" s="665"/>
      <c r="H867" s="665"/>
      <c r="I867" s="665"/>
      <c r="J867" s="665">
        <v>1</v>
      </c>
      <c r="K867" s="665">
        <v>440</v>
      </c>
      <c r="L867" s="665"/>
      <c r="M867" s="665">
        <v>440</v>
      </c>
      <c r="N867" s="665"/>
      <c r="O867" s="665"/>
      <c r="P867" s="678"/>
      <c r="Q867" s="666"/>
    </row>
    <row r="868" spans="1:17" ht="14.4" customHeight="1" x14ac:dyDescent="0.3">
      <c r="A868" s="661" t="s">
        <v>569</v>
      </c>
      <c r="B868" s="662" t="s">
        <v>5754</v>
      </c>
      <c r="C868" s="662" t="s">
        <v>5526</v>
      </c>
      <c r="D868" s="662" t="s">
        <v>6870</v>
      </c>
      <c r="E868" s="662" t="s">
        <v>6871</v>
      </c>
      <c r="F868" s="665">
        <v>4</v>
      </c>
      <c r="G868" s="665">
        <v>10808</v>
      </c>
      <c r="H868" s="665">
        <v>1</v>
      </c>
      <c r="I868" s="665">
        <v>2702</v>
      </c>
      <c r="J868" s="665">
        <v>2</v>
      </c>
      <c r="K868" s="665">
        <v>5404</v>
      </c>
      <c r="L868" s="665">
        <v>0.5</v>
      </c>
      <c r="M868" s="665">
        <v>2702</v>
      </c>
      <c r="N868" s="665">
        <v>2</v>
      </c>
      <c r="O868" s="665">
        <v>5470</v>
      </c>
      <c r="P868" s="678">
        <v>0.50610658771280537</v>
      </c>
      <c r="Q868" s="666">
        <v>2735</v>
      </c>
    </row>
    <row r="869" spans="1:17" ht="14.4" customHeight="1" x14ac:dyDescent="0.3">
      <c r="A869" s="661" t="s">
        <v>569</v>
      </c>
      <c r="B869" s="662" t="s">
        <v>5754</v>
      </c>
      <c r="C869" s="662" t="s">
        <v>5526</v>
      </c>
      <c r="D869" s="662" t="s">
        <v>6872</v>
      </c>
      <c r="E869" s="662" t="s">
        <v>6873</v>
      </c>
      <c r="F869" s="665">
        <v>6</v>
      </c>
      <c r="G869" s="665">
        <v>13704</v>
      </c>
      <c r="H869" s="665">
        <v>1</v>
      </c>
      <c r="I869" s="665">
        <v>2284</v>
      </c>
      <c r="J869" s="665">
        <v>9</v>
      </c>
      <c r="K869" s="665">
        <v>20640</v>
      </c>
      <c r="L869" s="665">
        <v>1.5061295971978985</v>
      </c>
      <c r="M869" s="665">
        <v>2293.3333333333335</v>
      </c>
      <c r="N869" s="665">
        <v>3</v>
      </c>
      <c r="O869" s="665">
        <v>6942</v>
      </c>
      <c r="P869" s="678">
        <v>0.50656742556917689</v>
      </c>
      <c r="Q869" s="666">
        <v>2314</v>
      </c>
    </row>
    <row r="870" spans="1:17" ht="14.4" customHeight="1" x14ac:dyDescent="0.3">
      <c r="A870" s="661" t="s">
        <v>569</v>
      </c>
      <c r="B870" s="662" t="s">
        <v>5754</v>
      </c>
      <c r="C870" s="662" t="s">
        <v>5526</v>
      </c>
      <c r="D870" s="662" t="s">
        <v>5710</v>
      </c>
      <c r="E870" s="662" t="s">
        <v>5711</v>
      </c>
      <c r="F870" s="665"/>
      <c r="G870" s="665"/>
      <c r="H870" s="665"/>
      <c r="I870" s="665"/>
      <c r="J870" s="665">
        <v>1</v>
      </c>
      <c r="K870" s="665">
        <v>823</v>
      </c>
      <c r="L870" s="665"/>
      <c r="M870" s="665">
        <v>823</v>
      </c>
      <c r="N870" s="665">
        <v>1</v>
      </c>
      <c r="O870" s="665">
        <v>830</v>
      </c>
      <c r="P870" s="678"/>
      <c r="Q870" s="666">
        <v>830</v>
      </c>
    </row>
    <row r="871" spans="1:17" ht="14.4" customHeight="1" x14ac:dyDescent="0.3">
      <c r="A871" s="661" t="s">
        <v>569</v>
      </c>
      <c r="B871" s="662" t="s">
        <v>5754</v>
      </c>
      <c r="C871" s="662" t="s">
        <v>5526</v>
      </c>
      <c r="D871" s="662" t="s">
        <v>6874</v>
      </c>
      <c r="E871" s="662" t="s">
        <v>6875</v>
      </c>
      <c r="F871" s="665">
        <v>2</v>
      </c>
      <c r="G871" s="665">
        <v>4342</v>
      </c>
      <c r="H871" s="665">
        <v>1</v>
      </c>
      <c r="I871" s="665">
        <v>2171</v>
      </c>
      <c r="J871" s="665">
        <v>3</v>
      </c>
      <c r="K871" s="665">
        <v>6541</v>
      </c>
      <c r="L871" s="665">
        <v>1.5064486411791802</v>
      </c>
      <c r="M871" s="665">
        <v>2180.3333333333335</v>
      </c>
      <c r="N871" s="665">
        <v>1</v>
      </c>
      <c r="O871" s="665">
        <v>2191</v>
      </c>
      <c r="P871" s="678">
        <v>0.50460617227084292</v>
      </c>
      <c r="Q871" s="666">
        <v>2191</v>
      </c>
    </row>
    <row r="872" spans="1:17" ht="14.4" customHeight="1" x14ac:dyDescent="0.3">
      <c r="A872" s="661" t="s">
        <v>569</v>
      </c>
      <c r="B872" s="662" t="s">
        <v>5754</v>
      </c>
      <c r="C872" s="662" t="s">
        <v>5526</v>
      </c>
      <c r="D872" s="662" t="s">
        <v>5791</v>
      </c>
      <c r="E872" s="662" t="s">
        <v>5792</v>
      </c>
      <c r="F872" s="665">
        <v>12</v>
      </c>
      <c r="G872" s="665">
        <v>0</v>
      </c>
      <c r="H872" s="665"/>
      <c r="I872" s="665">
        <v>0</v>
      </c>
      <c r="J872" s="665">
        <v>11</v>
      </c>
      <c r="K872" s="665">
        <v>0</v>
      </c>
      <c r="L872" s="665"/>
      <c r="M872" s="665">
        <v>0</v>
      </c>
      <c r="N872" s="665"/>
      <c r="O872" s="665"/>
      <c r="P872" s="678"/>
      <c r="Q872" s="666"/>
    </row>
    <row r="873" spans="1:17" ht="14.4" customHeight="1" x14ac:dyDescent="0.3">
      <c r="A873" s="661" t="s">
        <v>569</v>
      </c>
      <c r="B873" s="662" t="s">
        <v>5754</v>
      </c>
      <c r="C873" s="662" t="s">
        <v>5526</v>
      </c>
      <c r="D873" s="662" t="s">
        <v>6876</v>
      </c>
      <c r="E873" s="662" t="s">
        <v>6877</v>
      </c>
      <c r="F873" s="665">
        <v>3</v>
      </c>
      <c r="G873" s="665">
        <v>336</v>
      </c>
      <c r="H873" s="665">
        <v>1</v>
      </c>
      <c r="I873" s="665">
        <v>112</v>
      </c>
      <c r="J873" s="665">
        <v>1</v>
      </c>
      <c r="K873" s="665">
        <v>112</v>
      </c>
      <c r="L873" s="665">
        <v>0.33333333333333331</v>
      </c>
      <c r="M873" s="665">
        <v>112</v>
      </c>
      <c r="N873" s="665"/>
      <c r="O873" s="665"/>
      <c r="P873" s="678"/>
      <c r="Q873" s="666"/>
    </row>
    <row r="874" spans="1:17" ht="14.4" customHeight="1" x14ac:dyDescent="0.3">
      <c r="A874" s="661" t="s">
        <v>569</v>
      </c>
      <c r="B874" s="662" t="s">
        <v>5754</v>
      </c>
      <c r="C874" s="662" t="s">
        <v>5526</v>
      </c>
      <c r="D874" s="662" t="s">
        <v>5714</v>
      </c>
      <c r="E874" s="662" t="s">
        <v>5715</v>
      </c>
      <c r="F874" s="665">
        <v>1</v>
      </c>
      <c r="G874" s="665">
        <v>74</v>
      </c>
      <c r="H874" s="665">
        <v>1</v>
      </c>
      <c r="I874" s="665">
        <v>74</v>
      </c>
      <c r="J874" s="665"/>
      <c r="K874" s="665"/>
      <c r="L874" s="665"/>
      <c r="M874" s="665"/>
      <c r="N874" s="665"/>
      <c r="O874" s="665"/>
      <c r="P874" s="678"/>
      <c r="Q874" s="666"/>
    </row>
    <row r="875" spans="1:17" ht="14.4" customHeight="1" x14ac:dyDescent="0.3">
      <c r="A875" s="661" t="s">
        <v>569</v>
      </c>
      <c r="B875" s="662" t="s">
        <v>5754</v>
      </c>
      <c r="C875" s="662" t="s">
        <v>5526</v>
      </c>
      <c r="D875" s="662" t="s">
        <v>6878</v>
      </c>
      <c r="E875" s="662" t="s">
        <v>6879</v>
      </c>
      <c r="F875" s="665"/>
      <c r="G875" s="665"/>
      <c r="H875" s="665"/>
      <c r="I875" s="665"/>
      <c r="J875" s="665"/>
      <c r="K875" s="665"/>
      <c r="L875" s="665"/>
      <c r="M875" s="665"/>
      <c r="N875" s="665">
        <v>1</v>
      </c>
      <c r="O875" s="665">
        <v>6056</v>
      </c>
      <c r="P875" s="678"/>
      <c r="Q875" s="666">
        <v>6056</v>
      </c>
    </row>
    <row r="876" spans="1:17" ht="14.4" customHeight="1" x14ac:dyDescent="0.3">
      <c r="A876" s="661" t="s">
        <v>569</v>
      </c>
      <c r="B876" s="662" t="s">
        <v>5754</v>
      </c>
      <c r="C876" s="662" t="s">
        <v>5526</v>
      </c>
      <c r="D876" s="662" t="s">
        <v>6880</v>
      </c>
      <c r="E876" s="662" t="s">
        <v>6881</v>
      </c>
      <c r="F876" s="665">
        <v>3</v>
      </c>
      <c r="G876" s="665">
        <v>1599</v>
      </c>
      <c r="H876" s="665">
        <v>1</v>
      </c>
      <c r="I876" s="665">
        <v>533</v>
      </c>
      <c r="J876" s="665">
        <v>3</v>
      </c>
      <c r="K876" s="665">
        <v>1620</v>
      </c>
      <c r="L876" s="665">
        <v>1.0131332082551594</v>
      </c>
      <c r="M876" s="665">
        <v>540</v>
      </c>
      <c r="N876" s="665">
        <v>4</v>
      </c>
      <c r="O876" s="665">
        <v>2172</v>
      </c>
      <c r="P876" s="678">
        <v>1.3583489681050656</v>
      </c>
      <c r="Q876" s="666">
        <v>543</v>
      </c>
    </row>
    <row r="877" spans="1:17" ht="14.4" customHeight="1" x14ac:dyDescent="0.3">
      <c r="A877" s="661" t="s">
        <v>569</v>
      </c>
      <c r="B877" s="662" t="s">
        <v>5754</v>
      </c>
      <c r="C877" s="662" t="s">
        <v>5526</v>
      </c>
      <c r="D877" s="662" t="s">
        <v>6882</v>
      </c>
      <c r="E877" s="662" t="s">
        <v>6665</v>
      </c>
      <c r="F877" s="665">
        <v>2</v>
      </c>
      <c r="G877" s="665">
        <v>1118</v>
      </c>
      <c r="H877" s="665">
        <v>1</v>
      </c>
      <c r="I877" s="665">
        <v>559</v>
      </c>
      <c r="J877" s="665">
        <v>1</v>
      </c>
      <c r="K877" s="665">
        <v>566</v>
      </c>
      <c r="L877" s="665">
        <v>0.50626118067978532</v>
      </c>
      <c r="M877" s="665">
        <v>566</v>
      </c>
      <c r="N877" s="665">
        <v>2</v>
      </c>
      <c r="O877" s="665">
        <v>1138</v>
      </c>
      <c r="P877" s="678">
        <v>1.0178890876565294</v>
      </c>
      <c r="Q877" s="666">
        <v>569</v>
      </c>
    </row>
    <row r="878" spans="1:17" ht="14.4" customHeight="1" x14ac:dyDescent="0.3">
      <c r="A878" s="661" t="s">
        <v>569</v>
      </c>
      <c r="B878" s="662" t="s">
        <v>5754</v>
      </c>
      <c r="C878" s="662" t="s">
        <v>5526</v>
      </c>
      <c r="D878" s="662" t="s">
        <v>6883</v>
      </c>
      <c r="E878" s="662" t="s">
        <v>6884</v>
      </c>
      <c r="F878" s="665">
        <v>4</v>
      </c>
      <c r="G878" s="665">
        <v>10212</v>
      </c>
      <c r="H878" s="665">
        <v>1</v>
      </c>
      <c r="I878" s="665">
        <v>2553</v>
      </c>
      <c r="J878" s="665">
        <v>1</v>
      </c>
      <c r="K878" s="665">
        <v>2570</v>
      </c>
      <c r="L878" s="665">
        <v>0.25166470818644732</v>
      </c>
      <c r="M878" s="665">
        <v>2570</v>
      </c>
      <c r="N878" s="665">
        <v>4</v>
      </c>
      <c r="O878" s="665">
        <v>10312</v>
      </c>
      <c r="P878" s="678">
        <v>1.0097924010967489</v>
      </c>
      <c r="Q878" s="666">
        <v>2578</v>
      </c>
    </row>
    <row r="879" spans="1:17" ht="14.4" customHeight="1" x14ac:dyDescent="0.3">
      <c r="A879" s="661" t="s">
        <v>569</v>
      </c>
      <c r="B879" s="662" t="s">
        <v>5754</v>
      </c>
      <c r="C879" s="662" t="s">
        <v>5526</v>
      </c>
      <c r="D879" s="662" t="s">
        <v>6885</v>
      </c>
      <c r="E879" s="662" t="s">
        <v>6886</v>
      </c>
      <c r="F879" s="665"/>
      <c r="G879" s="665"/>
      <c r="H879" s="665"/>
      <c r="I879" s="665"/>
      <c r="J879" s="665">
        <v>2</v>
      </c>
      <c r="K879" s="665">
        <v>7884</v>
      </c>
      <c r="L879" s="665"/>
      <c r="M879" s="665">
        <v>3942</v>
      </c>
      <c r="N879" s="665">
        <v>1</v>
      </c>
      <c r="O879" s="665">
        <v>3957</v>
      </c>
      <c r="P879" s="678"/>
      <c r="Q879" s="666">
        <v>3957</v>
      </c>
    </row>
    <row r="880" spans="1:17" ht="14.4" customHeight="1" x14ac:dyDescent="0.3">
      <c r="A880" s="661" t="s">
        <v>569</v>
      </c>
      <c r="B880" s="662" t="s">
        <v>5754</v>
      </c>
      <c r="C880" s="662" t="s">
        <v>5526</v>
      </c>
      <c r="D880" s="662" t="s">
        <v>6887</v>
      </c>
      <c r="E880" s="662" t="s">
        <v>6888</v>
      </c>
      <c r="F880" s="665">
        <v>10</v>
      </c>
      <c r="G880" s="665">
        <v>22320</v>
      </c>
      <c r="H880" s="665">
        <v>1</v>
      </c>
      <c r="I880" s="665">
        <v>2232</v>
      </c>
      <c r="J880" s="665">
        <v>6</v>
      </c>
      <c r="K880" s="665">
        <v>13446</v>
      </c>
      <c r="L880" s="665">
        <v>0.60241935483870968</v>
      </c>
      <c r="M880" s="665">
        <v>2241</v>
      </c>
      <c r="N880" s="665">
        <v>11</v>
      </c>
      <c r="O880" s="665">
        <v>24981</v>
      </c>
      <c r="P880" s="678">
        <v>1.1192204301075268</v>
      </c>
      <c r="Q880" s="666">
        <v>2271</v>
      </c>
    </row>
    <row r="881" spans="1:17" ht="14.4" customHeight="1" x14ac:dyDescent="0.3">
      <c r="A881" s="661" t="s">
        <v>569</v>
      </c>
      <c r="B881" s="662" t="s">
        <v>5754</v>
      </c>
      <c r="C881" s="662" t="s">
        <v>5526</v>
      </c>
      <c r="D881" s="662" t="s">
        <v>6889</v>
      </c>
      <c r="E881" s="662" t="s">
        <v>6890</v>
      </c>
      <c r="F881" s="665"/>
      <c r="G881" s="665"/>
      <c r="H881" s="665"/>
      <c r="I881" s="665"/>
      <c r="J881" s="665"/>
      <c r="K881" s="665"/>
      <c r="L881" s="665"/>
      <c r="M881" s="665"/>
      <c r="N881" s="665">
        <v>2</v>
      </c>
      <c r="O881" s="665">
        <v>2546</v>
      </c>
      <c r="P881" s="678"/>
      <c r="Q881" s="666">
        <v>1273</v>
      </c>
    </row>
    <row r="882" spans="1:17" ht="14.4" customHeight="1" x14ac:dyDescent="0.3">
      <c r="A882" s="661" t="s">
        <v>569</v>
      </c>
      <c r="B882" s="662" t="s">
        <v>5754</v>
      </c>
      <c r="C882" s="662" t="s">
        <v>5526</v>
      </c>
      <c r="D882" s="662" t="s">
        <v>6891</v>
      </c>
      <c r="E882" s="662" t="s">
        <v>6892</v>
      </c>
      <c r="F882" s="665"/>
      <c r="G882" s="665"/>
      <c r="H882" s="665"/>
      <c r="I882" s="665"/>
      <c r="J882" s="665">
        <v>2</v>
      </c>
      <c r="K882" s="665">
        <v>5002</v>
      </c>
      <c r="L882" s="665"/>
      <c r="M882" s="665">
        <v>2501</v>
      </c>
      <c r="N882" s="665"/>
      <c r="O882" s="665"/>
      <c r="P882" s="678"/>
      <c r="Q882" s="666"/>
    </row>
    <row r="883" spans="1:17" ht="14.4" customHeight="1" x14ac:dyDescent="0.3">
      <c r="A883" s="661" t="s">
        <v>569</v>
      </c>
      <c r="B883" s="662" t="s">
        <v>5754</v>
      </c>
      <c r="C883" s="662" t="s">
        <v>5526</v>
      </c>
      <c r="D883" s="662" t="s">
        <v>6893</v>
      </c>
      <c r="E883" s="662" t="s">
        <v>6894</v>
      </c>
      <c r="F883" s="665">
        <v>4</v>
      </c>
      <c r="G883" s="665">
        <v>7680</v>
      </c>
      <c r="H883" s="665">
        <v>1</v>
      </c>
      <c r="I883" s="665">
        <v>1920</v>
      </c>
      <c r="J883" s="665">
        <v>2</v>
      </c>
      <c r="K883" s="665">
        <v>3868</v>
      </c>
      <c r="L883" s="665">
        <v>0.50364583333333335</v>
      </c>
      <c r="M883" s="665">
        <v>1934</v>
      </c>
      <c r="N883" s="665"/>
      <c r="O883" s="665"/>
      <c r="P883" s="678"/>
      <c r="Q883" s="666"/>
    </row>
    <row r="884" spans="1:17" ht="14.4" customHeight="1" x14ac:dyDescent="0.3">
      <c r="A884" s="661" t="s">
        <v>569</v>
      </c>
      <c r="B884" s="662" t="s">
        <v>5754</v>
      </c>
      <c r="C884" s="662" t="s">
        <v>5526</v>
      </c>
      <c r="D884" s="662" t="s">
        <v>6895</v>
      </c>
      <c r="E884" s="662" t="s">
        <v>6896</v>
      </c>
      <c r="F884" s="665">
        <v>1</v>
      </c>
      <c r="G884" s="665">
        <v>2197</v>
      </c>
      <c r="H884" s="665">
        <v>1</v>
      </c>
      <c r="I884" s="665">
        <v>2197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569</v>
      </c>
      <c r="B885" s="662" t="s">
        <v>5754</v>
      </c>
      <c r="C885" s="662" t="s">
        <v>5526</v>
      </c>
      <c r="D885" s="662" t="s">
        <v>6897</v>
      </c>
      <c r="E885" s="662" t="s">
        <v>6898</v>
      </c>
      <c r="F885" s="665">
        <v>1</v>
      </c>
      <c r="G885" s="665">
        <v>3571</v>
      </c>
      <c r="H885" s="665">
        <v>1</v>
      </c>
      <c r="I885" s="665">
        <v>3571</v>
      </c>
      <c r="J885" s="665">
        <v>2</v>
      </c>
      <c r="K885" s="665">
        <v>7163</v>
      </c>
      <c r="L885" s="665">
        <v>2.0058807056846821</v>
      </c>
      <c r="M885" s="665">
        <v>3581.5</v>
      </c>
      <c r="N885" s="665">
        <v>2</v>
      </c>
      <c r="O885" s="665">
        <v>7202</v>
      </c>
      <c r="P885" s="678">
        <v>2.0168020162419489</v>
      </c>
      <c r="Q885" s="666">
        <v>3601</v>
      </c>
    </row>
    <row r="886" spans="1:17" ht="14.4" customHeight="1" x14ac:dyDescent="0.3">
      <c r="A886" s="661" t="s">
        <v>569</v>
      </c>
      <c r="B886" s="662" t="s">
        <v>5754</v>
      </c>
      <c r="C886" s="662" t="s">
        <v>5526</v>
      </c>
      <c r="D886" s="662" t="s">
        <v>6899</v>
      </c>
      <c r="E886" s="662" t="s">
        <v>6900</v>
      </c>
      <c r="F886" s="665">
        <v>4</v>
      </c>
      <c r="G886" s="665">
        <v>19796</v>
      </c>
      <c r="H886" s="665">
        <v>1</v>
      </c>
      <c r="I886" s="665">
        <v>4949</v>
      </c>
      <c r="J886" s="665"/>
      <c r="K886" s="665"/>
      <c r="L886" s="665"/>
      <c r="M886" s="665"/>
      <c r="N886" s="665"/>
      <c r="O886" s="665"/>
      <c r="P886" s="678"/>
      <c r="Q886" s="666"/>
    </row>
    <row r="887" spans="1:17" ht="14.4" customHeight="1" x14ac:dyDescent="0.3">
      <c r="A887" s="661" t="s">
        <v>569</v>
      </c>
      <c r="B887" s="662" t="s">
        <v>5754</v>
      </c>
      <c r="C887" s="662" t="s">
        <v>5526</v>
      </c>
      <c r="D887" s="662" t="s">
        <v>6901</v>
      </c>
      <c r="E887" s="662" t="s">
        <v>6902</v>
      </c>
      <c r="F887" s="665"/>
      <c r="G887" s="665"/>
      <c r="H887" s="665"/>
      <c r="I887" s="665"/>
      <c r="J887" s="665">
        <v>1</v>
      </c>
      <c r="K887" s="665">
        <v>3019</v>
      </c>
      <c r="L887" s="665"/>
      <c r="M887" s="665">
        <v>3019</v>
      </c>
      <c r="N887" s="665">
        <v>1</v>
      </c>
      <c r="O887" s="665">
        <v>3029</v>
      </c>
      <c r="P887" s="678"/>
      <c r="Q887" s="666">
        <v>3029</v>
      </c>
    </row>
    <row r="888" spans="1:17" ht="14.4" customHeight="1" x14ac:dyDescent="0.3">
      <c r="A888" s="661" t="s">
        <v>569</v>
      </c>
      <c r="B888" s="662" t="s">
        <v>5754</v>
      </c>
      <c r="C888" s="662" t="s">
        <v>5526</v>
      </c>
      <c r="D888" s="662" t="s">
        <v>6903</v>
      </c>
      <c r="E888" s="662" t="s">
        <v>6904</v>
      </c>
      <c r="F888" s="665">
        <v>16</v>
      </c>
      <c r="G888" s="665">
        <v>56464</v>
      </c>
      <c r="H888" s="665">
        <v>1</v>
      </c>
      <c r="I888" s="665">
        <v>3529</v>
      </c>
      <c r="J888" s="665">
        <v>18</v>
      </c>
      <c r="K888" s="665">
        <v>63900</v>
      </c>
      <c r="L888" s="665">
        <v>1.1316945310286199</v>
      </c>
      <c r="M888" s="665">
        <v>3550</v>
      </c>
      <c r="N888" s="665">
        <v>12</v>
      </c>
      <c r="O888" s="665">
        <v>42816</v>
      </c>
      <c r="P888" s="678">
        <v>0.75828846698781527</v>
      </c>
      <c r="Q888" s="666">
        <v>3568</v>
      </c>
    </row>
    <row r="889" spans="1:17" ht="14.4" customHeight="1" x14ac:dyDescent="0.3">
      <c r="A889" s="661" t="s">
        <v>569</v>
      </c>
      <c r="B889" s="662" t="s">
        <v>5754</v>
      </c>
      <c r="C889" s="662" t="s">
        <v>5526</v>
      </c>
      <c r="D889" s="662" t="s">
        <v>6905</v>
      </c>
      <c r="E889" s="662" t="s">
        <v>6906</v>
      </c>
      <c r="F889" s="665">
        <v>2</v>
      </c>
      <c r="G889" s="665">
        <v>2202</v>
      </c>
      <c r="H889" s="665">
        <v>1</v>
      </c>
      <c r="I889" s="665">
        <v>1101</v>
      </c>
      <c r="J889" s="665">
        <v>1</v>
      </c>
      <c r="K889" s="665">
        <v>1111</v>
      </c>
      <c r="L889" s="665">
        <v>0.50454132606721158</v>
      </c>
      <c r="M889" s="665">
        <v>1111</v>
      </c>
      <c r="N889" s="665">
        <v>2</v>
      </c>
      <c r="O889" s="665">
        <v>2232</v>
      </c>
      <c r="P889" s="678">
        <v>1.013623978201635</v>
      </c>
      <c r="Q889" s="666">
        <v>1116</v>
      </c>
    </row>
    <row r="890" spans="1:17" ht="14.4" customHeight="1" x14ac:dyDescent="0.3">
      <c r="A890" s="661" t="s">
        <v>569</v>
      </c>
      <c r="B890" s="662" t="s">
        <v>5754</v>
      </c>
      <c r="C890" s="662" t="s">
        <v>5526</v>
      </c>
      <c r="D890" s="662" t="s">
        <v>6907</v>
      </c>
      <c r="E890" s="662" t="s">
        <v>6733</v>
      </c>
      <c r="F890" s="665"/>
      <c r="G890" s="665"/>
      <c r="H890" s="665"/>
      <c r="I890" s="665"/>
      <c r="J890" s="665"/>
      <c r="K890" s="665"/>
      <c r="L890" s="665"/>
      <c r="M890" s="665"/>
      <c r="N890" s="665">
        <v>5</v>
      </c>
      <c r="O890" s="665">
        <v>3430</v>
      </c>
      <c r="P890" s="678"/>
      <c r="Q890" s="666">
        <v>686</v>
      </c>
    </row>
    <row r="891" spans="1:17" ht="14.4" customHeight="1" x14ac:dyDescent="0.3">
      <c r="A891" s="661" t="s">
        <v>569</v>
      </c>
      <c r="B891" s="662" t="s">
        <v>5754</v>
      </c>
      <c r="C891" s="662" t="s">
        <v>5526</v>
      </c>
      <c r="D891" s="662" t="s">
        <v>6908</v>
      </c>
      <c r="E891" s="662" t="s">
        <v>6909</v>
      </c>
      <c r="F891" s="665">
        <v>5</v>
      </c>
      <c r="G891" s="665">
        <v>14230</v>
      </c>
      <c r="H891" s="665">
        <v>1</v>
      </c>
      <c r="I891" s="665">
        <v>2846</v>
      </c>
      <c r="J891" s="665">
        <v>4</v>
      </c>
      <c r="K891" s="665">
        <v>11423</v>
      </c>
      <c r="L891" s="665">
        <v>0.80274068868587489</v>
      </c>
      <c r="M891" s="665">
        <v>2855.75</v>
      </c>
      <c r="N891" s="665">
        <v>6</v>
      </c>
      <c r="O891" s="665">
        <v>17184</v>
      </c>
      <c r="P891" s="678">
        <v>1.2075895994378074</v>
      </c>
      <c r="Q891" s="666">
        <v>2864</v>
      </c>
    </row>
    <row r="892" spans="1:17" ht="14.4" customHeight="1" x14ac:dyDescent="0.3">
      <c r="A892" s="661" t="s">
        <v>569</v>
      </c>
      <c r="B892" s="662" t="s">
        <v>5754</v>
      </c>
      <c r="C892" s="662" t="s">
        <v>5526</v>
      </c>
      <c r="D892" s="662" t="s">
        <v>6910</v>
      </c>
      <c r="E892" s="662" t="s">
        <v>6911</v>
      </c>
      <c r="F892" s="665"/>
      <c r="G892" s="665"/>
      <c r="H892" s="665"/>
      <c r="I892" s="665"/>
      <c r="J892" s="665">
        <v>1</v>
      </c>
      <c r="K892" s="665">
        <v>1570</v>
      </c>
      <c r="L892" s="665"/>
      <c r="M892" s="665">
        <v>1570</v>
      </c>
      <c r="N892" s="665"/>
      <c r="O892" s="665"/>
      <c r="P892" s="678"/>
      <c r="Q892" s="666"/>
    </row>
    <row r="893" spans="1:17" ht="14.4" customHeight="1" x14ac:dyDescent="0.3">
      <c r="A893" s="661" t="s">
        <v>569</v>
      </c>
      <c r="B893" s="662" t="s">
        <v>5754</v>
      </c>
      <c r="C893" s="662" t="s">
        <v>5526</v>
      </c>
      <c r="D893" s="662" t="s">
        <v>6912</v>
      </c>
      <c r="E893" s="662" t="s">
        <v>6913</v>
      </c>
      <c r="F893" s="665">
        <v>4</v>
      </c>
      <c r="G893" s="665">
        <v>2244</v>
      </c>
      <c r="H893" s="665">
        <v>1</v>
      </c>
      <c r="I893" s="665">
        <v>561</v>
      </c>
      <c r="J893" s="665"/>
      <c r="K893" s="665"/>
      <c r="L893" s="665"/>
      <c r="M893" s="665"/>
      <c r="N893" s="665"/>
      <c r="O893" s="665"/>
      <c r="P893" s="678"/>
      <c r="Q893" s="666"/>
    </row>
    <row r="894" spans="1:17" ht="14.4" customHeight="1" x14ac:dyDescent="0.3">
      <c r="A894" s="661" t="s">
        <v>569</v>
      </c>
      <c r="B894" s="662" t="s">
        <v>5754</v>
      </c>
      <c r="C894" s="662" t="s">
        <v>5526</v>
      </c>
      <c r="D894" s="662" t="s">
        <v>6914</v>
      </c>
      <c r="E894" s="662" t="s">
        <v>6915</v>
      </c>
      <c r="F894" s="665">
        <v>1</v>
      </c>
      <c r="G894" s="665">
        <v>3509</v>
      </c>
      <c r="H894" s="665">
        <v>1</v>
      </c>
      <c r="I894" s="665">
        <v>3509</v>
      </c>
      <c r="J894" s="665">
        <v>1</v>
      </c>
      <c r="K894" s="665">
        <v>3509</v>
      </c>
      <c r="L894" s="665">
        <v>1</v>
      </c>
      <c r="M894" s="665">
        <v>3509</v>
      </c>
      <c r="N894" s="665"/>
      <c r="O894" s="665"/>
      <c r="P894" s="678"/>
      <c r="Q894" s="666"/>
    </row>
    <row r="895" spans="1:17" ht="14.4" customHeight="1" x14ac:dyDescent="0.3">
      <c r="A895" s="661" t="s">
        <v>569</v>
      </c>
      <c r="B895" s="662" t="s">
        <v>5754</v>
      </c>
      <c r="C895" s="662" t="s">
        <v>5526</v>
      </c>
      <c r="D895" s="662" t="s">
        <v>6916</v>
      </c>
      <c r="E895" s="662" t="s">
        <v>6917</v>
      </c>
      <c r="F895" s="665"/>
      <c r="G895" s="665"/>
      <c r="H895" s="665"/>
      <c r="I895" s="665"/>
      <c r="J895" s="665">
        <v>2</v>
      </c>
      <c r="K895" s="665">
        <v>6915</v>
      </c>
      <c r="L895" s="665"/>
      <c r="M895" s="665">
        <v>3457.5</v>
      </c>
      <c r="N895" s="665">
        <v>4</v>
      </c>
      <c r="O895" s="665">
        <v>13932</v>
      </c>
      <c r="P895" s="678"/>
      <c r="Q895" s="666">
        <v>3483</v>
      </c>
    </row>
    <row r="896" spans="1:17" ht="14.4" customHeight="1" x14ac:dyDescent="0.3">
      <c r="A896" s="661" t="s">
        <v>569</v>
      </c>
      <c r="B896" s="662" t="s">
        <v>5754</v>
      </c>
      <c r="C896" s="662" t="s">
        <v>5526</v>
      </c>
      <c r="D896" s="662" t="s">
        <v>6918</v>
      </c>
      <c r="E896" s="662" t="s">
        <v>6919</v>
      </c>
      <c r="F896" s="665"/>
      <c r="G896" s="665"/>
      <c r="H896" s="665"/>
      <c r="I896" s="665"/>
      <c r="J896" s="665">
        <v>2</v>
      </c>
      <c r="K896" s="665">
        <v>3636</v>
      </c>
      <c r="L896" s="665"/>
      <c r="M896" s="665">
        <v>1818</v>
      </c>
      <c r="N896" s="665">
        <v>1</v>
      </c>
      <c r="O896" s="665">
        <v>1837</v>
      </c>
      <c r="P896" s="678"/>
      <c r="Q896" s="666">
        <v>1837</v>
      </c>
    </row>
    <row r="897" spans="1:17" ht="14.4" customHeight="1" x14ac:dyDescent="0.3">
      <c r="A897" s="661" t="s">
        <v>569</v>
      </c>
      <c r="B897" s="662" t="s">
        <v>5754</v>
      </c>
      <c r="C897" s="662" t="s">
        <v>5526</v>
      </c>
      <c r="D897" s="662" t="s">
        <v>6920</v>
      </c>
      <c r="E897" s="662" t="s">
        <v>6921</v>
      </c>
      <c r="F897" s="665"/>
      <c r="G897" s="665"/>
      <c r="H897" s="665"/>
      <c r="I897" s="665"/>
      <c r="J897" s="665">
        <v>1</v>
      </c>
      <c r="K897" s="665">
        <v>1420</v>
      </c>
      <c r="L897" s="665"/>
      <c r="M897" s="665">
        <v>1420</v>
      </c>
      <c r="N897" s="665">
        <v>1</v>
      </c>
      <c r="O897" s="665">
        <v>1434</v>
      </c>
      <c r="P897" s="678"/>
      <c r="Q897" s="666">
        <v>1434</v>
      </c>
    </row>
    <row r="898" spans="1:17" ht="14.4" customHeight="1" x14ac:dyDescent="0.3">
      <c r="A898" s="661" t="s">
        <v>569</v>
      </c>
      <c r="B898" s="662" t="s">
        <v>5754</v>
      </c>
      <c r="C898" s="662" t="s">
        <v>5526</v>
      </c>
      <c r="D898" s="662" t="s">
        <v>6922</v>
      </c>
      <c r="E898" s="662" t="s">
        <v>6923</v>
      </c>
      <c r="F898" s="665">
        <v>2</v>
      </c>
      <c r="G898" s="665">
        <v>7986</v>
      </c>
      <c r="H898" s="665">
        <v>1</v>
      </c>
      <c r="I898" s="665">
        <v>3993</v>
      </c>
      <c r="J898" s="665">
        <v>2</v>
      </c>
      <c r="K898" s="665">
        <v>8020</v>
      </c>
      <c r="L898" s="665">
        <v>1.0042574505384423</v>
      </c>
      <c r="M898" s="665">
        <v>4010</v>
      </c>
      <c r="N898" s="665">
        <v>2</v>
      </c>
      <c r="O898" s="665">
        <v>8084</v>
      </c>
      <c r="P898" s="678">
        <v>1.0122714750813924</v>
      </c>
      <c r="Q898" s="666">
        <v>4042</v>
      </c>
    </row>
    <row r="899" spans="1:17" ht="14.4" customHeight="1" x14ac:dyDescent="0.3">
      <c r="A899" s="661" t="s">
        <v>569</v>
      </c>
      <c r="B899" s="662" t="s">
        <v>5754</v>
      </c>
      <c r="C899" s="662" t="s">
        <v>5526</v>
      </c>
      <c r="D899" s="662" t="s">
        <v>6924</v>
      </c>
      <c r="E899" s="662" t="s">
        <v>6925</v>
      </c>
      <c r="F899" s="665"/>
      <c r="G899" s="665"/>
      <c r="H899" s="665"/>
      <c r="I899" s="665"/>
      <c r="J899" s="665">
        <v>1</v>
      </c>
      <c r="K899" s="665">
        <v>1125</v>
      </c>
      <c r="L899" s="665"/>
      <c r="M899" s="665">
        <v>1125</v>
      </c>
      <c r="N899" s="665"/>
      <c r="O899" s="665"/>
      <c r="P899" s="678"/>
      <c r="Q899" s="666"/>
    </row>
    <row r="900" spans="1:17" ht="14.4" customHeight="1" x14ac:dyDescent="0.3">
      <c r="A900" s="661" t="s">
        <v>569</v>
      </c>
      <c r="B900" s="662" t="s">
        <v>5754</v>
      </c>
      <c r="C900" s="662" t="s">
        <v>5526</v>
      </c>
      <c r="D900" s="662" t="s">
        <v>6926</v>
      </c>
      <c r="E900" s="662" t="s">
        <v>6927</v>
      </c>
      <c r="F900" s="665">
        <v>2</v>
      </c>
      <c r="G900" s="665">
        <v>3962</v>
      </c>
      <c r="H900" s="665">
        <v>1</v>
      </c>
      <c r="I900" s="665">
        <v>1981</v>
      </c>
      <c r="J900" s="665">
        <v>4</v>
      </c>
      <c r="K900" s="665">
        <v>7924</v>
      </c>
      <c r="L900" s="665">
        <v>2</v>
      </c>
      <c r="M900" s="665">
        <v>1981</v>
      </c>
      <c r="N900" s="665">
        <v>1</v>
      </c>
      <c r="O900" s="665">
        <v>1994</v>
      </c>
      <c r="P900" s="678">
        <v>0.50328117112569415</v>
      </c>
      <c r="Q900" s="666">
        <v>1994</v>
      </c>
    </row>
    <row r="901" spans="1:17" ht="14.4" customHeight="1" x14ac:dyDescent="0.3">
      <c r="A901" s="661" t="s">
        <v>569</v>
      </c>
      <c r="B901" s="662" t="s">
        <v>5754</v>
      </c>
      <c r="C901" s="662" t="s">
        <v>5526</v>
      </c>
      <c r="D901" s="662" t="s">
        <v>6928</v>
      </c>
      <c r="E901" s="662" t="s">
        <v>6929</v>
      </c>
      <c r="F901" s="665"/>
      <c r="G901" s="665"/>
      <c r="H901" s="665"/>
      <c r="I901" s="665"/>
      <c r="J901" s="665">
        <v>2</v>
      </c>
      <c r="K901" s="665">
        <v>3044</v>
      </c>
      <c r="L901" s="665"/>
      <c r="M901" s="665">
        <v>1522</v>
      </c>
      <c r="N901" s="665"/>
      <c r="O901" s="665"/>
      <c r="P901" s="678"/>
      <c r="Q901" s="666"/>
    </row>
    <row r="902" spans="1:17" ht="14.4" customHeight="1" x14ac:dyDescent="0.3">
      <c r="A902" s="661" t="s">
        <v>569</v>
      </c>
      <c r="B902" s="662" t="s">
        <v>5754</v>
      </c>
      <c r="C902" s="662" t="s">
        <v>5526</v>
      </c>
      <c r="D902" s="662" t="s">
        <v>6930</v>
      </c>
      <c r="E902" s="662" t="s">
        <v>6931</v>
      </c>
      <c r="F902" s="665">
        <v>1</v>
      </c>
      <c r="G902" s="665">
        <v>2252</v>
      </c>
      <c r="H902" s="665">
        <v>1</v>
      </c>
      <c r="I902" s="665">
        <v>2252</v>
      </c>
      <c r="J902" s="665">
        <v>1</v>
      </c>
      <c r="K902" s="665">
        <v>2252</v>
      </c>
      <c r="L902" s="665">
        <v>1</v>
      </c>
      <c r="M902" s="665">
        <v>2252</v>
      </c>
      <c r="N902" s="665"/>
      <c r="O902" s="665"/>
      <c r="P902" s="678"/>
      <c r="Q902" s="666"/>
    </row>
    <row r="903" spans="1:17" ht="14.4" customHeight="1" x14ac:dyDescent="0.3">
      <c r="A903" s="661" t="s">
        <v>569</v>
      </c>
      <c r="B903" s="662" t="s">
        <v>5754</v>
      </c>
      <c r="C903" s="662" t="s">
        <v>5526</v>
      </c>
      <c r="D903" s="662" t="s">
        <v>6932</v>
      </c>
      <c r="E903" s="662" t="s">
        <v>6933</v>
      </c>
      <c r="F903" s="665">
        <v>1</v>
      </c>
      <c r="G903" s="665">
        <v>3455</v>
      </c>
      <c r="H903" s="665">
        <v>1</v>
      </c>
      <c r="I903" s="665">
        <v>3455</v>
      </c>
      <c r="J903" s="665"/>
      <c r="K903" s="665"/>
      <c r="L903" s="665"/>
      <c r="M903" s="665"/>
      <c r="N903" s="665"/>
      <c r="O903" s="665"/>
      <c r="P903" s="678"/>
      <c r="Q903" s="666"/>
    </row>
    <row r="904" spans="1:17" ht="14.4" customHeight="1" x14ac:dyDescent="0.3">
      <c r="A904" s="661" t="s">
        <v>569</v>
      </c>
      <c r="B904" s="662" t="s">
        <v>5754</v>
      </c>
      <c r="C904" s="662" t="s">
        <v>5526</v>
      </c>
      <c r="D904" s="662" t="s">
        <v>6934</v>
      </c>
      <c r="E904" s="662" t="s">
        <v>6935</v>
      </c>
      <c r="F904" s="665">
        <v>1</v>
      </c>
      <c r="G904" s="665">
        <v>3246</v>
      </c>
      <c r="H904" s="665">
        <v>1</v>
      </c>
      <c r="I904" s="665">
        <v>3246</v>
      </c>
      <c r="J904" s="665"/>
      <c r="K904" s="665"/>
      <c r="L904" s="665"/>
      <c r="M904" s="665"/>
      <c r="N904" s="665"/>
      <c r="O904" s="665"/>
      <c r="P904" s="678"/>
      <c r="Q904" s="666"/>
    </row>
    <row r="905" spans="1:17" ht="14.4" customHeight="1" x14ac:dyDescent="0.3">
      <c r="A905" s="661" t="s">
        <v>569</v>
      </c>
      <c r="B905" s="662" t="s">
        <v>5754</v>
      </c>
      <c r="C905" s="662" t="s">
        <v>5526</v>
      </c>
      <c r="D905" s="662" t="s">
        <v>6936</v>
      </c>
      <c r="E905" s="662" t="s">
        <v>6937</v>
      </c>
      <c r="F905" s="665">
        <v>1</v>
      </c>
      <c r="G905" s="665">
        <v>5694</v>
      </c>
      <c r="H905" s="665">
        <v>1</v>
      </c>
      <c r="I905" s="665">
        <v>5694</v>
      </c>
      <c r="J905" s="665"/>
      <c r="K905" s="665"/>
      <c r="L905" s="665"/>
      <c r="M905" s="665"/>
      <c r="N905" s="665">
        <v>1</v>
      </c>
      <c r="O905" s="665">
        <v>5743</v>
      </c>
      <c r="P905" s="678">
        <v>1.0086055497014401</v>
      </c>
      <c r="Q905" s="666">
        <v>5743</v>
      </c>
    </row>
    <row r="906" spans="1:17" ht="14.4" customHeight="1" x14ac:dyDescent="0.3">
      <c r="A906" s="661" t="s">
        <v>569</v>
      </c>
      <c r="B906" s="662" t="s">
        <v>5754</v>
      </c>
      <c r="C906" s="662" t="s">
        <v>5526</v>
      </c>
      <c r="D906" s="662" t="s">
        <v>6938</v>
      </c>
      <c r="E906" s="662" t="s">
        <v>6939</v>
      </c>
      <c r="F906" s="665">
        <v>2</v>
      </c>
      <c r="G906" s="665">
        <v>4714</v>
      </c>
      <c r="H906" s="665">
        <v>1</v>
      </c>
      <c r="I906" s="665">
        <v>2357</v>
      </c>
      <c r="J906" s="665"/>
      <c r="K906" s="665"/>
      <c r="L906" s="665"/>
      <c r="M906" s="665"/>
      <c r="N906" s="665"/>
      <c r="O906" s="665"/>
      <c r="P906" s="678"/>
      <c r="Q906" s="666"/>
    </row>
    <row r="907" spans="1:17" ht="14.4" customHeight="1" x14ac:dyDescent="0.3">
      <c r="A907" s="661" t="s">
        <v>569</v>
      </c>
      <c r="B907" s="662" t="s">
        <v>5754</v>
      </c>
      <c r="C907" s="662" t="s">
        <v>5526</v>
      </c>
      <c r="D907" s="662" t="s">
        <v>6940</v>
      </c>
      <c r="E907" s="662" t="s">
        <v>6941</v>
      </c>
      <c r="F907" s="665">
        <v>1</v>
      </c>
      <c r="G907" s="665">
        <v>112</v>
      </c>
      <c r="H907" s="665">
        <v>1</v>
      </c>
      <c r="I907" s="665">
        <v>112</v>
      </c>
      <c r="J907" s="665"/>
      <c r="K907" s="665"/>
      <c r="L907" s="665"/>
      <c r="M907" s="665"/>
      <c r="N907" s="665"/>
      <c r="O907" s="665"/>
      <c r="P907" s="678"/>
      <c r="Q907" s="666"/>
    </row>
    <row r="908" spans="1:17" ht="14.4" customHeight="1" x14ac:dyDescent="0.3">
      <c r="A908" s="661" t="s">
        <v>569</v>
      </c>
      <c r="B908" s="662" t="s">
        <v>5754</v>
      </c>
      <c r="C908" s="662" t="s">
        <v>5526</v>
      </c>
      <c r="D908" s="662" t="s">
        <v>6942</v>
      </c>
      <c r="E908" s="662" t="s">
        <v>6943</v>
      </c>
      <c r="F908" s="665"/>
      <c r="G908" s="665"/>
      <c r="H908" s="665"/>
      <c r="I908" s="665"/>
      <c r="J908" s="665">
        <v>1</v>
      </c>
      <c r="K908" s="665">
        <v>2383</v>
      </c>
      <c r="L908" s="665"/>
      <c r="M908" s="665">
        <v>2383</v>
      </c>
      <c r="N908" s="665">
        <v>1</v>
      </c>
      <c r="O908" s="665">
        <v>2389</v>
      </c>
      <c r="P908" s="678"/>
      <c r="Q908" s="666">
        <v>2389</v>
      </c>
    </row>
    <row r="909" spans="1:17" ht="14.4" customHeight="1" x14ac:dyDescent="0.3">
      <c r="A909" s="661" t="s">
        <v>569</v>
      </c>
      <c r="B909" s="662" t="s">
        <v>5754</v>
      </c>
      <c r="C909" s="662" t="s">
        <v>5526</v>
      </c>
      <c r="D909" s="662" t="s">
        <v>6944</v>
      </c>
      <c r="E909" s="662" t="s">
        <v>6945</v>
      </c>
      <c r="F909" s="665"/>
      <c r="G909" s="665"/>
      <c r="H909" s="665"/>
      <c r="I909" s="665"/>
      <c r="J909" s="665"/>
      <c r="K909" s="665"/>
      <c r="L909" s="665"/>
      <c r="M909" s="665"/>
      <c r="N909" s="665">
        <v>1</v>
      </c>
      <c r="O909" s="665">
        <v>3847</v>
      </c>
      <c r="P909" s="678"/>
      <c r="Q909" s="666">
        <v>3847</v>
      </c>
    </row>
    <row r="910" spans="1:17" ht="14.4" customHeight="1" x14ac:dyDescent="0.3">
      <c r="A910" s="661" t="s">
        <v>569</v>
      </c>
      <c r="B910" s="662" t="s">
        <v>5754</v>
      </c>
      <c r="C910" s="662" t="s">
        <v>5526</v>
      </c>
      <c r="D910" s="662" t="s">
        <v>6946</v>
      </c>
      <c r="E910" s="662" t="s">
        <v>6947</v>
      </c>
      <c r="F910" s="665"/>
      <c r="G910" s="665"/>
      <c r="H910" s="665"/>
      <c r="I910" s="665"/>
      <c r="J910" s="665"/>
      <c r="K910" s="665"/>
      <c r="L910" s="665"/>
      <c r="M910" s="665"/>
      <c r="N910" s="665">
        <v>1</v>
      </c>
      <c r="O910" s="665">
        <v>3752</v>
      </c>
      <c r="P910" s="678"/>
      <c r="Q910" s="666">
        <v>3752</v>
      </c>
    </row>
    <row r="911" spans="1:17" ht="14.4" customHeight="1" x14ac:dyDescent="0.3">
      <c r="A911" s="661" t="s">
        <v>569</v>
      </c>
      <c r="B911" s="662" t="s">
        <v>5754</v>
      </c>
      <c r="C911" s="662" t="s">
        <v>5526</v>
      </c>
      <c r="D911" s="662" t="s">
        <v>6948</v>
      </c>
      <c r="E911" s="662" t="s">
        <v>6949</v>
      </c>
      <c r="F911" s="665"/>
      <c r="G911" s="665"/>
      <c r="H911" s="665"/>
      <c r="I911" s="665"/>
      <c r="J911" s="665"/>
      <c r="K911" s="665"/>
      <c r="L911" s="665"/>
      <c r="M911" s="665"/>
      <c r="N911" s="665">
        <v>1</v>
      </c>
      <c r="O911" s="665">
        <v>2093</v>
      </c>
      <c r="P911" s="678"/>
      <c r="Q911" s="666">
        <v>2093</v>
      </c>
    </row>
    <row r="912" spans="1:17" ht="14.4" customHeight="1" x14ac:dyDescent="0.3">
      <c r="A912" s="661" t="s">
        <v>569</v>
      </c>
      <c r="B912" s="662" t="s">
        <v>6950</v>
      </c>
      <c r="C912" s="662" t="s">
        <v>5526</v>
      </c>
      <c r="D912" s="662" t="s">
        <v>6951</v>
      </c>
      <c r="E912" s="662" t="s">
        <v>6952</v>
      </c>
      <c r="F912" s="665"/>
      <c r="G912" s="665"/>
      <c r="H912" s="665"/>
      <c r="I912" s="665"/>
      <c r="J912" s="665">
        <v>5</v>
      </c>
      <c r="K912" s="665">
        <v>865</v>
      </c>
      <c r="L912" s="665"/>
      <c r="M912" s="665">
        <v>173</v>
      </c>
      <c r="N912" s="665">
        <v>4</v>
      </c>
      <c r="O912" s="665">
        <v>696</v>
      </c>
      <c r="P912" s="678"/>
      <c r="Q912" s="666">
        <v>174</v>
      </c>
    </row>
    <row r="913" spans="1:17" ht="14.4" customHeight="1" x14ac:dyDescent="0.3">
      <c r="A913" s="661" t="s">
        <v>569</v>
      </c>
      <c r="B913" s="662" t="s">
        <v>6950</v>
      </c>
      <c r="C913" s="662" t="s">
        <v>5526</v>
      </c>
      <c r="D913" s="662" t="s">
        <v>6953</v>
      </c>
      <c r="E913" s="662" t="s">
        <v>6954</v>
      </c>
      <c r="F913" s="665"/>
      <c r="G913" s="665"/>
      <c r="H913" s="665"/>
      <c r="I913" s="665"/>
      <c r="J913" s="665">
        <v>1</v>
      </c>
      <c r="K913" s="665">
        <v>3611</v>
      </c>
      <c r="L913" s="665"/>
      <c r="M913" s="665">
        <v>3611</v>
      </c>
      <c r="N913" s="665">
        <v>3</v>
      </c>
      <c r="O913" s="665">
        <v>10887</v>
      </c>
      <c r="P913" s="678"/>
      <c r="Q913" s="666">
        <v>3629</v>
      </c>
    </row>
    <row r="914" spans="1:17" ht="14.4" customHeight="1" x14ac:dyDescent="0.3">
      <c r="A914" s="661" t="s">
        <v>569</v>
      </c>
      <c r="B914" s="662" t="s">
        <v>6950</v>
      </c>
      <c r="C914" s="662" t="s">
        <v>5526</v>
      </c>
      <c r="D914" s="662" t="s">
        <v>6955</v>
      </c>
      <c r="E914" s="662" t="s">
        <v>6956</v>
      </c>
      <c r="F914" s="665"/>
      <c r="G914" s="665"/>
      <c r="H914" s="665"/>
      <c r="I914" s="665"/>
      <c r="J914" s="665">
        <v>1</v>
      </c>
      <c r="K914" s="665">
        <v>1505</v>
      </c>
      <c r="L914" s="665"/>
      <c r="M914" s="665">
        <v>1505</v>
      </c>
      <c r="N914" s="665">
        <v>2</v>
      </c>
      <c r="O914" s="665">
        <v>3024</v>
      </c>
      <c r="P914" s="678"/>
      <c r="Q914" s="666">
        <v>1512</v>
      </c>
    </row>
    <row r="915" spans="1:17" ht="14.4" customHeight="1" x14ac:dyDescent="0.3">
      <c r="A915" s="661" t="s">
        <v>569</v>
      </c>
      <c r="B915" s="662" t="s">
        <v>6950</v>
      </c>
      <c r="C915" s="662" t="s">
        <v>5526</v>
      </c>
      <c r="D915" s="662" t="s">
        <v>6957</v>
      </c>
      <c r="E915" s="662" t="s">
        <v>6958</v>
      </c>
      <c r="F915" s="665"/>
      <c r="G915" s="665"/>
      <c r="H915" s="665"/>
      <c r="I915" s="665"/>
      <c r="J915" s="665">
        <v>1</v>
      </c>
      <c r="K915" s="665">
        <v>2708</v>
      </c>
      <c r="L915" s="665"/>
      <c r="M915" s="665">
        <v>2708</v>
      </c>
      <c r="N915" s="665">
        <v>1</v>
      </c>
      <c r="O915" s="665">
        <v>2722</v>
      </c>
      <c r="P915" s="678"/>
      <c r="Q915" s="666">
        <v>2722</v>
      </c>
    </row>
    <row r="916" spans="1:17" ht="14.4" customHeight="1" x14ac:dyDescent="0.3">
      <c r="A916" s="661" t="s">
        <v>569</v>
      </c>
      <c r="B916" s="662" t="s">
        <v>6950</v>
      </c>
      <c r="C916" s="662" t="s">
        <v>5526</v>
      </c>
      <c r="D916" s="662" t="s">
        <v>6959</v>
      </c>
      <c r="E916" s="662" t="s">
        <v>6960</v>
      </c>
      <c r="F916" s="665"/>
      <c r="G916" s="665"/>
      <c r="H916" s="665"/>
      <c r="I916" s="665"/>
      <c r="J916" s="665">
        <v>1</v>
      </c>
      <c r="K916" s="665">
        <v>1121</v>
      </c>
      <c r="L916" s="665"/>
      <c r="M916" s="665">
        <v>1121</v>
      </c>
      <c r="N916" s="665">
        <v>1</v>
      </c>
      <c r="O916" s="665">
        <v>1128</v>
      </c>
      <c r="P916" s="678"/>
      <c r="Q916" s="666">
        <v>1128</v>
      </c>
    </row>
    <row r="917" spans="1:17" ht="14.4" customHeight="1" x14ac:dyDescent="0.3">
      <c r="A917" s="661" t="s">
        <v>569</v>
      </c>
      <c r="B917" s="662" t="s">
        <v>6950</v>
      </c>
      <c r="C917" s="662" t="s">
        <v>5526</v>
      </c>
      <c r="D917" s="662" t="s">
        <v>6961</v>
      </c>
      <c r="E917" s="662" t="s">
        <v>6962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3858</v>
      </c>
      <c r="P917" s="678"/>
      <c r="Q917" s="666">
        <v>3858</v>
      </c>
    </row>
    <row r="918" spans="1:17" ht="14.4" customHeight="1" x14ac:dyDescent="0.3">
      <c r="A918" s="661" t="s">
        <v>569</v>
      </c>
      <c r="B918" s="662" t="s">
        <v>6950</v>
      </c>
      <c r="C918" s="662" t="s">
        <v>5526</v>
      </c>
      <c r="D918" s="662" t="s">
        <v>6963</v>
      </c>
      <c r="E918" s="662" t="s">
        <v>6964</v>
      </c>
      <c r="F918" s="665">
        <v>1</v>
      </c>
      <c r="G918" s="665">
        <v>4191</v>
      </c>
      <c r="H918" s="665">
        <v>1</v>
      </c>
      <c r="I918" s="665">
        <v>4191</v>
      </c>
      <c r="J918" s="665"/>
      <c r="K918" s="665"/>
      <c r="L918" s="665"/>
      <c r="M918" s="665"/>
      <c r="N918" s="665"/>
      <c r="O918" s="665"/>
      <c r="P918" s="678"/>
      <c r="Q918" s="666"/>
    </row>
    <row r="919" spans="1:17" ht="14.4" customHeight="1" x14ac:dyDescent="0.3">
      <c r="A919" s="661" t="s">
        <v>569</v>
      </c>
      <c r="B919" s="662" t="s">
        <v>6950</v>
      </c>
      <c r="C919" s="662" t="s">
        <v>5526</v>
      </c>
      <c r="D919" s="662" t="s">
        <v>6965</v>
      </c>
      <c r="E919" s="662" t="s">
        <v>6966</v>
      </c>
      <c r="F919" s="665"/>
      <c r="G919" s="665"/>
      <c r="H919" s="665"/>
      <c r="I919" s="665"/>
      <c r="J919" s="665">
        <v>1</v>
      </c>
      <c r="K919" s="665">
        <v>5338</v>
      </c>
      <c r="L919" s="665"/>
      <c r="M919" s="665">
        <v>5338</v>
      </c>
      <c r="N919" s="665">
        <v>1</v>
      </c>
      <c r="O919" s="665">
        <v>5356</v>
      </c>
      <c r="P919" s="678"/>
      <c r="Q919" s="666">
        <v>5356</v>
      </c>
    </row>
    <row r="920" spans="1:17" ht="14.4" customHeight="1" x14ac:dyDescent="0.3">
      <c r="A920" s="661" t="s">
        <v>569</v>
      </c>
      <c r="B920" s="662" t="s">
        <v>6950</v>
      </c>
      <c r="C920" s="662" t="s">
        <v>5526</v>
      </c>
      <c r="D920" s="662" t="s">
        <v>6967</v>
      </c>
      <c r="E920" s="662" t="s">
        <v>6968</v>
      </c>
      <c r="F920" s="665">
        <v>1</v>
      </c>
      <c r="G920" s="665">
        <v>1239</v>
      </c>
      <c r="H920" s="665">
        <v>1</v>
      </c>
      <c r="I920" s="665">
        <v>1239</v>
      </c>
      <c r="J920" s="665">
        <v>2</v>
      </c>
      <c r="K920" s="665">
        <v>2506</v>
      </c>
      <c r="L920" s="665">
        <v>2.022598870056497</v>
      </c>
      <c r="M920" s="665">
        <v>1253</v>
      </c>
      <c r="N920" s="665">
        <v>4</v>
      </c>
      <c r="O920" s="665">
        <v>5036</v>
      </c>
      <c r="P920" s="678">
        <v>4.0645682001614203</v>
      </c>
      <c r="Q920" s="666">
        <v>1259</v>
      </c>
    </row>
    <row r="921" spans="1:17" ht="14.4" customHeight="1" x14ac:dyDescent="0.3">
      <c r="A921" s="661" t="s">
        <v>569</v>
      </c>
      <c r="B921" s="662" t="s">
        <v>6950</v>
      </c>
      <c r="C921" s="662" t="s">
        <v>5526</v>
      </c>
      <c r="D921" s="662" t="s">
        <v>6969</v>
      </c>
      <c r="E921" s="662" t="s">
        <v>6970</v>
      </c>
      <c r="F921" s="665"/>
      <c r="G921" s="665"/>
      <c r="H921" s="665"/>
      <c r="I921" s="665"/>
      <c r="J921" s="665">
        <v>2</v>
      </c>
      <c r="K921" s="665">
        <v>896</v>
      </c>
      <c r="L921" s="665"/>
      <c r="M921" s="665">
        <v>448</v>
      </c>
      <c r="N921" s="665">
        <v>2</v>
      </c>
      <c r="O921" s="665">
        <v>902</v>
      </c>
      <c r="P921" s="678"/>
      <c r="Q921" s="666">
        <v>451</v>
      </c>
    </row>
    <row r="922" spans="1:17" ht="14.4" customHeight="1" x14ac:dyDescent="0.3">
      <c r="A922" s="661" t="s">
        <v>569</v>
      </c>
      <c r="B922" s="662" t="s">
        <v>6950</v>
      </c>
      <c r="C922" s="662" t="s">
        <v>5526</v>
      </c>
      <c r="D922" s="662" t="s">
        <v>6971</v>
      </c>
      <c r="E922" s="662" t="s">
        <v>6972</v>
      </c>
      <c r="F922" s="665"/>
      <c r="G922" s="665"/>
      <c r="H922" s="665"/>
      <c r="I922" s="665"/>
      <c r="J922" s="665"/>
      <c r="K922" s="665"/>
      <c r="L922" s="665"/>
      <c r="M922" s="665"/>
      <c r="N922" s="665">
        <v>1</v>
      </c>
      <c r="O922" s="665">
        <v>3967</v>
      </c>
      <c r="P922" s="678"/>
      <c r="Q922" s="666">
        <v>3967</v>
      </c>
    </row>
    <row r="923" spans="1:17" ht="14.4" customHeight="1" x14ac:dyDescent="0.3">
      <c r="A923" s="661" t="s">
        <v>569</v>
      </c>
      <c r="B923" s="662" t="s">
        <v>6950</v>
      </c>
      <c r="C923" s="662" t="s">
        <v>5526</v>
      </c>
      <c r="D923" s="662" t="s">
        <v>6973</v>
      </c>
      <c r="E923" s="662" t="s">
        <v>6974</v>
      </c>
      <c r="F923" s="665"/>
      <c r="G923" s="665"/>
      <c r="H923" s="665"/>
      <c r="I923" s="665"/>
      <c r="J923" s="665"/>
      <c r="K923" s="665"/>
      <c r="L923" s="665"/>
      <c r="M923" s="665"/>
      <c r="N923" s="665">
        <v>2</v>
      </c>
      <c r="O923" s="665">
        <v>676</v>
      </c>
      <c r="P923" s="678"/>
      <c r="Q923" s="666">
        <v>338</v>
      </c>
    </row>
    <row r="924" spans="1:17" ht="14.4" customHeight="1" x14ac:dyDescent="0.3">
      <c r="A924" s="661" t="s">
        <v>569</v>
      </c>
      <c r="B924" s="662" t="s">
        <v>6950</v>
      </c>
      <c r="C924" s="662" t="s">
        <v>5526</v>
      </c>
      <c r="D924" s="662" t="s">
        <v>6975</v>
      </c>
      <c r="E924" s="662" t="s">
        <v>6976</v>
      </c>
      <c r="F924" s="665"/>
      <c r="G924" s="665"/>
      <c r="H924" s="665"/>
      <c r="I924" s="665"/>
      <c r="J924" s="665"/>
      <c r="K924" s="665"/>
      <c r="L924" s="665"/>
      <c r="M924" s="665"/>
      <c r="N924" s="665">
        <v>1</v>
      </c>
      <c r="O924" s="665">
        <v>2383</v>
      </c>
      <c r="P924" s="678"/>
      <c r="Q924" s="666">
        <v>2383</v>
      </c>
    </row>
    <row r="925" spans="1:17" ht="14.4" customHeight="1" x14ac:dyDescent="0.3">
      <c r="A925" s="661" t="s">
        <v>569</v>
      </c>
      <c r="B925" s="662" t="s">
        <v>6950</v>
      </c>
      <c r="C925" s="662" t="s">
        <v>5526</v>
      </c>
      <c r="D925" s="662" t="s">
        <v>6977</v>
      </c>
      <c r="E925" s="662" t="s">
        <v>6978</v>
      </c>
      <c r="F925" s="665"/>
      <c r="G925" s="665"/>
      <c r="H925" s="665"/>
      <c r="I925" s="665"/>
      <c r="J925" s="665"/>
      <c r="K925" s="665"/>
      <c r="L925" s="665"/>
      <c r="M925" s="665"/>
      <c r="N925" s="665">
        <v>1</v>
      </c>
      <c r="O925" s="665">
        <v>677</v>
      </c>
      <c r="P925" s="678"/>
      <c r="Q925" s="666">
        <v>677</v>
      </c>
    </row>
    <row r="926" spans="1:17" ht="14.4" customHeight="1" x14ac:dyDescent="0.3">
      <c r="A926" s="661" t="s">
        <v>569</v>
      </c>
      <c r="B926" s="662" t="s">
        <v>6979</v>
      </c>
      <c r="C926" s="662" t="s">
        <v>5530</v>
      </c>
      <c r="D926" s="662" t="s">
        <v>5881</v>
      </c>
      <c r="E926" s="662" t="s">
        <v>5882</v>
      </c>
      <c r="F926" s="665"/>
      <c r="G926" s="665"/>
      <c r="H926" s="665"/>
      <c r="I926" s="665"/>
      <c r="J926" s="665">
        <v>3</v>
      </c>
      <c r="K926" s="665">
        <v>15644.46</v>
      </c>
      <c r="L926" s="665"/>
      <c r="M926" s="665">
        <v>5214.82</v>
      </c>
      <c r="N926" s="665"/>
      <c r="O926" s="665"/>
      <c r="P926" s="678"/>
      <c r="Q926" s="666"/>
    </row>
    <row r="927" spans="1:17" ht="14.4" customHeight="1" x14ac:dyDescent="0.3">
      <c r="A927" s="661" t="s">
        <v>569</v>
      </c>
      <c r="B927" s="662" t="s">
        <v>6979</v>
      </c>
      <c r="C927" s="662" t="s">
        <v>5530</v>
      </c>
      <c r="D927" s="662" t="s">
        <v>5883</v>
      </c>
      <c r="E927" s="662" t="s">
        <v>2270</v>
      </c>
      <c r="F927" s="665">
        <v>130</v>
      </c>
      <c r="G927" s="665">
        <v>15716.220000000001</v>
      </c>
      <c r="H927" s="665">
        <v>1</v>
      </c>
      <c r="I927" s="665">
        <v>120.89400000000001</v>
      </c>
      <c r="J927" s="665">
        <v>40</v>
      </c>
      <c r="K927" s="665">
        <v>4718.3999999999996</v>
      </c>
      <c r="L927" s="665">
        <v>0.30022486323047143</v>
      </c>
      <c r="M927" s="665">
        <v>117.96</v>
      </c>
      <c r="N927" s="665">
        <v>114</v>
      </c>
      <c r="O927" s="665">
        <v>12862.62</v>
      </c>
      <c r="P927" s="678">
        <v>0.81842962239011674</v>
      </c>
      <c r="Q927" s="666">
        <v>112.83000000000001</v>
      </c>
    </row>
    <row r="928" spans="1:17" ht="14.4" customHeight="1" x14ac:dyDescent="0.3">
      <c r="A928" s="661" t="s">
        <v>569</v>
      </c>
      <c r="B928" s="662" t="s">
        <v>6979</v>
      </c>
      <c r="C928" s="662" t="s">
        <v>5530</v>
      </c>
      <c r="D928" s="662" t="s">
        <v>5885</v>
      </c>
      <c r="E928" s="662" t="s">
        <v>5886</v>
      </c>
      <c r="F928" s="665">
        <v>1</v>
      </c>
      <c r="G928" s="665">
        <v>84.08</v>
      </c>
      <c r="H928" s="665">
        <v>1</v>
      </c>
      <c r="I928" s="665">
        <v>84.08</v>
      </c>
      <c r="J928" s="665">
        <v>11</v>
      </c>
      <c r="K928" s="665">
        <v>924.88</v>
      </c>
      <c r="L928" s="665">
        <v>11</v>
      </c>
      <c r="M928" s="665">
        <v>84.08</v>
      </c>
      <c r="N928" s="665">
        <v>5</v>
      </c>
      <c r="O928" s="665">
        <v>402.15</v>
      </c>
      <c r="P928" s="678">
        <v>4.7829448144624163</v>
      </c>
      <c r="Q928" s="666">
        <v>80.429999999999993</v>
      </c>
    </row>
    <row r="929" spans="1:17" ht="14.4" customHeight="1" x14ac:dyDescent="0.3">
      <c r="A929" s="661" t="s">
        <v>569</v>
      </c>
      <c r="B929" s="662" t="s">
        <v>6979</v>
      </c>
      <c r="C929" s="662" t="s">
        <v>5530</v>
      </c>
      <c r="D929" s="662" t="s">
        <v>5887</v>
      </c>
      <c r="E929" s="662"/>
      <c r="F929" s="665">
        <v>9</v>
      </c>
      <c r="G929" s="665">
        <v>9713.8799999999992</v>
      </c>
      <c r="H929" s="665">
        <v>1</v>
      </c>
      <c r="I929" s="665">
        <v>1079.32</v>
      </c>
      <c r="J929" s="665">
        <v>7</v>
      </c>
      <c r="K929" s="665">
        <v>7555.19</v>
      </c>
      <c r="L929" s="665">
        <v>0.77777263050397993</v>
      </c>
      <c r="M929" s="665">
        <v>1079.3128571428572</v>
      </c>
      <c r="N929" s="665"/>
      <c r="O929" s="665"/>
      <c r="P929" s="678"/>
      <c r="Q929" s="666"/>
    </row>
    <row r="930" spans="1:17" ht="14.4" customHeight="1" x14ac:dyDescent="0.3">
      <c r="A930" s="661" t="s">
        <v>569</v>
      </c>
      <c r="B930" s="662" t="s">
        <v>6979</v>
      </c>
      <c r="C930" s="662" t="s">
        <v>5530</v>
      </c>
      <c r="D930" s="662" t="s">
        <v>5890</v>
      </c>
      <c r="E930" s="662" t="s">
        <v>1495</v>
      </c>
      <c r="F930" s="665">
        <v>739</v>
      </c>
      <c r="G930" s="665">
        <v>47620.76</v>
      </c>
      <c r="H930" s="665">
        <v>1</v>
      </c>
      <c r="I930" s="665">
        <v>64.439458728010834</v>
      </c>
      <c r="J930" s="665">
        <v>989</v>
      </c>
      <c r="K930" s="665">
        <v>60378.450000000004</v>
      </c>
      <c r="L930" s="665">
        <v>1.2679018562492492</v>
      </c>
      <c r="M930" s="665">
        <v>61.050000000000004</v>
      </c>
      <c r="N930" s="665">
        <v>825</v>
      </c>
      <c r="O930" s="665">
        <v>48198.549999999996</v>
      </c>
      <c r="P930" s="678">
        <v>1.012133153691793</v>
      </c>
      <c r="Q930" s="666">
        <v>58.422484848484842</v>
      </c>
    </row>
    <row r="931" spans="1:17" ht="14.4" customHeight="1" x14ac:dyDescent="0.3">
      <c r="A931" s="661" t="s">
        <v>569</v>
      </c>
      <c r="B931" s="662" t="s">
        <v>6979</v>
      </c>
      <c r="C931" s="662" t="s">
        <v>5530</v>
      </c>
      <c r="D931" s="662" t="s">
        <v>6980</v>
      </c>
      <c r="E931" s="662" t="s">
        <v>2117</v>
      </c>
      <c r="F931" s="665"/>
      <c r="G931" s="665"/>
      <c r="H931" s="665"/>
      <c r="I931" s="665"/>
      <c r="J931" s="665">
        <v>2</v>
      </c>
      <c r="K931" s="665">
        <v>1619.25</v>
      </c>
      <c r="L931" s="665"/>
      <c r="M931" s="665">
        <v>809.625</v>
      </c>
      <c r="N931" s="665">
        <v>1.5</v>
      </c>
      <c r="O931" s="665">
        <v>1038.4000000000001</v>
      </c>
      <c r="P931" s="678"/>
      <c r="Q931" s="666">
        <v>692.26666666666677</v>
      </c>
    </row>
    <row r="932" spans="1:17" ht="14.4" customHeight="1" x14ac:dyDescent="0.3">
      <c r="A932" s="661" t="s">
        <v>569</v>
      </c>
      <c r="B932" s="662" t="s">
        <v>6979</v>
      </c>
      <c r="C932" s="662" t="s">
        <v>5530</v>
      </c>
      <c r="D932" s="662" t="s">
        <v>5538</v>
      </c>
      <c r="E932" s="662" t="s">
        <v>1588</v>
      </c>
      <c r="F932" s="665"/>
      <c r="G932" s="665"/>
      <c r="H932" s="665"/>
      <c r="I932" s="665"/>
      <c r="J932" s="665">
        <v>9</v>
      </c>
      <c r="K932" s="665">
        <v>10413.99</v>
      </c>
      <c r="L932" s="665"/>
      <c r="M932" s="665">
        <v>1157.1099999999999</v>
      </c>
      <c r="N932" s="665"/>
      <c r="O932" s="665"/>
      <c r="P932" s="678"/>
      <c r="Q932" s="666"/>
    </row>
    <row r="933" spans="1:17" ht="14.4" customHeight="1" x14ac:dyDescent="0.3">
      <c r="A933" s="661" t="s">
        <v>569</v>
      </c>
      <c r="B933" s="662" t="s">
        <v>6979</v>
      </c>
      <c r="C933" s="662" t="s">
        <v>5530</v>
      </c>
      <c r="D933" s="662" t="s">
        <v>5891</v>
      </c>
      <c r="E933" s="662" t="s">
        <v>1525</v>
      </c>
      <c r="F933" s="665"/>
      <c r="G933" s="665"/>
      <c r="H933" s="665"/>
      <c r="I933" s="665"/>
      <c r="J933" s="665">
        <v>10.4</v>
      </c>
      <c r="K933" s="665">
        <v>141427.51999999999</v>
      </c>
      <c r="L933" s="665"/>
      <c r="M933" s="665">
        <v>13598.8</v>
      </c>
      <c r="N933" s="665">
        <v>1</v>
      </c>
      <c r="O933" s="665">
        <v>12013.4</v>
      </c>
      <c r="P933" s="678"/>
      <c r="Q933" s="666">
        <v>12013.4</v>
      </c>
    </row>
    <row r="934" spans="1:17" ht="14.4" customHeight="1" x14ac:dyDescent="0.3">
      <c r="A934" s="661" t="s">
        <v>569</v>
      </c>
      <c r="B934" s="662" t="s">
        <v>6979</v>
      </c>
      <c r="C934" s="662" t="s">
        <v>5530</v>
      </c>
      <c r="D934" s="662" t="s">
        <v>6981</v>
      </c>
      <c r="E934" s="662" t="s">
        <v>6982</v>
      </c>
      <c r="F934" s="665">
        <v>0.1</v>
      </c>
      <c r="G934" s="665">
        <v>531.07000000000005</v>
      </c>
      <c r="H934" s="665">
        <v>1</v>
      </c>
      <c r="I934" s="665">
        <v>5310.7</v>
      </c>
      <c r="J934" s="665"/>
      <c r="K934" s="665"/>
      <c r="L934" s="665"/>
      <c r="M934" s="665"/>
      <c r="N934" s="665"/>
      <c r="O934" s="665"/>
      <c r="P934" s="678"/>
      <c r="Q934" s="666"/>
    </row>
    <row r="935" spans="1:17" ht="14.4" customHeight="1" x14ac:dyDescent="0.3">
      <c r="A935" s="661" t="s">
        <v>569</v>
      </c>
      <c r="B935" s="662" t="s">
        <v>6979</v>
      </c>
      <c r="C935" s="662" t="s">
        <v>5530</v>
      </c>
      <c r="D935" s="662" t="s">
        <v>5892</v>
      </c>
      <c r="E935" s="662" t="s">
        <v>5893</v>
      </c>
      <c r="F935" s="665">
        <v>13</v>
      </c>
      <c r="G935" s="665">
        <v>754.13</v>
      </c>
      <c r="H935" s="665">
        <v>1</v>
      </c>
      <c r="I935" s="665">
        <v>58.01</v>
      </c>
      <c r="J935" s="665"/>
      <c r="K935" s="665"/>
      <c r="L935" s="665"/>
      <c r="M935" s="665"/>
      <c r="N935" s="665"/>
      <c r="O935" s="665"/>
      <c r="P935" s="678"/>
      <c r="Q935" s="666"/>
    </row>
    <row r="936" spans="1:17" ht="14.4" customHeight="1" x14ac:dyDescent="0.3">
      <c r="A936" s="661" t="s">
        <v>569</v>
      </c>
      <c r="B936" s="662" t="s">
        <v>6979</v>
      </c>
      <c r="C936" s="662" t="s">
        <v>5530</v>
      </c>
      <c r="D936" s="662" t="s">
        <v>5895</v>
      </c>
      <c r="E936" s="662" t="s">
        <v>1558</v>
      </c>
      <c r="F936" s="665">
        <v>23.000000000000004</v>
      </c>
      <c r="G936" s="665">
        <v>9291.7000000000007</v>
      </c>
      <c r="H936" s="665">
        <v>1</v>
      </c>
      <c r="I936" s="665">
        <v>403.9869565217391</v>
      </c>
      <c r="J936" s="665">
        <v>15.399999999999999</v>
      </c>
      <c r="K936" s="665">
        <v>6224.6800000000012</v>
      </c>
      <c r="L936" s="665">
        <v>0.66991831419438863</v>
      </c>
      <c r="M936" s="665">
        <v>404.2000000000001</v>
      </c>
      <c r="N936" s="665">
        <v>18.5</v>
      </c>
      <c r="O936" s="665">
        <v>7157.42</v>
      </c>
      <c r="P936" s="678">
        <v>0.77030252806267951</v>
      </c>
      <c r="Q936" s="666">
        <v>386.88756756756754</v>
      </c>
    </row>
    <row r="937" spans="1:17" ht="14.4" customHeight="1" x14ac:dyDescent="0.3">
      <c r="A937" s="661" t="s">
        <v>569</v>
      </c>
      <c r="B937" s="662" t="s">
        <v>6979</v>
      </c>
      <c r="C937" s="662" t="s">
        <v>5530</v>
      </c>
      <c r="D937" s="662" t="s">
        <v>6983</v>
      </c>
      <c r="E937" s="662" t="s">
        <v>6984</v>
      </c>
      <c r="F937" s="665">
        <v>3</v>
      </c>
      <c r="G937" s="665">
        <v>174.03</v>
      </c>
      <c r="H937" s="665">
        <v>1</v>
      </c>
      <c r="I937" s="665">
        <v>58.01</v>
      </c>
      <c r="J937" s="665"/>
      <c r="K937" s="665"/>
      <c r="L937" s="665"/>
      <c r="M937" s="665"/>
      <c r="N937" s="665">
        <v>2</v>
      </c>
      <c r="O937" s="665">
        <v>77.22</v>
      </c>
      <c r="P937" s="678">
        <v>0.44371660058610585</v>
      </c>
      <c r="Q937" s="666">
        <v>38.61</v>
      </c>
    </row>
    <row r="938" spans="1:17" ht="14.4" customHeight="1" x14ac:dyDescent="0.3">
      <c r="A938" s="661" t="s">
        <v>569</v>
      </c>
      <c r="B938" s="662" t="s">
        <v>6979</v>
      </c>
      <c r="C938" s="662" t="s">
        <v>5530</v>
      </c>
      <c r="D938" s="662" t="s">
        <v>5900</v>
      </c>
      <c r="E938" s="662" t="s">
        <v>2287</v>
      </c>
      <c r="F938" s="665"/>
      <c r="G938" s="665"/>
      <c r="H938" s="665"/>
      <c r="I938" s="665"/>
      <c r="J938" s="665">
        <v>47</v>
      </c>
      <c r="K938" s="665">
        <v>2232.5</v>
      </c>
      <c r="L938" s="665"/>
      <c r="M938" s="665">
        <v>47.5</v>
      </c>
      <c r="N938" s="665">
        <v>19</v>
      </c>
      <c r="O938" s="665">
        <v>832.57</v>
      </c>
      <c r="P938" s="678"/>
      <c r="Q938" s="666">
        <v>43.819473684210529</v>
      </c>
    </row>
    <row r="939" spans="1:17" ht="14.4" customHeight="1" x14ac:dyDescent="0.3">
      <c r="A939" s="661" t="s">
        <v>569</v>
      </c>
      <c r="B939" s="662" t="s">
        <v>6979</v>
      </c>
      <c r="C939" s="662" t="s">
        <v>5530</v>
      </c>
      <c r="D939" s="662" t="s">
        <v>5901</v>
      </c>
      <c r="E939" s="662" t="s">
        <v>1574</v>
      </c>
      <c r="F939" s="665">
        <v>12</v>
      </c>
      <c r="G939" s="665">
        <v>1392</v>
      </c>
      <c r="H939" s="665">
        <v>1</v>
      </c>
      <c r="I939" s="665">
        <v>116</v>
      </c>
      <c r="J939" s="665">
        <v>28</v>
      </c>
      <c r="K939" s="665">
        <v>2260.44</v>
      </c>
      <c r="L939" s="665">
        <v>1.6238793103448277</v>
      </c>
      <c r="M939" s="665">
        <v>80.73</v>
      </c>
      <c r="N939" s="665">
        <v>11</v>
      </c>
      <c r="O939" s="665">
        <v>849.42</v>
      </c>
      <c r="P939" s="678">
        <v>0.61021551724137924</v>
      </c>
      <c r="Q939" s="666">
        <v>77.22</v>
      </c>
    </row>
    <row r="940" spans="1:17" ht="14.4" customHeight="1" x14ac:dyDescent="0.3">
      <c r="A940" s="661" t="s">
        <v>569</v>
      </c>
      <c r="B940" s="662" t="s">
        <v>6979</v>
      </c>
      <c r="C940" s="662" t="s">
        <v>5530</v>
      </c>
      <c r="D940" s="662" t="s">
        <v>5903</v>
      </c>
      <c r="E940" s="662" t="s">
        <v>2254</v>
      </c>
      <c r="F940" s="665">
        <v>36.200000000000003</v>
      </c>
      <c r="G940" s="665">
        <v>13746.95</v>
      </c>
      <c r="H940" s="665">
        <v>1</v>
      </c>
      <c r="I940" s="665">
        <v>379.75</v>
      </c>
      <c r="J940" s="665">
        <v>22.2</v>
      </c>
      <c r="K940" s="665">
        <v>7974.7499999999991</v>
      </c>
      <c r="L940" s="665">
        <v>0.58011049723756891</v>
      </c>
      <c r="M940" s="665">
        <v>359.22297297297297</v>
      </c>
      <c r="N940" s="665">
        <v>49.599999999999994</v>
      </c>
      <c r="O940" s="665">
        <v>18017.2</v>
      </c>
      <c r="P940" s="678">
        <v>1.3106325403089412</v>
      </c>
      <c r="Q940" s="666">
        <v>363.25000000000006</v>
      </c>
    </row>
    <row r="941" spans="1:17" ht="14.4" customHeight="1" x14ac:dyDescent="0.3">
      <c r="A941" s="661" t="s">
        <v>569</v>
      </c>
      <c r="B941" s="662" t="s">
        <v>6979</v>
      </c>
      <c r="C941" s="662" t="s">
        <v>5530</v>
      </c>
      <c r="D941" s="662" t="s">
        <v>5906</v>
      </c>
      <c r="E941" s="662" t="s">
        <v>5907</v>
      </c>
      <c r="F941" s="665">
        <v>1</v>
      </c>
      <c r="G941" s="665">
        <v>137.46</v>
      </c>
      <c r="H941" s="665">
        <v>1</v>
      </c>
      <c r="I941" s="665">
        <v>137.46</v>
      </c>
      <c r="J941" s="665"/>
      <c r="K941" s="665"/>
      <c r="L941" s="665"/>
      <c r="M941" s="665"/>
      <c r="N941" s="665"/>
      <c r="O941" s="665"/>
      <c r="P941" s="678"/>
      <c r="Q941" s="666"/>
    </row>
    <row r="942" spans="1:17" ht="14.4" customHeight="1" x14ac:dyDescent="0.3">
      <c r="A942" s="661" t="s">
        <v>569</v>
      </c>
      <c r="B942" s="662" t="s">
        <v>6979</v>
      </c>
      <c r="C942" s="662" t="s">
        <v>5530</v>
      </c>
      <c r="D942" s="662" t="s">
        <v>5908</v>
      </c>
      <c r="E942" s="662" t="s">
        <v>5909</v>
      </c>
      <c r="F942" s="665">
        <v>8</v>
      </c>
      <c r="G942" s="665">
        <v>327.60000000000002</v>
      </c>
      <c r="H942" s="665">
        <v>1</v>
      </c>
      <c r="I942" s="665">
        <v>40.950000000000003</v>
      </c>
      <c r="J942" s="665">
        <v>10</v>
      </c>
      <c r="K942" s="665">
        <v>712.2</v>
      </c>
      <c r="L942" s="665">
        <v>2.1739926739926738</v>
      </c>
      <c r="M942" s="665">
        <v>71.22</v>
      </c>
      <c r="N942" s="665">
        <v>22</v>
      </c>
      <c r="O942" s="665">
        <v>861.96</v>
      </c>
      <c r="P942" s="678">
        <v>2.6311355311355311</v>
      </c>
      <c r="Q942" s="666">
        <v>39.18</v>
      </c>
    </row>
    <row r="943" spans="1:17" ht="14.4" customHeight="1" x14ac:dyDescent="0.3">
      <c r="A943" s="661" t="s">
        <v>569</v>
      </c>
      <c r="B943" s="662" t="s">
        <v>6979</v>
      </c>
      <c r="C943" s="662" t="s">
        <v>5530</v>
      </c>
      <c r="D943" s="662" t="s">
        <v>6985</v>
      </c>
      <c r="E943" s="662" t="s">
        <v>6986</v>
      </c>
      <c r="F943" s="665"/>
      <c r="G943" s="665"/>
      <c r="H943" s="665"/>
      <c r="I943" s="665"/>
      <c r="J943" s="665"/>
      <c r="K943" s="665"/>
      <c r="L943" s="665"/>
      <c r="M943" s="665"/>
      <c r="N943" s="665">
        <v>1.2</v>
      </c>
      <c r="O943" s="665">
        <v>508.76</v>
      </c>
      <c r="P943" s="678"/>
      <c r="Q943" s="666">
        <v>423.9666666666667</v>
      </c>
    </row>
    <row r="944" spans="1:17" ht="14.4" customHeight="1" x14ac:dyDescent="0.3">
      <c r="A944" s="661" t="s">
        <v>569</v>
      </c>
      <c r="B944" s="662" t="s">
        <v>6979</v>
      </c>
      <c r="C944" s="662" t="s">
        <v>5530</v>
      </c>
      <c r="D944" s="662" t="s">
        <v>5912</v>
      </c>
      <c r="E944" s="662"/>
      <c r="F944" s="665">
        <v>3.8</v>
      </c>
      <c r="G944" s="665">
        <v>1443.05</v>
      </c>
      <c r="H944" s="665">
        <v>1</v>
      </c>
      <c r="I944" s="665">
        <v>379.75</v>
      </c>
      <c r="J944" s="665">
        <v>3</v>
      </c>
      <c r="K944" s="665">
        <v>1139.25</v>
      </c>
      <c r="L944" s="665">
        <v>0.78947368421052633</v>
      </c>
      <c r="M944" s="665">
        <v>379.75</v>
      </c>
      <c r="N944" s="665"/>
      <c r="O944" s="665"/>
      <c r="P944" s="678"/>
      <c r="Q944" s="666"/>
    </row>
    <row r="945" spans="1:17" ht="14.4" customHeight="1" x14ac:dyDescent="0.3">
      <c r="A945" s="661" t="s">
        <v>569</v>
      </c>
      <c r="B945" s="662" t="s">
        <v>6979</v>
      </c>
      <c r="C945" s="662" t="s">
        <v>5530</v>
      </c>
      <c r="D945" s="662" t="s">
        <v>5913</v>
      </c>
      <c r="E945" s="662" t="s">
        <v>2104</v>
      </c>
      <c r="F945" s="665">
        <v>6</v>
      </c>
      <c r="G945" s="665">
        <v>1374.96</v>
      </c>
      <c r="H945" s="665">
        <v>1</v>
      </c>
      <c r="I945" s="665">
        <v>229.16</v>
      </c>
      <c r="J945" s="665"/>
      <c r="K945" s="665"/>
      <c r="L945" s="665"/>
      <c r="M945" s="665"/>
      <c r="N945" s="665">
        <v>28</v>
      </c>
      <c r="O945" s="665">
        <v>6237.2</v>
      </c>
      <c r="P945" s="678">
        <v>4.536277418979461</v>
      </c>
      <c r="Q945" s="666">
        <v>222.75714285714284</v>
      </c>
    </row>
    <row r="946" spans="1:17" ht="14.4" customHeight="1" x14ac:dyDescent="0.3">
      <c r="A946" s="661" t="s">
        <v>569</v>
      </c>
      <c r="B946" s="662" t="s">
        <v>6979</v>
      </c>
      <c r="C946" s="662" t="s">
        <v>5530</v>
      </c>
      <c r="D946" s="662" t="s">
        <v>6987</v>
      </c>
      <c r="E946" s="662" t="s">
        <v>6988</v>
      </c>
      <c r="F946" s="665">
        <v>0.1</v>
      </c>
      <c r="G946" s="665">
        <v>21.7</v>
      </c>
      <c r="H946" s="665">
        <v>1</v>
      </c>
      <c r="I946" s="665">
        <v>216.99999999999997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569</v>
      </c>
      <c r="B947" s="662" t="s">
        <v>6979</v>
      </c>
      <c r="C947" s="662" t="s">
        <v>5530</v>
      </c>
      <c r="D947" s="662" t="s">
        <v>5914</v>
      </c>
      <c r="E947" s="662" t="s">
        <v>1602</v>
      </c>
      <c r="F947" s="665"/>
      <c r="G947" s="665"/>
      <c r="H947" s="665"/>
      <c r="I947" s="665"/>
      <c r="J947" s="665"/>
      <c r="K947" s="665"/>
      <c r="L947" s="665"/>
      <c r="M947" s="665"/>
      <c r="N947" s="665">
        <v>12</v>
      </c>
      <c r="O947" s="665">
        <v>789</v>
      </c>
      <c r="P947" s="678"/>
      <c r="Q947" s="666">
        <v>65.75</v>
      </c>
    </row>
    <row r="948" spans="1:17" ht="14.4" customHeight="1" x14ac:dyDescent="0.3">
      <c r="A948" s="661" t="s">
        <v>569</v>
      </c>
      <c r="B948" s="662" t="s">
        <v>6979</v>
      </c>
      <c r="C948" s="662" t="s">
        <v>5530</v>
      </c>
      <c r="D948" s="662" t="s">
        <v>5915</v>
      </c>
      <c r="E948" s="662" t="s">
        <v>1544</v>
      </c>
      <c r="F948" s="665">
        <v>3.9</v>
      </c>
      <c r="G948" s="665">
        <v>377.51</v>
      </c>
      <c r="H948" s="665">
        <v>1</v>
      </c>
      <c r="I948" s="665">
        <v>96.797435897435903</v>
      </c>
      <c r="J948" s="665">
        <v>4.7</v>
      </c>
      <c r="K948" s="665">
        <v>436.04999999999995</v>
      </c>
      <c r="L948" s="665">
        <v>1.1550687399009296</v>
      </c>
      <c r="M948" s="665">
        <v>92.776595744680833</v>
      </c>
      <c r="N948" s="665">
        <v>2.9000000000000004</v>
      </c>
      <c r="O948" s="665">
        <v>268.83999999999997</v>
      </c>
      <c r="P948" s="678">
        <v>0.71214007575958249</v>
      </c>
      <c r="Q948" s="666">
        <v>92.703448275862044</v>
      </c>
    </row>
    <row r="949" spans="1:17" ht="14.4" customHeight="1" x14ac:dyDescent="0.3">
      <c r="A949" s="661" t="s">
        <v>569</v>
      </c>
      <c r="B949" s="662" t="s">
        <v>6979</v>
      </c>
      <c r="C949" s="662" t="s">
        <v>5530</v>
      </c>
      <c r="D949" s="662" t="s">
        <v>5916</v>
      </c>
      <c r="E949" s="662" t="s">
        <v>2283</v>
      </c>
      <c r="F949" s="665"/>
      <c r="G949" s="665"/>
      <c r="H949" s="665"/>
      <c r="I949" s="665"/>
      <c r="J949" s="665"/>
      <c r="K949" s="665"/>
      <c r="L949" s="665"/>
      <c r="M949" s="665"/>
      <c r="N949" s="665">
        <v>22</v>
      </c>
      <c r="O949" s="665">
        <v>1543.3</v>
      </c>
      <c r="P949" s="678"/>
      <c r="Q949" s="666">
        <v>70.149999999999991</v>
      </c>
    </row>
    <row r="950" spans="1:17" ht="14.4" customHeight="1" x14ac:dyDescent="0.3">
      <c r="A950" s="661" t="s">
        <v>569</v>
      </c>
      <c r="B950" s="662" t="s">
        <v>6979</v>
      </c>
      <c r="C950" s="662" t="s">
        <v>5530</v>
      </c>
      <c r="D950" s="662" t="s">
        <v>6989</v>
      </c>
      <c r="E950" s="662" t="s">
        <v>6990</v>
      </c>
      <c r="F950" s="665"/>
      <c r="G950" s="665"/>
      <c r="H950" s="665"/>
      <c r="I950" s="665"/>
      <c r="J950" s="665"/>
      <c r="K950" s="665"/>
      <c r="L950" s="665"/>
      <c r="M950" s="665"/>
      <c r="N950" s="665">
        <v>2.6</v>
      </c>
      <c r="O950" s="665">
        <v>1559.48</v>
      </c>
      <c r="P950" s="678"/>
      <c r="Q950" s="666">
        <v>599.79999999999995</v>
      </c>
    </row>
    <row r="951" spans="1:17" ht="14.4" customHeight="1" x14ac:dyDescent="0.3">
      <c r="A951" s="661" t="s">
        <v>569</v>
      </c>
      <c r="B951" s="662" t="s">
        <v>6979</v>
      </c>
      <c r="C951" s="662" t="s">
        <v>5530</v>
      </c>
      <c r="D951" s="662" t="s">
        <v>6991</v>
      </c>
      <c r="E951" s="662" t="s">
        <v>2120</v>
      </c>
      <c r="F951" s="665"/>
      <c r="G951" s="665"/>
      <c r="H951" s="665"/>
      <c r="I951" s="665"/>
      <c r="J951" s="665">
        <v>21</v>
      </c>
      <c r="K951" s="665">
        <v>2030.49</v>
      </c>
      <c r="L951" s="665"/>
      <c r="M951" s="665">
        <v>96.69</v>
      </c>
      <c r="N951" s="665">
        <v>13</v>
      </c>
      <c r="O951" s="665">
        <v>1202.3699999999999</v>
      </c>
      <c r="P951" s="678"/>
      <c r="Q951" s="666">
        <v>92.49</v>
      </c>
    </row>
    <row r="952" spans="1:17" ht="14.4" customHeight="1" x14ac:dyDescent="0.3">
      <c r="A952" s="661" t="s">
        <v>569</v>
      </c>
      <c r="B952" s="662" t="s">
        <v>6979</v>
      </c>
      <c r="C952" s="662" t="s">
        <v>5530</v>
      </c>
      <c r="D952" s="662" t="s">
        <v>5920</v>
      </c>
      <c r="E952" s="662" t="s">
        <v>5921</v>
      </c>
      <c r="F952" s="665"/>
      <c r="G952" s="665"/>
      <c r="H952" s="665"/>
      <c r="I952" s="665"/>
      <c r="J952" s="665"/>
      <c r="K952" s="665"/>
      <c r="L952" s="665"/>
      <c r="M952" s="665"/>
      <c r="N952" s="665">
        <v>0.9</v>
      </c>
      <c r="O952" s="665">
        <v>1421.77</v>
      </c>
      <c r="P952" s="678"/>
      <c r="Q952" s="666">
        <v>1579.7444444444443</v>
      </c>
    </row>
    <row r="953" spans="1:17" ht="14.4" customHeight="1" x14ac:dyDescent="0.3">
      <c r="A953" s="661" t="s">
        <v>569</v>
      </c>
      <c r="B953" s="662" t="s">
        <v>6979</v>
      </c>
      <c r="C953" s="662" t="s">
        <v>5530</v>
      </c>
      <c r="D953" s="662" t="s">
        <v>6992</v>
      </c>
      <c r="E953" s="662" t="s">
        <v>1596</v>
      </c>
      <c r="F953" s="665"/>
      <c r="G953" s="665"/>
      <c r="H953" s="665"/>
      <c r="I953" s="665"/>
      <c r="J953" s="665"/>
      <c r="K953" s="665"/>
      <c r="L953" s="665"/>
      <c r="M953" s="665"/>
      <c r="N953" s="665">
        <v>0.9</v>
      </c>
      <c r="O953" s="665">
        <v>1858.29</v>
      </c>
      <c r="P953" s="678"/>
      <c r="Q953" s="666">
        <v>2064.7666666666664</v>
      </c>
    </row>
    <row r="954" spans="1:17" ht="14.4" customHeight="1" x14ac:dyDescent="0.3">
      <c r="A954" s="661" t="s">
        <v>569</v>
      </c>
      <c r="B954" s="662" t="s">
        <v>6979</v>
      </c>
      <c r="C954" s="662" t="s">
        <v>5530</v>
      </c>
      <c r="D954" s="662" t="s">
        <v>5922</v>
      </c>
      <c r="E954" s="662" t="s">
        <v>2334</v>
      </c>
      <c r="F954" s="665">
        <v>2.7</v>
      </c>
      <c r="G954" s="665">
        <v>10599.93</v>
      </c>
      <c r="H954" s="665">
        <v>1</v>
      </c>
      <c r="I954" s="665">
        <v>3925.8999999999996</v>
      </c>
      <c r="J954" s="665">
        <v>0.6</v>
      </c>
      <c r="K954" s="665">
        <v>2355.54</v>
      </c>
      <c r="L954" s="665">
        <v>0.22222222222222221</v>
      </c>
      <c r="M954" s="665">
        <v>3925.9</v>
      </c>
      <c r="N954" s="665">
        <v>11</v>
      </c>
      <c r="O954" s="665">
        <v>41529.22</v>
      </c>
      <c r="P954" s="678">
        <v>3.917876816167654</v>
      </c>
      <c r="Q954" s="666">
        <v>3775.3836363636365</v>
      </c>
    </row>
    <row r="955" spans="1:17" ht="14.4" customHeight="1" x14ac:dyDescent="0.3">
      <c r="A955" s="661" t="s">
        <v>569</v>
      </c>
      <c r="B955" s="662" t="s">
        <v>6979</v>
      </c>
      <c r="C955" s="662" t="s">
        <v>5530</v>
      </c>
      <c r="D955" s="662" t="s">
        <v>6993</v>
      </c>
      <c r="E955" s="662" t="s">
        <v>6994</v>
      </c>
      <c r="F955" s="665"/>
      <c r="G955" s="665"/>
      <c r="H955" s="665"/>
      <c r="I955" s="665"/>
      <c r="J955" s="665"/>
      <c r="K955" s="665"/>
      <c r="L955" s="665"/>
      <c r="M955" s="665"/>
      <c r="N955" s="665">
        <v>9</v>
      </c>
      <c r="O955" s="665">
        <v>1972.8</v>
      </c>
      <c r="P955" s="678"/>
      <c r="Q955" s="666">
        <v>219.2</v>
      </c>
    </row>
    <row r="956" spans="1:17" ht="14.4" customHeight="1" x14ac:dyDescent="0.3">
      <c r="A956" s="661" t="s">
        <v>569</v>
      </c>
      <c r="B956" s="662" t="s">
        <v>6979</v>
      </c>
      <c r="C956" s="662" t="s">
        <v>5530</v>
      </c>
      <c r="D956" s="662" t="s">
        <v>5923</v>
      </c>
      <c r="E956" s="662" t="s">
        <v>5924</v>
      </c>
      <c r="F956" s="665"/>
      <c r="G956" s="665"/>
      <c r="H956" s="665"/>
      <c r="I956" s="665"/>
      <c r="J956" s="665">
        <v>41.6</v>
      </c>
      <c r="K956" s="665">
        <v>44899.67</v>
      </c>
      <c r="L956" s="665"/>
      <c r="M956" s="665">
        <v>1079.3189903846153</v>
      </c>
      <c r="N956" s="665"/>
      <c r="O956" s="665"/>
      <c r="P956" s="678"/>
      <c r="Q956" s="666"/>
    </row>
    <row r="957" spans="1:17" ht="14.4" customHeight="1" x14ac:dyDescent="0.3">
      <c r="A957" s="661" t="s">
        <v>569</v>
      </c>
      <c r="B957" s="662" t="s">
        <v>6979</v>
      </c>
      <c r="C957" s="662" t="s">
        <v>5530</v>
      </c>
      <c r="D957" s="662" t="s">
        <v>5925</v>
      </c>
      <c r="E957" s="662" t="s">
        <v>1539</v>
      </c>
      <c r="F957" s="665">
        <v>0.1</v>
      </c>
      <c r="G957" s="665">
        <v>115</v>
      </c>
      <c r="H957" s="665">
        <v>1</v>
      </c>
      <c r="I957" s="665">
        <v>1150</v>
      </c>
      <c r="J957" s="665">
        <v>0.5</v>
      </c>
      <c r="K957" s="665">
        <v>403.62</v>
      </c>
      <c r="L957" s="665">
        <v>3.5097391304347827</v>
      </c>
      <c r="M957" s="665">
        <v>807.24</v>
      </c>
      <c r="N957" s="665">
        <v>4.3</v>
      </c>
      <c r="O957" s="665">
        <v>3320.21</v>
      </c>
      <c r="P957" s="678">
        <v>28.871391304347828</v>
      </c>
      <c r="Q957" s="666">
        <v>772.14186046511634</v>
      </c>
    </row>
    <row r="958" spans="1:17" ht="14.4" customHeight="1" x14ac:dyDescent="0.3">
      <c r="A958" s="661" t="s">
        <v>569</v>
      </c>
      <c r="B958" s="662" t="s">
        <v>6979</v>
      </c>
      <c r="C958" s="662" t="s">
        <v>5530</v>
      </c>
      <c r="D958" s="662" t="s">
        <v>5926</v>
      </c>
      <c r="E958" s="662" t="s">
        <v>5927</v>
      </c>
      <c r="F958" s="665">
        <v>10.200000000000001</v>
      </c>
      <c r="G958" s="665">
        <v>37006.119999999995</v>
      </c>
      <c r="H958" s="665">
        <v>1</v>
      </c>
      <c r="I958" s="665">
        <v>3628.0509803921559</v>
      </c>
      <c r="J958" s="665">
        <v>13.560000000000002</v>
      </c>
      <c r="K958" s="665">
        <v>49196.02</v>
      </c>
      <c r="L958" s="665">
        <v>1.3294022718404417</v>
      </c>
      <c r="M958" s="665">
        <v>3628.025073746312</v>
      </c>
      <c r="N958" s="665">
        <v>3.6</v>
      </c>
      <c r="O958" s="665">
        <v>9182.4</v>
      </c>
      <c r="P958" s="678">
        <v>0.24813193061039635</v>
      </c>
      <c r="Q958" s="666">
        <v>2550.6666666666665</v>
      </c>
    </row>
    <row r="959" spans="1:17" ht="14.4" customHeight="1" x14ac:dyDescent="0.3">
      <c r="A959" s="661" t="s">
        <v>569</v>
      </c>
      <c r="B959" s="662" t="s">
        <v>6979</v>
      </c>
      <c r="C959" s="662" t="s">
        <v>5937</v>
      </c>
      <c r="D959" s="662" t="s">
        <v>5938</v>
      </c>
      <c r="E959" s="662" t="s">
        <v>5939</v>
      </c>
      <c r="F959" s="665"/>
      <c r="G959" s="665"/>
      <c r="H959" s="665"/>
      <c r="I959" s="665"/>
      <c r="J959" s="665">
        <v>1</v>
      </c>
      <c r="K959" s="665">
        <v>1215.8499999999999</v>
      </c>
      <c r="L959" s="665"/>
      <c r="M959" s="665">
        <v>1215.8499999999999</v>
      </c>
      <c r="N959" s="665">
        <v>1</v>
      </c>
      <c r="O959" s="665">
        <v>1215.8499999999999</v>
      </c>
      <c r="P959" s="678"/>
      <c r="Q959" s="666">
        <v>1215.8499999999999</v>
      </c>
    </row>
    <row r="960" spans="1:17" ht="14.4" customHeight="1" x14ac:dyDescent="0.3">
      <c r="A960" s="661" t="s">
        <v>569</v>
      </c>
      <c r="B960" s="662" t="s">
        <v>6979</v>
      </c>
      <c r="C960" s="662" t="s">
        <v>5937</v>
      </c>
      <c r="D960" s="662" t="s">
        <v>5940</v>
      </c>
      <c r="E960" s="662" t="s">
        <v>5941</v>
      </c>
      <c r="F960" s="665">
        <v>262</v>
      </c>
      <c r="G960" s="665">
        <v>484996.92</v>
      </c>
      <c r="H960" s="665">
        <v>1</v>
      </c>
      <c r="I960" s="665">
        <v>1851.1332824427479</v>
      </c>
      <c r="J960" s="665">
        <v>232</v>
      </c>
      <c r="K960" s="665">
        <v>432814.56</v>
      </c>
      <c r="L960" s="665">
        <v>0.89240682188249776</v>
      </c>
      <c r="M960" s="665">
        <v>1865.58</v>
      </c>
      <c r="N960" s="665">
        <v>299</v>
      </c>
      <c r="O960" s="665">
        <v>557808.41999999993</v>
      </c>
      <c r="P960" s="678">
        <v>1.150127757512357</v>
      </c>
      <c r="Q960" s="666">
        <v>1865.5799999999997</v>
      </c>
    </row>
    <row r="961" spans="1:17" ht="14.4" customHeight="1" x14ac:dyDescent="0.3">
      <c r="A961" s="661" t="s">
        <v>569</v>
      </c>
      <c r="B961" s="662" t="s">
        <v>6979</v>
      </c>
      <c r="C961" s="662" t="s">
        <v>5937</v>
      </c>
      <c r="D961" s="662" t="s">
        <v>5942</v>
      </c>
      <c r="E961" s="662" t="s">
        <v>5943</v>
      </c>
      <c r="F961" s="665">
        <v>2</v>
      </c>
      <c r="G961" s="665">
        <v>5457.42</v>
      </c>
      <c r="H961" s="665">
        <v>1</v>
      </c>
      <c r="I961" s="665">
        <v>2728.71</v>
      </c>
      <c r="J961" s="665">
        <v>1</v>
      </c>
      <c r="K961" s="665">
        <v>2728.71</v>
      </c>
      <c r="L961" s="665">
        <v>0.5</v>
      </c>
      <c r="M961" s="665">
        <v>2728.71</v>
      </c>
      <c r="N961" s="665">
        <v>5</v>
      </c>
      <c r="O961" s="665">
        <v>13643.55</v>
      </c>
      <c r="P961" s="678">
        <v>2.5</v>
      </c>
      <c r="Q961" s="666">
        <v>2728.71</v>
      </c>
    </row>
    <row r="962" spans="1:17" ht="14.4" customHeight="1" x14ac:dyDescent="0.3">
      <c r="A962" s="661" t="s">
        <v>569</v>
      </c>
      <c r="B962" s="662" t="s">
        <v>6979</v>
      </c>
      <c r="C962" s="662" t="s">
        <v>5937</v>
      </c>
      <c r="D962" s="662" t="s">
        <v>6995</v>
      </c>
      <c r="E962" s="662" t="s">
        <v>5943</v>
      </c>
      <c r="F962" s="665"/>
      <c r="G962" s="665"/>
      <c r="H962" s="665"/>
      <c r="I962" s="665"/>
      <c r="J962" s="665"/>
      <c r="K962" s="665"/>
      <c r="L962" s="665"/>
      <c r="M962" s="665"/>
      <c r="N962" s="665">
        <v>1</v>
      </c>
      <c r="O962" s="665">
        <v>1614.05</v>
      </c>
      <c r="P962" s="678"/>
      <c r="Q962" s="666">
        <v>1614.05</v>
      </c>
    </row>
    <row r="963" spans="1:17" ht="14.4" customHeight="1" x14ac:dyDescent="0.3">
      <c r="A963" s="661" t="s">
        <v>569</v>
      </c>
      <c r="B963" s="662" t="s">
        <v>6979</v>
      </c>
      <c r="C963" s="662" t="s">
        <v>5937</v>
      </c>
      <c r="D963" s="662" t="s">
        <v>5944</v>
      </c>
      <c r="E963" s="662" t="s">
        <v>5945</v>
      </c>
      <c r="F963" s="665"/>
      <c r="G963" s="665"/>
      <c r="H963" s="665"/>
      <c r="I963" s="665"/>
      <c r="J963" s="665">
        <v>6</v>
      </c>
      <c r="K963" s="665">
        <v>11193.48</v>
      </c>
      <c r="L963" s="665"/>
      <c r="M963" s="665">
        <v>1865.58</v>
      </c>
      <c r="N963" s="665"/>
      <c r="O963" s="665"/>
      <c r="P963" s="678"/>
      <c r="Q963" s="666"/>
    </row>
    <row r="964" spans="1:17" ht="14.4" customHeight="1" x14ac:dyDescent="0.3">
      <c r="A964" s="661" t="s">
        <v>569</v>
      </c>
      <c r="B964" s="662" t="s">
        <v>6979</v>
      </c>
      <c r="C964" s="662" t="s">
        <v>5937</v>
      </c>
      <c r="D964" s="662" t="s">
        <v>5946</v>
      </c>
      <c r="E964" s="662" t="s">
        <v>5947</v>
      </c>
      <c r="F964" s="665">
        <v>5</v>
      </c>
      <c r="G964" s="665">
        <v>40371.800000000003</v>
      </c>
      <c r="H964" s="665">
        <v>1</v>
      </c>
      <c r="I964" s="665">
        <v>8074.3600000000006</v>
      </c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569</v>
      </c>
      <c r="B965" s="662" t="s">
        <v>6979</v>
      </c>
      <c r="C965" s="662" t="s">
        <v>5937</v>
      </c>
      <c r="D965" s="662" t="s">
        <v>5948</v>
      </c>
      <c r="E965" s="662" t="s">
        <v>5949</v>
      </c>
      <c r="F965" s="665">
        <v>1</v>
      </c>
      <c r="G965" s="665">
        <v>9686.1</v>
      </c>
      <c r="H965" s="665">
        <v>1</v>
      </c>
      <c r="I965" s="665">
        <v>9686.1</v>
      </c>
      <c r="J965" s="665"/>
      <c r="K965" s="665"/>
      <c r="L965" s="665"/>
      <c r="M965" s="665"/>
      <c r="N965" s="665"/>
      <c r="O965" s="665"/>
      <c r="P965" s="678"/>
      <c r="Q965" s="666"/>
    </row>
    <row r="966" spans="1:17" ht="14.4" customHeight="1" x14ac:dyDescent="0.3">
      <c r="A966" s="661" t="s">
        <v>569</v>
      </c>
      <c r="B966" s="662" t="s">
        <v>6979</v>
      </c>
      <c r="C966" s="662" t="s">
        <v>5937</v>
      </c>
      <c r="D966" s="662" t="s">
        <v>5950</v>
      </c>
      <c r="E966" s="662" t="s">
        <v>5951</v>
      </c>
      <c r="F966" s="665">
        <v>39</v>
      </c>
      <c r="G966" s="665">
        <v>35583.990000000005</v>
      </c>
      <c r="H966" s="665">
        <v>1</v>
      </c>
      <c r="I966" s="665">
        <v>912.41000000000008</v>
      </c>
      <c r="J966" s="665">
        <v>28</v>
      </c>
      <c r="K966" s="665">
        <v>25915.96</v>
      </c>
      <c r="L966" s="665">
        <v>0.72830393668613314</v>
      </c>
      <c r="M966" s="665">
        <v>925.56999999999994</v>
      </c>
      <c r="N966" s="665">
        <v>29</v>
      </c>
      <c r="O966" s="665">
        <v>26841.530000000002</v>
      </c>
      <c r="P966" s="678">
        <v>0.75431479156778081</v>
      </c>
      <c r="Q966" s="666">
        <v>925.57</v>
      </c>
    </row>
    <row r="967" spans="1:17" ht="14.4" customHeight="1" x14ac:dyDescent="0.3">
      <c r="A967" s="661" t="s">
        <v>569</v>
      </c>
      <c r="B967" s="662" t="s">
        <v>6979</v>
      </c>
      <c r="C967" s="662" t="s">
        <v>5937</v>
      </c>
      <c r="D967" s="662" t="s">
        <v>5952</v>
      </c>
      <c r="E967" s="662" t="s">
        <v>5953</v>
      </c>
      <c r="F967" s="665"/>
      <c r="G967" s="665"/>
      <c r="H967" s="665"/>
      <c r="I967" s="665"/>
      <c r="J967" s="665"/>
      <c r="K967" s="665"/>
      <c r="L967" s="665"/>
      <c r="M967" s="665"/>
      <c r="N967" s="665">
        <v>2</v>
      </c>
      <c r="O967" s="665">
        <v>477.36</v>
      </c>
      <c r="P967" s="678"/>
      <c r="Q967" s="666">
        <v>238.68</v>
      </c>
    </row>
    <row r="968" spans="1:17" ht="14.4" customHeight="1" x14ac:dyDescent="0.3">
      <c r="A968" s="661" t="s">
        <v>569</v>
      </c>
      <c r="B968" s="662" t="s">
        <v>6979</v>
      </c>
      <c r="C968" s="662" t="s">
        <v>5558</v>
      </c>
      <c r="D968" s="662" t="s">
        <v>5954</v>
      </c>
      <c r="E968" s="662" t="s">
        <v>5955</v>
      </c>
      <c r="F968" s="665">
        <v>82</v>
      </c>
      <c r="G968" s="665">
        <v>27058.36</v>
      </c>
      <c r="H968" s="665">
        <v>1</v>
      </c>
      <c r="I968" s="665">
        <v>329.98</v>
      </c>
      <c r="J968" s="665">
        <v>71</v>
      </c>
      <c r="K968" s="665">
        <v>23428.579999999998</v>
      </c>
      <c r="L968" s="665">
        <v>0.86585365853658525</v>
      </c>
      <c r="M968" s="665">
        <v>329.97999999999996</v>
      </c>
      <c r="N968" s="665">
        <v>97</v>
      </c>
      <c r="O968" s="665">
        <v>32008.06</v>
      </c>
      <c r="P968" s="678">
        <v>1.1829268292682926</v>
      </c>
      <c r="Q968" s="666">
        <v>329.98</v>
      </c>
    </row>
    <row r="969" spans="1:17" ht="14.4" customHeight="1" x14ac:dyDescent="0.3">
      <c r="A969" s="661" t="s">
        <v>569</v>
      </c>
      <c r="B969" s="662" t="s">
        <v>6979</v>
      </c>
      <c r="C969" s="662" t="s">
        <v>5558</v>
      </c>
      <c r="D969" s="662" t="s">
        <v>5956</v>
      </c>
      <c r="E969" s="662" t="s">
        <v>5955</v>
      </c>
      <c r="F969" s="665">
        <v>23</v>
      </c>
      <c r="G969" s="665">
        <v>9968.43</v>
      </c>
      <c r="H969" s="665">
        <v>1</v>
      </c>
      <c r="I969" s="665">
        <v>433.41</v>
      </c>
      <c r="J969" s="665">
        <v>6</v>
      </c>
      <c r="K969" s="665">
        <v>2600.46</v>
      </c>
      <c r="L969" s="665">
        <v>0.2608695652173913</v>
      </c>
      <c r="M969" s="665">
        <v>433.41</v>
      </c>
      <c r="N969" s="665">
        <v>35</v>
      </c>
      <c r="O969" s="665">
        <v>15169.35</v>
      </c>
      <c r="P969" s="678">
        <v>1.5217391304347827</v>
      </c>
      <c r="Q969" s="666">
        <v>433.41</v>
      </c>
    </row>
    <row r="970" spans="1:17" ht="14.4" customHeight="1" x14ac:dyDescent="0.3">
      <c r="A970" s="661" t="s">
        <v>569</v>
      </c>
      <c r="B970" s="662" t="s">
        <v>6979</v>
      </c>
      <c r="C970" s="662" t="s">
        <v>5558</v>
      </c>
      <c r="D970" s="662" t="s">
        <v>5957</v>
      </c>
      <c r="E970" s="662" t="s">
        <v>5958</v>
      </c>
      <c r="F970" s="665">
        <v>4</v>
      </c>
      <c r="G970" s="665">
        <v>5741.44</v>
      </c>
      <c r="H970" s="665">
        <v>1</v>
      </c>
      <c r="I970" s="665">
        <v>1435.36</v>
      </c>
      <c r="J970" s="665">
        <v>8</v>
      </c>
      <c r="K970" s="665">
        <v>11482.88</v>
      </c>
      <c r="L970" s="665">
        <v>2</v>
      </c>
      <c r="M970" s="665">
        <v>1435.36</v>
      </c>
      <c r="N970" s="665">
        <v>11</v>
      </c>
      <c r="O970" s="665">
        <v>15788.96</v>
      </c>
      <c r="P970" s="678">
        <v>2.75</v>
      </c>
      <c r="Q970" s="666">
        <v>1435.36</v>
      </c>
    </row>
    <row r="971" spans="1:17" ht="14.4" customHeight="1" x14ac:dyDescent="0.3">
      <c r="A971" s="661" t="s">
        <v>569</v>
      </c>
      <c r="B971" s="662" t="s">
        <v>6979</v>
      </c>
      <c r="C971" s="662" t="s">
        <v>5558</v>
      </c>
      <c r="D971" s="662" t="s">
        <v>5959</v>
      </c>
      <c r="E971" s="662" t="s">
        <v>5958</v>
      </c>
      <c r="F971" s="665">
        <v>1</v>
      </c>
      <c r="G971" s="665">
        <v>1697.77</v>
      </c>
      <c r="H971" s="665">
        <v>1</v>
      </c>
      <c r="I971" s="665">
        <v>1697.77</v>
      </c>
      <c r="J971" s="665"/>
      <c r="K971" s="665"/>
      <c r="L971" s="665"/>
      <c r="M971" s="665"/>
      <c r="N971" s="665">
        <v>2</v>
      </c>
      <c r="O971" s="665">
        <v>3395.54</v>
      </c>
      <c r="P971" s="678">
        <v>2</v>
      </c>
      <c r="Q971" s="666">
        <v>1697.77</v>
      </c>
    </row>
    <row r="972" spans="1:17" ht="14.4" customHeight="1" x14ac:dyDescent="0.3">
      <c r="A972" s="661" t="s">
        <v>569</v>
      </c>
      <c r="B972" s="662" t="s">
        <v>6979</v>
      </c>
      <c r="C972" s="662" t="s">
        <v>5558</v>
      </c>
      <c r="D972" s="662" t="s">
        <v>5962</v>
      </c>
      <c r="E972" s="662" t="s">
        <v>5961</v>
      </c>
      <c r="F972" s="665">
        <v>2</v>
      </c>
      <c r="G972" s="665">
        <v>944.96</v>
      </c>
      <c r="H972" s="665">
        <v>1</v>
      </c>
      <c r="I972" s="665">
        <v>472.48</v>
      </c>
      <c r="J972" s="665"/>
      <c r="K972" s="665"/>
      <c r="L972" s="665"/>
      <c r="M972" s="665"/>
      <c r="N972" s="665">
        <v>8</v>
      </c>
      <c r="O972" s="665">
        <v>3779.84</v>
      </c>
      <c r="P972" s="678">
        <v>4</v>
      </c>
      <c r="Q972" s="666">
        <v>472.48</v>
      </c>
    </row>
    <row r="973" spans="1:17" ht="14.4" customHeight="1" x14ac:dyDescent="0.3">
      <c r="A973" s="661" t="s">
        <v>569</v>
      </c>
      <c r="B973" s="662" t="s">
        <v>6979</v>
      </c>
      <c r="C973" s="662" t="s">
        <v>5558</v>
      </c>
      <c r="D973" s="662" t="s">
        <v>5966</v>
      </c>
      <c r="E973" s="662" t="s">
        <v>5967</v>
      </c>
      <c r="F973" s="665"/>
      <c r="G973" s="665"/>
      <c r="H973" s="665"/>
      <c r="I973" s="665"/>
      <c r="J973" s="665"/>
      <c r="K973" s="665"/>
      <c r="L973" s="665"/>
      <c r="M973" s="665"/>
      <c r="N973" s="665">
        <v>1</v>
      </c>
      <c r="O973" s="665">
        <v>4312</v>
      </c>
      <c r="P973" s="678"/>
      <c r="Q973" s="666">
        <v>4312</v>
      </c>
    </row>
    <row r="974" spans="1:17" ht="14.4" customHeight="1" x14ac:dyDescent="0.3">
      <c r="A974" s="661" t="s">
        <v>569</v>
      </c>
      <c r="B974" s="662" t="s">
        <v>6979</v>
      </c>
      <c r="C974" s="662" t="s">
        <v>5558</v>
      </c>
      <c r="D974" s="662" t="s">
        <v>5971</v>
      </c>
      <c r="E974" s="662" t="s">
        <v>5972</v>
      </c>
      <c r="F974" s="665">
        <v>2</v>
      </c>
      <c r="G974" s="665">
        <v>1190.78</v>
      </c>
      <c r="H974" s="665">
        <v>1</v>
      </c>
      <c r="I974" s="665">
        <v>595.39</v>
      </c>
      <c r="J974" s="665">
        <v>0.1</v>
      </c>
      <c r="K974" s="665">
        <v>59.53</v>
      </c>
      <c r="L974" s="665">
        <v>4.999244192881977E-2</v>
      </c>
      <c r="M974" s="665">
        <v>595.29999999999995</v>
      </c>
      <c r="N974" s="665"/>
      <c r="O974" s="665"/>
      <c r="P974" s="678"/>
      <c r="Q974" s="666"/>
    </row>
    <row r="975" spans="1:17" ht="14.4" customHeight="1" x14ac:dyDescent="0.3">
      <c r="A975" s="661" t="s">
        <v>569</v>
      </c>
      <c r="B975" s="662" t="s">
        <v>6979</v>
      </c>
      <c r="C975" s="662" t="s">
        <v>5558</v>
      </c>
      <c r="D975" s="662" t="s">
        <v>5973</v>
      </c>
      <c r="E975" s="662" t="s">
        <v>5974</v>
      </c>
      <c r="F975" s="665"/>
      <c r="G975" s="665"/>
      <c r="H975" s="665"/>
      <c r="I975" s="665"/>
      <c r="J975" s="665"/>
      <c r="K975" s="665"/>
      <c r="L975" s="665"/>
      <c r="M975" s="665"/>
      <c r="N975" s="665">
        <v>2</v>
      </c>
      <c r="O975" s="665">
        <v>1214.82</v>
      </c>
      <c r="P975" s="678"/>
      <c r="Q975" s="666">
        <v>607.41</v>
      </c>
    </row>
    <row r="976" spans="1:17" ht="14.4" customHeight="1" x14ac:dyDescent="0.3">
      <c r="A976" s="661" t="s">
        <v>569</v>
      </c>
      <c r="B976" s="662" t="s">
        <v>6979</v>
      </c>
      <c r="C976" s="662" t="s">
        <v>5558</v>
      </c>
      <c r="D976" s="662" t="s">
        <v>5977</v>
      </c>
      <c r="E976" s="662" t="s">
        <v>5978</v>
      </c>
      <c r="F976" s="665">
        <v>0.4</v>
      </c>
      <c r="G976" s="665">
        <v>506.32</v>
      </c>
      <c r="H976" s="665">
        <v>1</v>
      </c>
      <c r="I976" s="665">
        <v>1265.8</v>
      </c>
      <c r="J976" s="665">
        <v>0.2</v>
      </c>
      <c r="K976" s="665">
        <v>253.16</v>
      </c>
      <c r="L976" s="665">
        <v>0.5</v>
      </c>
      <c r="M976" s="665">
        <v>1265.8</v>
      </c>
      <c r="N976" s="665">
        <v>0.3</v>
      </c>
      <c r="O976" s="665">
        <v>379.74</v>
      </c>
      <c r="P976" s="678">
        <v>0.75</v>
      </c>
      <c r="Q976" s="666">
        <v>1265.8000000000002</v>
      </c>
    </row>
    <row r="977" spans="1:17" ht="14.4" customHeight="1" x14ac:dyDescent="0.3">
      <c r="A977" s="661" t="s">
        <v>569</v>
      </c>
      <c r="B977" s="662" t="s">
        <v>6979</v>
      </c>
      <c r="C977" s="662" t="s">
        <v>5558</v>
      </c>
      <c r="D977" s="662" t="s">
        <v>5981</v>
      </c>
      <c r="E977" s="662" t="s">
        <v>5980</v>
      </c>
      <c r="F977" s="665">
        <v>11</v>
      </c>
      <c r="G977" s="665">
        <v>957.55</v>
      </c>
      <c r="H977" s="665">
        <v>1</v>
      </c>
      <c r="I977" s="665">
        <v>87.05</v>
      </c>
      <c r="J977" s="665">
        <v>10</v>
      </c>
      <c r="K977" s="665">
        <v>870.5</v>
      </c>
      <c r="L977" s="665">
        <v>0.90909090909090917</v>
      </c>
      <c r="M977" s="665">
        <v>87.05</v>
      </c>
      <c r="N977" s="665">
        <v>5</v>
      </c>
      <c r="O977" s="665">
        <v>435.25</v>
      </c>
      <c r="P977" s="678">
        <v>0.45454545454545459</v>
      </c>
      <c r="Q977" s="666">
        <v>87.05</v>
      </c>
    </row>
    <row r="978" spans="1:17" ht="14.4" customHeight="1" x14ac:dyDescent="0.3">
      <c r="A978" s="661" t="s">
        <v>569</v>
      </c>
      <c r="B978" s="662" t="s">
        <v>6979</v>
      </c>
      <c r="C978" s="662" t="s">
        <v>5558</v>
      </c>
      <c r="D978" s="662" t="s">
        <v>5982</v>
      </c>
      <c r="E978" s="662" t="s">
        <v>5980</v>
      </c>
      <c r="F978" s="665">
        <v>4</v>
      </c>
      <c r="G978" s="665">
        <v>516.12</v>
      </c>
      <c r="H978" s="665">
        <v>1</v>
      </c>
      <c r="I978" s="665">
        <v>129.03</v>
      </c>
      <c r="J978" s="665">
        <v>2</v>
      </c>
      <c r="K978" s="665">
        <v>258.06</v>
      </c>
      <c r="L978" s="665">
        <v>0.5</v>
      </c>
      <c r="M978" s="665">
        <v>129.03</v>
      </c>
      <c r="N978" s="665">
        <v>7</v>
      </c>
      <c r="O978" s="665">
        <v>903.21</v>
      </c>
      <c r="P978" s="678">
        <v>1.75</v>
      </c>
      <c r="Q978" s="666">
        <v>129.03</v>
      </c>
    </row>
    <row r="979" spans="1:17" ht="14.4" customHeight="1" x14ac:dyDescent="0.3">
      <c r="A979" s="661" t="s">
        <v>569</v>
      </c>
      <c r="B979" s="662" t="s">
        <v>6979</v>
      </c>
      <c r="C979" s="662" t="s">
        <v>5558</v>
      </c>
      <c r="D979" s="662" t="s">
        <v>5984</v>
      </c>
      <c r="E979" s="662" t="s">
        <v>5985</v>
      </c>
      <c r="F979" s="665">
        <v>7</v>
      </c>
      <c r="G979" s="665">
        <v>6131.51</v>
      </c>
      <c r="H979" s="665">
        <v>1</v>
      </c>
      <c r="I979" s="665">
        <v>875.93000000000006</v>
      </c>
      <c r="J979" s="665">
        <v>2</v>
      </c>
      <c r="K979" s="665">
        <v>1751.86</v>
      </c>
      <c r="L979" s="665">
        <v>0.2857142857142857</v>
      </c>
      <c r="M979" s="665">
        <v>875.93</v>
      </c>
      <c r="N979" s="665"/>
      <c r="O979" s="665"/>
      <c r="P979" s="678"/>
      <c r="Q979" s="666"/>
    </row>
    <row r="980" spans="1:17" ht="14.4" customHeight="1" x14ac:dyDescent="0.3">
      <c r="A980" s="661" t="s">
        <v>569</v>
      </c>
      <c r="B980" s="662" t="s">
        <v>6979</v>
      </c>
      <c r="C980" s="662" t="s">
        <v>5558</v>
      </c>
      <c r="D980" s="662" t="s">
        <v>6996</v>
      </c>
      <c r="E980" s="662" t="s">
        <v>5972</v>
      </c>
      <c r="F980" s="665">
        <v>2</v>
      </c>
      <c r="G980" s="665">
        <v>2188.1999999999998</v>
      </c>
      <c r="H980" s="665">
        <v>1</v>
      </c>
      <c r="I980" s="665">
        <v>1094.0999999999999</v>
      </c>
      <c r="J980" s="665">
        <v>1</v>
      </c>
      <c r="K980" s="665">
        <v>1094.0999999999999</v>
      </c>
      <c r="L980" s="665">
        <v>0.5</v>
      </c>
      <c r="M980" s="665">
        <v>1094.0999999999999</v>
      </c>
      <c r="N980" s="665"/>
      <c r="O980" s="665"/>
      <c r="P980" s="678"/>
      <c r="Q980" s="666"/>
    </row>
    <row r="981" spans="1:17" ht="14.4" customHeight="1" x14ac:dyDescent="0.3">
      <c r="A981" s="661" t="s">
        <v>569</v>
      </c>
      <c r="B981" s="662" t="s">
        <v>6979</v>
      </c>
      <c r="C981" s="662" t="s">
        <v>5558</v>
      </c>
      <c r="D981" s="662" t="s">
        <v>5986</v>
      </c>
      <c r="E981" s="662" t="s">
        <v>5987</v>
      </c>
      <c r="F981" s="665"/>
      <c r="G981" s="665"/>
      <c r="H981" s="665"/>
      <c r="I981" s="665"/>
      <c r="J981" s="665">
        <v>3</v>
      </c>
      <c r="K981" s="665">
        <v>1534.35</v>
      </c>
      <c r="L981" s="665"/>
      <c r="M981" s="665">
        <v>511.45</v>
      </c>
      <c r="N981" s="665">
        <v>3</v>
      </c>
      <c r="O981" s="665">
        <v>1534.35</v>
      </c>
      <c r="P981" s="678"/>
      <c r="Q981" s="666">
        <v>511.45</v>
      </c>
    </row>
    <row r="982" spans="1:17" ht="14.4" customHeight="1" x14ac:dyDescent="0.3">
      <c r="A982" s="661" t="s">
        <v>569</v>
      </c>
      <c r="B982" s="662" t="s">
        <v>6979</v>
      </c>
      <c r="C982" s="662" t="s">
        <v>5558</v>
      </c>
      <c r="D982" s="662" t="s">
        <v>5988</v>
      </c>
      <c r="E982" s="662" t="s">
        <v>5989</v>
      </c>
      <c r="F982" s="665">
        <v>1.2000000000000002</v>
      </c>
      <c r="G982" s="665">
        <v>1155.31</v>
      </c>
      <c r="H982" s="665">
        <v>1</v>
      </c>
      <c r="I982" s="665">
        <v>962.7583333333331</v>
      </c>
      <c r="J982" s="665">
        <v>5.4</v>
      </c>
      <c r="K982" s="665">
        <v>5198.95</v>
      </c>
      <c r="L982" s="665">
        <v>4.5000476062701784</v>
      </c>
      <c r="M982" s="665">
        <v>962.76851851851848</v>
      </c>
      <c r="N982" s="665">
        <v>3</v>
      </c>
      <c r="O982" s="665">
        <v>2888.29</v>
      </c>
      <c r="P982" s="678">
        <v>2.5000129835282308</v>
      </c>
      <c r="Q982" s="666">
        <v>962.76333333333332</v>
      </c>
    </row>
    <row r="983" spans="1:17" ht="14.4" customHeight="1" x14ac:dyDescent="0.3">
      <c r="A983" s="661" t="s">
        <v>569</v>
      </c>
      <c r="B983" s="662" t="s">
        <v>6979</v>
      </c>
      <c r="C983" s="662" t="s">
        <v>5558</v>
      </c>
      <c r="D983" s="662" t="s">
        <v>5990</v>
      </c>
      <c r="E983" s="662" t="s">
        <v>5989</v>
      </c>
      <c r="F983" s="665">
        <v>0.7</v>
      </c>
      <c r="G983" s="665">
        <v>80.22</v>
      </c>
      <c r="H983" s="665">
        <v>1</v>
      </c>
      <c r="I983" s="665">
        <v>114.60000000000001</v>
      </c>
      <c r="J983" s="665">
        <v>0.89999999999999991</v>
      </c>
      <c r="K983" s="665">
        <v>103.15</v>
      </c>
      <c r="L983" s="665">
        <v>1.2858389429070058</v>
      </c>
      <c r="M983" s="665">
        <v>114.61111111111113</v>
      </c>
      <c r="N983" s="665">
        <v>0.1</v>
      </c>
      <c r="O983" s="665">
        <v>11.46</v>
      </c>
      <c r="P983" s="678">
        <v>0.14285714285714288</v>
      </c>
      <c r="Q983" s="666">
        <v>114.60000000000001</v>
      </c>
    </row>
    <row r="984" spans="1:17" ht="14.4" customHeight="1" x14ac:dyDescent="0.3">
      <c r="A984" s="661" t="s">
        <v>569</v>
      </c>
      <c r="B984" s="662" t="s">
        <v>6979</v>
      </c>
      <c r="C984" s="662" t="s">
        <v>5558</v>
      </c>
      <c r="D984" s="662" t="s">
        <v>5991</v>
      </c>
      <c r="E984" s="662" t="s">
        <v>5989</v>
      </c>
      <c r="F984" s="665">
        <v>0.4</v>
      </c>
      <c r="G984" s="665">
        <v>55.16</v>
      </c>
      <c r="H984" s="665">
        <v>1</v>
      </c>
      <c r="I984" s="665">
        <v>137.89999999999998</v>
      </c>
      <c r="J984" s="665">
        <v>0.60000000000000009</v>
      </c>
      <c r="K984" s="665">
        <v>82.75</v>
      </c>
      <c r="L984" s="665">
        <v>1.5001812907904279</v>
      </c>
      <c r="M984" s="665">
        <v>137.91666666666666</v>
      </c>
      <c r="N984" s="665">
        <v>0.2</v>
      </c>
      <c r="O984" s="665">
        <v>27.58</v>
      </c>
      <c r="P984" s="678">
        <v>0.5</v>
      </c>
      <c r="Q984" s="666">
        <v>137.89999999999998</v>
      </c>
    </row>
    <row r="985" spans="1:17" ht="14.4" customHeight="1" x14ac:dyDescent="0.3">
      <c r="A985" s="661" t="s">
        <v>569</v>
      </c>
      <c r="B985" s="662" t="s">
        <v>6979</v>
      </c>
      <c r="C985" s="662" t="s">
        <v>5558</v>
      </c>
      <c r="D985" s="662" t="s">
        <v>5992</v>
      </c>
      <c r="E985" s="662" t="s">
        <v>5989</v>
      </c>
      <c r="F985" s="665">
        <v>10.1</v>
      </c>
      <c r="G985" s="665">
        <v>6358.75</v>
      </c>
      <c r="H985" s="665">
        <v>1</v>
      </c>
      <c r="I985" s="665">
        <v>629.5792079207921</v>
      </c>
      <c r="J985" s="665">
        <v>20.100000000000001</v>
      </c>
      <c r="K985" s="665">
        <v>12654.640000000001</v>
      </c>
      <c r="L985" s="665">
        <v>1.9901144092785534</v>
      </c>
      <c r="M985" s="665">
        <v>629.58407960199008</v>
      </c>
      <c r="N985" s="665">
        <v>6.2</v>
      </c>
      <c r="O985" s="665">
        <v>3903.38</v>
      </c>
      <c r="P985" s="678">
        <v>0.61385964222528011</v>
      </c>
      <c r="Q985" s="666">
        <v>629.57741935483875</v>
      </c>
    </row>
    <row r="986" spans="1:17" ht="14.4" customHeight="1" x14ac:dyDescent="0.3">
      <c r="A986" s="661" t="s">
        <v>569</v>
      </c>
      <c r="B986" s="662" t="s">
        <v>6979</v>
      </c>
      <c r="C986" s="662" t="s">
        <v>5558</v>
      </c>
      <c r="D986" s="662" t="s">
        <v>6997</v>
      </c>
      <c r="E986" s="662" t="s">
        <v>5989</v>
      </c>
      <c r="F986" s="665">
        <v>0.3</v>
      </c>
      <c r="G986" s="665">
        <v>260.69</v>
      </c>
      <c r="H986" s="665">
        <v>1</v>
      </c>
      <c r="I986" s="665">
        <v>868.9666666666667</v>
      </c>
      <c r="J986" s="665"/>
      <c r="K986" s="665"/>
      <c r="L986" s="665"/>
      <c r="M986" s="665"/>
      <c r="N986" s="665"/>
      <c r="O986" s="665"/>
      <c r="P986" s="678"/>
      <c r="Q986" s="666"/>
    </row>
    <row r="987" spans="1:17" ht="14.4" customHeight="1" x14ac:dyDescent="0.3">
      <c r="A987" s="661" t="s">
        <v>569</v>
      </c>
      <c r="B987" s="662" t="s">
        <v>6979</v>
      </c>
      <c r="C987" s="662" t="s">
        <v>5558</v>
      </c>
      <c r="D987" s="662" t="s">
        <v>5993</v>
      </c>
      <c r="E987" s="662" t="s">
        <v>5994</v>
      </c>
      <c r="F987" s="665">
        <v>5</v>
      </c>
      <c r="G987" s="665">
        <v>5849.25</v>
      </c>
      <c r="H987" s="665">
        <v>1</v>
      </c>
      <c r="I987" s="665">
        <v>1169.8499999999999</v>
      </c>
      <c r="J987" s="665"/>
      <c r="K987" s="665"/>
      <c r="L987" s="665"/>
      <c r="M987" s="665"/>
      <c r="N987" s="665">
        <v>1</v>
      </c>
      <c r="O987" s="665">
        <v>1169.8499999999999</v>
      </c>
      <c r="P987" s="678">
        <v>0.19999999999999998</v>
      </c>
      <c r="Q987" s="666">
        <v>1169.8499999999999</v>
      </c>
    </row>
    <row r="988" spans="1:17" ht="14.4" customHeight="1" x14ac:dyDescent="0.3">
      <c r="A988" s="661" t="s">
        <v>569</v>
      </c>
      <c r="B988" s="662" t="s">
        <v>6979</v>
      </c>
      <c r="C988" s="662" t="s">
        <v>5558</v>
      </c>
      <c r="D988" s="662" t="s">
        <v>5995</v>
      </c>
      <c r="E988" s="662" t="s">
        <v>5996</v>
      </c>
      <c r="F988" s="665">
        <v>1</v>
      </c>
      <c r="G988" s="665">
        <v>3680.54</v>
      </c>
      <c r="H988" s="665">
        <v>1</v>
      </c>
      <c r="I988" s="665">
        <v>3680.54</v>
      </c>
      <c r="J988" s="665"/>
      <c r="K988" s="665"/>
      <c r="L988" s="665"/>
      <c r="M988" s="665"/>
      <c r="N988" s="665"/>
      <c r="O988" s="665"/>
      <c r="P988" s="678"/>
      <c r="Q988" s="666"/>
    </row>
    <row r="989" spans="1:17" ht="14.4" customHeight="1" x14ac:dyDescent="0.3">
      <c r="A989" s="661" t="s">
        <v>569</v>
      </c>
      <c r="B989" s="662" t="s">
        <v>6979</v>
      </c>
      <c r="C989" s="662" t="s">
        <v>5558</v>
      </c>
      <c r="D989" s="662" t="s">
        <v>5997</v>
      </c>
      <c r="E989" s="662" t="s">
        <v>5996</v>
      </c>
      <c r="F989" s="665">
        <v>2</v>
      </c>
      <c r="G989" s="665">
        <v>4223.6000000000004</v>
      </c>
      <c r="H989" s="665">
        <v>1</v>
      </c>
      <c r="I989" s="665">
        <v>2111.8000000000002</v>
      </c>
      <c r="J989" s="665"/>
      <c r="K989" s="665"/>
      <c r="L989" s="665"/>
      <c r="M989" s="665"/>
      <c r="N989" s="665">
        <v>2</v>
      </c>
      <c r="O989" s="665">
        <v>4223.6000000000004</v>
      </c>
      <c r="P989" s="678">
        <v>1</v>
      </c>
      <c r="Q989" s="666">
        <v>2111.8000000000002</v>
      </c>
    </row>
    <row r="990" spans="1:17" ht="14.4" customHeight="1" x14ac:dyDescent="0.3">
      <c r="A990" s="661" t="s">
        <v>569</v>
      </c>
      <c r="B990" s="662" t="s">
        <v>6979</v>
      </c>
      <c r="C990" s="662" t="s">
        <v>5558</v>
      </c>
      <c r="D990" s="662" t="s">
        <v>6998</v>
      </c>
      <c r="E990" s="662" t="s">
        <v>6999</v>
      </c>
      <c r="F990" s="665">
        <v>1</v>
      </c>
      <c r="G990" s="665">
        <v>4644.9799999999996</v>
      </c>
      <c r="H990" s="665">
        <v>1</v>
      </c>
      <c r="I990" s="665">
        <v>4644.9799999999996</v>
      </c>
      <c r="J990" s="665"/>
      <c r="K990" s="665"/>
      <c r="L990" s="665"/>
      <c r="M990" s="665"/>
      <c r="N990" s="665"/>
      <c r="O990" s="665"/>
      <c r="P990" s="678"/>
      <c r="Q990" s="666"/>
    </row>
    <row r="991" spans="1:17" ht="14.4" customHeight="1" x14ac:dyDescent="0.3">
      <c r="A991" s="661" t="s">
        <v>569</v>
      </c>
      <c r="B991" s="662" t="s">
        <v>6979</v>
      </c>
      <c r="C991" s="662" t="s">
        <v>5558</v>
      </c>
      <c r="D991" s="662" t="s">
        <v>5998</v>
      </c>
      <c r="E991" s="662" t="s">
        <v>5999</v>
      </c>
      <c r="F991" s="665">
        <v>13</v>
      </c>
      <c r="G991" s="665">
        <v>13445.77</v>
      </c>
      <c r="H991" s="665">
        <v>1</v>
      </c>
      <c r="I991" s="665">
        <v>1034.29</v>
      </c>
      <c r="J991" s="665">
        <v>11</v>
      </c>
      <c r="K991" s="665">
        <v>11377.19</v>
      </c>
      <c r="L991" s="665">
        <v>0.84615384615384615</v>
      </c>
      <c r="M991" s="665">
        <v>1034.29</v>
      </c>
      <c r="N991" s="665">
        <v>3</v>
      </c>
      <c r="O991" s="665">
        <v>3102.87</v>
      </c>
      <c r="P991" s="678">
        <v>0.23076923076923075</v>
      </c>
      <c r="Q991" s="666">
        <v>1034.29</v>
      </c>
    </row>
    <row r="992" spans="1:17" ht="14.4" customHeight="1" x14ac:dyDescent="0.3">
      <c r="A992" s="661" t="s">
        <v>569</v>
      </c>
      <c r="B992" s="662" t="s">
        <v>6979</v>
      </c>
      <c r="C992" s="662" t="s">
        <v>5558</v>
      </c>
      <c r="D992" s="662" t="s">
        <v>6000</v>
      </c>
      <c r="E992" s="662" t="s">
        <v>5999</v>
      </c>
      <c r="F992" s="665">
        <v>12</v>
      </c>
      <c r="G992" s="665">
        <v>13194.96</v>
      </c>
      <c r="H992" s="665">
        <v>1</v>
      </c>
      <c r="I992" s="665">
        <v>1099.58</v>
      </c>
      <c r="J992" s="665">
        <v>4</v>
      </c>
      <c r="K992" s="665">
        <v>4398.32</v>
      </c>
      <c r="L992" s="665">
        <v>0.33333333333333331</v>
      </c>
      <c r="M992" s="665">
        <v>1099.58</v>
      </c>
      <c r="N992" s="665">
        <v>7</v>
      </c>
      <c r="O992" s="665">
        <v>7697.0599999999995</v>
      </c>
      <c r="P992" s="678">
        <v>0.58333333333333337</v>
      </c>
      <c r="Q992" s="666">
        <v>1099.58</v>
      </c>
    </row>
    <row r="993" spans="1:17" ht="14.4" customHeight="1" x14ac:dyDescent="0.3">
      <c r="A993" s="661" t="s">
        <v>569</v>
      </c>
      <c r="B993" s="662" t="s">
        <v>6979</v>
      </c>
      <c r="C993" s="662" t="s">
        <v>5558</v>
      </c>
      <c r="D993" s="662" t="s">
        <v>6001</v>
      </c>
      <c r="E993" s="662" t="s">
        <v>5999</v>
      </c>
      <c r="F993" s="665">
        <v>7</v>
      </c>
      <c r="G993" s="665">
        <v>8262.94</v>
      </c>
      <c r="H993" s="665">
        <v>1</v>
      </c>
      <c r="I993" s="665">
        <v>1180.42</v>
      </c>
      <c r="J993" s="665">
        <v>7</v>
      </c>
      <c r="K993" s="665">
        <v>8262.94</v>
      </c>
      <c r="L993" s="665">
        <v>1</v>
      </c>
      <c r="M993" s="665">
        <v>1180.42</v>
      </c>
      <c r="N993" s="665">
        <v>2</v>
      </c>
      <c r="O993" s="665">
        <v>2360.84</v>
      </c>
      <c r="P993" s="678">
        <v>0.2857142857142857</v>
      </c>
      <c r="Q993" s="666">
        <v>1180.42</v>
      </c>
    </row>
    <row r="994" spans="1:17" ht="14.4" customHeight="1" x14ac:dyDescent="0.3">
      <c r="A994" s="661" t="s">
        <v>569</v>
      </c>
      <c r="B994" s="662" t="s">
        <v>6979</v>
      </c>
      <c r="C994" s="662" t="s">
        <v>5558</v>
      </c>
      <c r="D994" s="662" t="s">
        <v>6002</v>
      </c>
      <c r="E994" s="662" t="s">
        <v>5999</v>
      </c>
      <c r="F994" s="665">
        <v>12</v>
      </c>
      <c r="G994" s="665">
        <v>14973.359999999999</v>
      </c>
      <c r="H994" s="665">
        <v>1</v>
      </c>
      <c r="I994" s="665">
        <v>1247.78</v>
      </c>
      <c r="J994" s="665">
        <v>1</v>
      </c>
      <c r="K994" s="665">
        <v>1247.78</v>
      </c>
      <c r="L994" s="665">
        <v>8.3333333333333343E-2</v>
      </c>
      <c r="M994" s="665">
        <v>1247.78</v>
      </c>
      <c r="N994" s="665"/>
      <c r="O994" s="665"/>
      <c r="P994" s="678"/>
      <c r="Q994" s="666"/>
    </row>
    <row r="995" spans="1:17" ht="14.4" customHeight="1" x14ac:dyDescent="0.3">
      <c r="A995" s="661" t="s">
        <v>569</v>
      </c>
      <c r="B995" s="662" t="s">
        <v>6979</v>
      </c>
      <c r="C995" s="662" t="s">
        <v>5558</v>
      </c>
      <c r="D995" s="662" t="s">
        <v>6003</v>
      </c>
      <c r="E995" s="662" t="s">
        <v>5999</v>
      </c>
      <c r="F995" s="665">
        <v>3</v>
      </c>
      <c r="G995" s="665">
        <v>4128.87</v>
      </c>
      <c r="H995" s="665">
        <v>1</v>
      </c>
      <c r="I995" s="665">
        <v>1376.29</v>
      </c>
      <c r="J995" s="665">
        <v>1</v>
      </c>
      <c r="K995" s="665">
        <v>1376.29</v>
      </c>
      <c r="L995" s="665">
        <v>0.33333333333333331</v>
      </c>
      <c r="M995" s="665">
        <v>1376.29</v>
      </c>
      <c r="N995" s="665">
        <v>2</v>
      </c>
      <c r="O995" s="665">
        <v>2752.58</v>
      </c>
      <c r="P995" s="678">
        <v>0.66666666666666663</v>
      </c>
      <c r="Q995" s="666">
        <v>1376.29</v>
      </c>
    </row>
    <row r="996" spans="1:17" ht="14.4" customHeight="1" x14ac:dyDescent="0.3">
      <c r="A996" s="661" t="s">
        <v>569</v>
      </c>
      <c r="B996" s="662" t="s">
        <v>6979</v>
      </c>
      <c r="C996" s="662" t="s">
        <v>5558</v>
      </c>
      <c r="D996" s="662" t="s">
        <v>6004</v>
      </c>
      <c r="E996" s="662" t="s">
        <v>6005</v>
      </c>
      <c r="F996" s="665">
        <v>1</v>
      </c>
      <c r="G996" s="665">
        <v>10625.84</v>
      </c>
      <c r="H996" s="665">
        <v>1</v>
      </c>
      <c r="I996" s="665">
        <v>10625.84</v>
      </c>
      <c r="J996" s="665"/>
      <c r="K996" s="665"/>
      <c r="L996" s="665"/>
      <c r="M996" s="665"/>
      <c r="N996" s="665"/>
      <c r="O996" s="665"/>
      <c r="P996" s="678"/>
      <c r="Q996" s="666"/>
    </row>
    <row r="997" spans="1:17" ht="14.4" customHeight="1" x14ac:dyDescent="0.3">
      <c r="A997" s="661" t="s">
        <v>569</v>
      </c>
      <c r="B997" s="662" t="s">
        <v>6979</v>
      </c>
      <c r="C997" s="662" t="s">
        <v>5558</v>
      </c>
      <c r="D997" s="662" t="s">
        <v>7000</v>
      </c>
      <c r="E997" s="662" t="s">
        <v>7001</v>
      </c>
      <c r="F997" s="665"/>
      <c r="G997" s="665"/>
      <c r="H997" s="665"/>
      <c r="I997" s="665"/>
      <c r="J997" s="665">
        <v>1</v>
      </c>
      <c r="K997" s="665">
        <v>687</v>
      </c>
      <c r="L997" s="665"/>
      <c r="M997" s="665">
        <v>687</v>
      </c>
      <c r="N997" s="665"/>
      <c r="O997" s="665"/>
      <c r="P997" s="678"/>
      <c r="Q997" s="666"/>
    </row>
    <row r="998" spans="1:17" ht="14.4" customHeight="1" x14ac:dyDescent="0.3">
      <c r="A998" s="661" t="s">
        <v>569</v>
      </c>
      <c r="B998" s="662" t="s">
        <v>6979</v>
      </c>
      <c r="C998" s="662" t="s">
        <v>5558</v>
      </c>
      <c r="D998" s="662" t="s">
        <v>6006</v>
      </c>
      <c r="E998" s="662" t="s">
        <v>6007</v>
      </c>
      <c r="F998" s="665">
        <v>8</v>
      </c>
      <c r="G998" s="665">
        <v>20516</v>
      </c>
      <c r="H998" s="665">
        <v>1</v>
      </c>
      <c r="I998" s="665">
        <v>2564.5</v>
      </c>
      <c r="J998" s="665">
        <v>4</v>
      </c>
      <c r="K998" s="665">
        <v>10258</v>
      </c>
      <c r="L998" s="665">
        <v>0.5</v>
      </c>
      <c r="M998" s="665">
        <v>2564.5</v>
      </c>
      <c r="N998" s="665"/>
      <c r="O998" s="665"/>
      <c r="P998" s="678"/>
      <c r="Q998" s="666"/>
    </row>
    <row r="999" spans="1:17" ht="14.4" customHeight="1" x14ac:dyDescent="0.3">
      <c r="A999" s="661" t="s">
        <v>569</v>
      </c>
      <c r="B999" s="662" t="s">
        <v>6979</v>
      </c>
      <c r="C999" s="662" t="s">
        <v>5558</v>
      </c>
      <c r="D999" s="662" t="s">
        <v>6008</v>
      </c>
      <c r="E999" s="662" t="s">
        <v>6009</v>
      </c>
      <c r="F999" s="665">
        <v>2</v>
      </c>
      <c r="G999" s="665">
        <v>3887.8</v>
      </c>
      <c r="H999" s="665">
        <v>1</v>
      </c>
      <c r="I999" s="665">
        <v>1943.9</v>
      </c>
      <c r="J999" s="665">
        <v>2.2000000000000002</v>
      </c>
      <c r="K999" s="665">
        <v>4276.58</v>
      </c>
      <c r="L999" s="665">
        <v>1.0999999999999999</v>
      </c>
      <c r="M999" s="665">
        <v>1943.8999999999999</v>
      </c>
      <c r="N999" s="665"/>
      <c r="O999" s="665"/>
      <c r="P999" s="678"/>
      <c r="Q999" s="666"/>
    </row>
    <row r="1000" spans="1:17" ht="14.4" customHeight="1" x14ac:dyDescent="0.3">
      <c r="A1000" s="661" t="s">
        <v>569</v>
      </c>
      <c r="B1000" s="662" t="s">
        <v>6979</v>
      </c>
      <c r="C1000" s="662" t="s">
        <v>5558</v>
      </c>
      <c r="D1000" s="662" t="s">
        <v>6010</v>
      </c>
      <c r="E1000" s="662" t="s">
        <v>6011</v>
      </c>
      <c r="F1000" s="665">
        <v>2</v>
      </c>
      <c r="G1000" s="665">
        <v>3887.8</v>
      </c>
      <c r="H1000" s="665">
        <v>1</v>
      </c>
      <c r="I1000" s="665">
        <v>1943.9</v>
      </c>
      <c r="J1000" s="665">
        <v>2.2000000000000002</v>
      </c>
      <c r="K1000" s="665">
        <v>4276.58</v>
      </c>
      <c r="L1000" s="665">
        <v>1.0999999999999999</v>
      </c>
      <c r="M1000" s="665">
        <v>1943.8999999999999</v>
      </c>
      <c r="N1000" s="665"/>
      <c r="O1000" s="665"/>
      <c r="P1000" s="678"/>
      <c r="Q1000" s="666"/>
    </row>
    <row r="1001" spans="1:17" ht="14.4" customHeight="1" x14ac:dyDescent="0.3">
      <c r="A1001" s="661" t="s">
        <v>569</v>
      </c>
      <c r="B1001" s="662" t="s">
        <v>6979</v>
      </c>
      <c r="C1001" s="662" t="s">
        <v>5558</v>
      </c>
      <c r="D1001" s="662" t="s">
        <v>6014</v>
      </c>
      <c r="E1001" s="662" t="s">
        <v>6015</v>
      </c>
      <c r="F1001" s="665">
        <v>1</v>
      </c>
      <c r="G1001" s="665">
        <v>2117.29</v>
      </c>
      <c r="H1001" s="665">
        <v>1</v>
      </c>
      <c r="I1001" s="665">
        <v>2117.29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569</v>
      </c>
      <c r="B1002" s="662" t="s">
        <v>6979</v>
      </c>
      <c r="C1002" s="662" t="s">
        <v>5558</v>
      </c>
      <c r="D1002" s="662" t="s">
        <v>6016</v>
      </c>
      <c r="E1002" s="662" t="s">
        <v>6017</v>
      </c>
      <c r="F1002" s="665">
        <v>4</v>
      </c>
      <c r="G1002" s="665">
        <v>1998.12</v>
      </c>
      <c r="H1002" s="665">
        <v>1</v>
      </c>
      <c r="I1002" s="665">
        <v>499.53</v>
      </c>
      <c r="J1002" s="665">
        <v>15</v>
      </c>
      <c r="K1002" s="665">
        <v>7492.95</v>
      </c>
      <c r="L1002" s="665">
        <v>3.75</v>
      </c>
      <c r="M1002" s="665">
        <v>499.53</v>
      </c>
      <c r="N1002" s="665">
        <v>11</v>
      </c>
      <c r="O1002" s="665">
        <v>5494.83</v>
      </c>
      <c r="P1002" s="678">
        <v>2.75</v>
      </c>
      <c r="Q1002" s="666">
        <v>499.53</v>
      </c>
    </row>
    <row r="1003" spans="1:17" ht="14.4" customHeight="1" x14ac:dyDescent="0.3">
      <c r="A1003" s="661" t="s">
        <v>569</v>
      </c>
      <c r="B1003" s="662" t="s">
        <v>6979</v>
      </c>
      <c r="C1003" s="662" t="s">
        <v>5558</v>
      </c>
      <c r="D1003" s="662" t="s">
        <v>6018</v>
      </c>
      <c r="E1003" s="662" t="s">
        <v>6017</v>
      </c>
      <c r="F1003" s="665">
        <v>17</v>
      </c>
      <c r="G1003" s="665">
        <v>7258.66</v>
      </c>
      <c r="H1003" s="665">
        <v>1</v>
      </c>
      <c r="I1003" s="665">
        <v>426.98</v>
      </c>
      <c r="J1003" s="665">
        <v>5</v>
      </c>
      <c r="K1003" s="665">
        <v>2134.9</v>
      </c>
      <c r="L1003" s="665">
        <v>0.29411764705882354</v>
      </c>
      <c r="M1003" s="665">
        <v>426.98</v>
      </c>
      <c r="N1003" s="665">
        <v>8</v>
      </c>
      <c r="O1003" s="665">
        <v>3415.84</v>
      </c>
      <c r="P1003" s="678">
        <v>0.4705882352941177</v>
      </c>
      <c r="Q1003" s="666">
        <v>426.98</v>
      </c>
    </row>
    <row r="1004" spans="1:17" ht="14.4" customHeight="1" x14ac:dyDescent="0.3">
      <c r="A1004" s="661" t="s">
        <v>569</v>
      </c>
      <c r="B1004" s="662" t="s">
        <v>6979</v>
      </c>
      <c r="C1004" s="662" t="s">
        <v>5558</v>
      </c>
      <c r="D1004" s="662" t="s">
        <v>7002</v>
      </c>
      <c r="E1004" s="662" t="s">
        <v>7003</v>
      </c>
      <c r="F1004" s="665">
        <v>2</v>
      </c>
      <c r="G1004" s="665">
        <v>10500.44</v>
      </c>
      <c r="H1004" s="665">
        <v>1</v>
      </c>
      <c r="I1004" s="665">
        <v>5250.22</v>
      </c>
      <c r="J1004" s="665"/>
      <c r="K1004" s="665"/>
      <c r="L1004" s="665"/>
      <c r="M1004" s="665"/>
      <c r="N1004" s="665"/>
      <c r="O1004" s="665"/>
      <c r="P1004" s="678"/>
      <c r="Q1004" s="666"/>
    </row>
    <row r="1005" spans="1:17" ht="14.4" customHeight="1" x14ac:dyDescent="0.3">
      <c r="A1005" s="661" t="s">
        <v>569</v>
      </c>
      <c r="B1005" s="662" t="s">
        <v>6979</v>
      </c>
      <c r="C1005" s="662" t="s">
        <v>5558</v>
      </c>
      <c r="D1005" s="662" t="s">
        <v>6019</v>
      </c>
      <c r="E1005" s="662" t="s">
        <v>6020</v>
      </c>
      <c r="F1005" s="665">
        <v>1</v>
      </c>
      <c r="G1005" s="665">
        <v>9657.8700000000008</v>
      </c>
      <c r="H1005" s="665">
        <v>1</v>
      </c>
      <c r="I1005" s="665">
        <v>9657.8700000000008</v>
      </c>
      <c r="J1005" s="665">
        <v>4</v>
      </c>
      <c r="K1005" s="665">
        <v>38631.480000000003</v>
      </c>
      <c r="L1005" s="665">
        <v>4</v>
      </c>
      <c r="M1005" s="665">
        <v>9657.8700000000008</v>
      </c>
      <c r="N1005" s="665">
        <v>3</v>
      </c>
      <c r="O1005" s="665">
        <v>28973.61</v>
      </c>
      <c r="P1005" s="678">
        <v>3</v>
      </c>
      <c r="Q1005" s="666">
        <v>9657.8700000000008</v>
      </c>
    </row>
    <row r="1006" spans="1:17" ht="14.4" customHeight="1" x14ac:dyDescent="0.3">
      <c r="A1006" s="661" t="s">
        <v>569</v>
      </c>
      <c r="B1006" s="662" t="s">
        <v>6979</v>
      </c>
      <c r="C1006" s="662" t="s">
        <v>5558</v>
      </c>
      <c r="D1006" s="662" t="s">
        <v>6021</v>
      </c>
      <c r="E1006" s="662" t="s">
        <v>5980</v>
      </c>
      <c r="F1006" s="665">
        <v>29</v>
      </c>
      <c r="G1006" s="665">
        <v>2001.58</v>
      </c>
      <c r="H1006" s="665">
        <v>1</v>
      </c>
      <c r="I1006" s="665">
        <v>69.02</v>
      </c>
      <c r="J1006" s="665">
        <v>18</v>
      </c>
      <c r="K1006" s="665">
        <v>1242.3600000000001</v>
      </c>
      <c r="L1006" s="665">
        <v>0.62068965517241392</v>
      </c>
      <c r="M1006" s="665">
        <v>69.02000000000001</v>
      </c>
      <c r="N1006" s="665">
        <v>28</v>
      </c>
      <c r="O1006" s="665">
        <v>1932.56</v>
      </c>
      <c r="P1006" s="678">
        <v>0.96551724137931039</v>
      </c>
      <c r="Q1006" s="666">
        <v>69.02</v>
      </c>
    </row>
    <row r="1007" spans="1:17" ht="14.4" customHeight="1" x14ac:dyDescent="0.3">
      <c r="A1007" s="661" t="s">
        <v>569</v>
      </c>
      <c r="B1007" s="662" t="s">
        <v>6979</v>
      </c>
      <c r="C1007" s="662" t="s">
        <v>5558</v>
      </c>
      <c r="D1007" s="662" t="s">
        <v>6022</v>
      </c>
      <c r="E1007" s="662" t="s">
        <v>5980</v>
      </c>
      <c r="F1007" s="665">
        <v>4</v>
      </c>
      <c r="G1007" s="665">
        <v>339.92</v>
      </c>
      <c r="H1007" s="665">
        <v>1</v>
      </c>
      <c r="I1007" s="665">
        <v>84.98</v>
      </c>
      <c r="J1007" s="665">
        <v>2</v>
      </c>
      <c r="K1007" s="665">
        <v>169.96</v>
      </c>
      <c r="L1007" s="665">
        <v>0.5</v>
      </c>
      <c r="M1007" s="665">
        <v>84.98</v>
      </c>
      <c r="N1007" s="665">
        <v>18</v>
      </c>
      <c r="O1007" s="665">
        <v>1529.64</v>
      </c>
      <c r="P1007" s="678">
        <v>4.5</v>
      </c>
      <c r="Q1007" s="666">
        <v>84.98</v>
      </c>
    </row>
    <row r="1008" spans="1:17" ht="14.4" customHeight="1" x14ac:dyDescent="0.3">
      <c r="A1008" s="661" t="s">
        <v>569</v>
      </c>
      <c r="B1008" s="662" t="s">
        <v>6979</v>
      </c>
      <c r="C1008" s="662" t="s">
        <v>5558</v>
      </c>
      <c r="D1008" s="662" t="s">
        <v>6031</v>
      </c>
      <c r="E1008" s="662" t="s">
        <v>6030</v>
      </c>
      <c r="F1008" s="665">
        <v>3</v>
      </c>
      <c r="G1008" s="665">
        <v>2139.06</v>
      </c>
      <c r="H1008" s="665">
        <v>1</v>
      </c>
      <c r="I1008" s="665">
        <v>713.02</v>
      </c>
      <c r="J1008" s="665">
        <v>3</v>
      </c>
      <c r="K1008" s="665">
        <v>2139.06</v>
      </c>
      <c r="L1008" s="665">
        <v>1</v>
      </c>
      <c r="M1008" s="665">
        <v>713.02</v>
      </c>
      <c r="N1008" s="665">
        <v>1</v>
      </c>
      <c r="O1008" s="665">
        <v>713.02</v>
      </c>
      <c r="P1008" s="678">
        <v>0.33333333333333331</v>
      </c>
      <c r="Q1008" s="666">
        <v>713.02</v>
      </c>
    </row>
    <row r="1009" spans="1:17" ht="14.4" customHeight="1" x14ac:dyDescent="0.3">
      <c r="A1009" s="661" t="s">
        <v>569</v>
      </c>
      <c r="B1009" s="662" t="s">
        <v>6979</v>
      </c>
      <c r="C1009" s="662" t="s">
        <v>5558</v>
      </c>
      <c r="D1009" s="662" t="s">
        <v>6032</v>
      </c>
      <c r="E1009" s="662" t="s">
        <v>6033</v>
      </c>
      <c r="F1009" s="665">
        <v>23</v>
      </c>
      <c r="G1009" s="665">
        <v>5291.6100000000006</v>
      </c>
      <c r="H1009" s="665">
        <v>1</v>
      </c>
      <c r="I1009" s="665">
        <v>230.07000000000002</v>
      </c>
      <c r="J1009" s="665">
        <v>5</v>
      </c>
      <c r="K1009" s="665">
        <v>1150.3499999999999</v>
      </c>
      <c r="L1009" s="665">
        <v>0.21739130434782605</v>
      </c>
      <c r="M1009" s="665">
        <v>230.07</v>
      </c>
      <c r="N1009" s="665">
        <v>2</v>
      </c>
      <c r="O1009" s="665">
        <v>460.14</v>
      </c>
      <c r="P1009" s="678">
        <v>8.6956521739130418E-2</v>
      </c>
      <c r="Q1009" s="666">
        <v>230.07</v>
      </c>
    </row>
    <row r="1010" spans="1:17" ht="14.4" customHeight="1" x14ac:dyDescent="0.3">
      <c r="A1010" s="661" t="s">
        <v>569</v>
      </c>
      <c r="B1010" s="662" t="s">
        <v>6979</v>
      </c>
      <c r="C1010" s="662" t="s">
        <v>5558</v>
      </c>
      <c r="D1010" s="662" t="s">
        <v>6034</v>
      </c>
      <c r="E1010" s="662" t="s">
        <v>6035</v>
      </c>
      <c r="F1010" s="665">
        <v>1</v>
      </c>
      <c r="G1010" s="665">
        <v>123.33</v>
      </c>
      <c r="H1010" s="665">
        <v>1</v>
      </c>
      <c r="I1010" s="665">
        <v>123.33</v>
      </c>
      <c r="J1010" s="665">
        <v>3</v>
      </c>
      <c r="K1010" s="665">
        <v>369.99</v>
      </c>
      <c r="L1010" s="665">
        <v>3</v>
      </c>
      <c r="M1010" s="665">
        <v>123.33</v>
      </c>
      <c r="N1010" s="665"/>
      <c r="O1010" s="665"/>
      <c r="P1010" s="678"/>
      <c r="Q1010" s="666"/>
    </row>
    <row r="1011" spans="1:17" ht="14.4" customHeight="1" x14ac:dyDescent="0.3">
      <c r="A1011" s="661" t="s">
        <v>569</v>
      </c>
      <c r="B1011" s="662" t="s">
        <v>6979</v>
      </c>
      <c r="C1011" s="662" t="s">
        <v>5558</v>
      </c>
      <c r="D1011" s="662" t="s">
        <v>6036</v>
      </c>
      <c r="E1011" s="662" t="s">
        <v>6035</v>
      </c>
      <c r="F1011" s="665">
        <v>2</v>
      </c>
      <c r="G1011" s="665">
        <v>182.4</v>
      </c>
      <c r="H1011" s="665">
        <v>1</v>
      </c>
      <c r="I1011" s="665">
        <v>91.2</v>
      </c>
      <c r="J1011" s="665"/>
      <c r="K1011" s="665"/>
      <c r="L1011" s="665"/>
      <c r="M1011" s="665"/>
      <c r="N1011" s="665"/>
      <c r="O1011" s="665"/>
      <c r="P1011" s="678"/>
      <c r="Q1011" s="666"/>
    </row>
    <row r="1012" spans="1:17" ht="14.4" customHeight="1" x14ac:dyDescent="0.3">
      <c r="A1012" s="661" t="s">
        <v>569</v>
      </c>
      <c r="B1012" s="662" t="s">
        <v>6979</v>
      </c>
      <c r="C1012" s="662" t="s">
        <v>5558</v>
      </c>
      <c r="D1012" s="662" t="s">
        <v>6037</v>
      </c>
      <c r="E1012" s="662" t="s">
        <v>6038</v>
      </c>
      <c r="F1012" s="665">
        <v>13</v>
      </c>
      <c r="G1012" s="665">
        <v>2829.3199999999997</v>
      </c>
      <c r="H1012" s="665">
        <v>1</v>
      </c>
      <c r="I1012" s="665">
        <v>217.64</v>
      </c>
      <c r="J1012" s="665">
        <v>9</v>
      </c>
      <c r="K1012" s="665">
        <v>1958.7599999999998</v>
      </c>
      <c r="L1012" s="665">
        <v>0.69230769230769229</v>
      </c>
      <c r="M1012" s="665">
        <v>217.64</v>
      </c>
      <c r="N1012" s="665">
        <v>3</v>
      </c>
      <c r="O1012" s="665">
        <v>652.91999999999996</v>
      </c>
      <c r="P1012" s="678">
        <v>0.23076923076923078</v>
      </c>
      <c r="Q1012" s="666">
        <v>217.64</v>
      </c>
    </row>
    <row r="1013" spans="1:17" ht="14.4" customHeight="1" x14ac:dyDescent="0.3">
      <c r="A1013" s="661" t="s">
        <v>569</v>
      </c>
      <c r="B1013" s="662" t="s">
        <v>6979</v>
      </c>
      <c r="C1013" s="662" t="s">
        <v>5558</v>
      </c>
      <c r="D1013" s="662" t="s">
        <v>6039</v>
      </c>
      <c r="E1013" s="662" t="s">
        <v>6038</v>
      </c>
      <c r="F1013" s="665">
        <v>2</v>
      </c>
      <c r="G1013" s="665">
        <v>530.62</v>
      </c>
      <c r="H1013" s="665">
        <v>1</v>
      </c>
      <c r="I1013" s="665">
        <v>265.31</v>
      </c>
      <c r="J1013" s="665">
        <v>5</v>
      </c>
      <c r="K1013" s="665">
        <v>1326.55</v>
      </c>
      <c r="L1013" s="665">
        <v>2.5</v>
      </c>
      <c r="M1013" s="665">
        <v>265.31</v>
      </c>
      <c r="N1013" s="665">
        <v>5</v>
      </c>
      <c r="O1013" s="665">
        <v>1326.55</v>
      </c>
      <c r="P1013" s="678">
        <v>2.5</v>
      </c>
      <c r="Q1013" s="666">
        <v>265.31</v>
      </c>
    </row>
    <row r="1014" spans="1:17" ht="14.4" customHeight="1" x14ac:dyDescent="0.3">
      <c r="A1014" s="661" t="s">
        <v>569</v>
      </c>
      <c r="B1014" s="662" t="s">
        <v>6979</v>
      </c>
      <c r="C1014" s="662" t="s">
        <v>5558</v>
      </c>
      <c r="D1014" s="662" t="s">
        <v>6042</v>
      </c>
      <c r="E1014" s="662" t="s">
        <v>6043</v>
      </c>
      <c r="F1014" s="665">
        <v>5</v>
      </c>
      <c r="G1014" s="665">
        <v>2590.8999999999996</v>
      </c>
      <c r="H1014" s="665">
        <v>1</v>
      </c>
      <c r="I1014" s="665">
        <v>518.17999999999995</v>
      </c>
      <c r="J1014" s="665">
        <v>5</v>
      </c>
      <c r="K1014" s="665">
        <v>2590.8999999999996</v>
      </c>
      <c r="L1014" s="665">
        <v>1</v>
      </c>
      <c r="M1014" s="665">
        <v>518.17999999999995</v>
      </c>
      <c r="N1014" s="665">
        <v>1</v>
      </c>
      <c r="O1014" s="665">
        <v>518.17999999999995</v>
      </c>
      <c r="P1014" s="678">
        <v>0.2</v>
      </c>
      <c r="Q1014" s="666">
        <v>518.17999999999995</v>
      </c>
    </row>
    <row r="1015" spans="1:17" ht="14.4" customHeight="1" x14ac:dyDescent="0.3">
      <c r="A1015" s="661" t="s">
        <v>569</v>
      </c>
      <c r="B1015" s="662" t="s">
        <v>6979</v>
      </c>
      <c r="C1015" s="662" t="s">
        <v>5558</v>
      </c>
      <c r="D1015" s="662" t="s">
        <v>6044</v>
      </c>
      <c r="E1015" s="662" t="s">
        <v>6045</v>
      </c>
      <c r="F1015" s="665">
        <v>1</v>
      </c>
      <c r="G1015" s="665">
        <v>1034.29</v>
      </c>
      <c r="H1015" s="665">
        <v>1</v>
      </c>
      <c r="I1015" s="665">
        <v>1034.29</v>
      </c>
      <c r="J1015" s="665"/>
      <c r="K1015" s="665"/>
      <c r="L1015" s="665"/>
      <c r="M1015" s="665"/>
      <c r="N1015" s="665"/>
      <c r="O1015" s="665"/>
      <c r="P1015" s="678"/>
      <c r="Q1015" s="666"/>
    </row>
    <row r="1016" spans="1:17" ht="14.4" customHeight="1" x14ac:dyDescent="0.3">
      <c r="A1016" s="661" t="s">
        <v>569</v>
      </c>
      <c r="B1016" s="662" t="s">
        <v>6979</v>
      </c>
      <c r="C1016" s="662" t="s">
        <v>5558</v>
      </c>
      <c r="D1016" s="662" t="s">
        <v>6046</v>
      </c>
      <c r="E1016" s="662" t="s">
        <v>5978</v>
      </c>
      <c r="F1016" s="665">
        <v>1</v>
      </c>
      <c r="G1016" s="665">
        <v>91.2</v>
      </c>
      <c r="H1016" s="665">
        <v>1</v>
      </c>
      <c r="I1016" s="665">
        <v>91.2</v>
      </c>
      <c r="J1016" s="665">
        <v>1</v>
      </c>
      <c r="K1016" s="665">
        <v>91.2</v>
      </c>
      <c r="L1016" s="665">
        <v>1</v>
      </c>
      <c r="M1016" s="665">
        <v>91.2</v>
      </c>
      <c r="N1016" s="665"/>
      <c r="O1016" s="665"/>
      <c r="P1016" s="678"/>
      <c r="Q1016" s="666"/>
    </row>
    <row r="1017" spans="1:17" ht="14.4" customHeight="1" x14ac:dyDescent="0.3">
      <c r="A1017" s="661" t="s">
        <v>569</v>
      </c>
      <c r="B1017" s="662" t="s">
        <v>6979</v>
      </c>
      <c r="C1017" s="662" t="s">
        <v>5558</v>
      </c>
      <c r="D1017" s="662" t="s">
        <v>6047</v>
      </c>
      <c r="E1017" s="662" t="s">
        <v>5980</v>
      </c>
      <c r="F1017" s="665"/>
      <c r="G1017" s="665"/>
      <c r="H1017" s="665"/>
      <c r="I1017" s="665"/>
      <c r="J1017" s="665">
        <v>6</v>
      </c>
      <c r="K1017" s="665">
        <v>578.28</v>
      </c>
      <c r="L1017" s="665"/>
      <c r="M1017" s="665">
        <v>96.38</v>
      </c>
      <c r="N1017" s="665">
        <v>5</v>
      </c>
      <c r="O1017" s="665">
        <v>481.9</v>
      </c>
      <c r="P1017" s="678"/>
      <c r="Q1017" s="666">
        <v>96.38</v>
      </c>
    </row>
    <row r="1018" spans="1:17" ht="14.4" customHeight="1" x14ac:dyDescent="0.3">
      <c r="A1018" s="661" t="s">
        <v>569</v>
      </c>
      <c r="B1018" s="662" t="s">
        <v>6979</v>
      </c>
      <c r="C1018" s="662" t="s">
        <v>5558</v>
      </c>
      <c r="D1018" s="662" t="s">
        <v>6048</v>
      </c>
      <c r="E1018" s="662" t="s">
        <v>5980</v>
      </c>
      <c r="F1018" s="665">
        <v>11</v>
      </c>
      <c r="G1018" s="665">
        <v>1333.75</v>
      </c>
      <c r="H1018" s="665">
        <v>1</v>
      </c>
      <c r="I1018" s="665">
        <v>121.25</v>
      </c>
      <c r="J1018" s="665">
        <v>18</v>
      </c>
      <c r="K1018" s="665">
        <v>2182.5</v>
      </c>
      <c r="L1018" s="665">
        <v>1.6363636363636365</v>
      </c>
      <c r="M1018" s="665">
        <v>121.25</v>
      </c>
      <c r="N1018" s="665">
        <v>5</v>
      </c>
      <c r="O1018" s="665">
        <v>606.25</v>
      </c>
      <c r="P1018" s="678">
        <v>0.45454545454545453</v>
      </c>
      <c r="Q1018" s="666">
        <v>121.25</v>
      </c>
    </row>
    <row r="1019" spans="1:17" ht="14.4" customHeight="1" x14ac:dyDescent="0.3">
      <c r="A1019" s="661" t="s">
        <v>569</v>
      </c>
      <c r="B1019" s="662" t="s">
        <v>6979</v>
      </c>
      <c r="C1019" s="662" t="s">
        <v>5558</v>
      </c>
      <c r="D1019" s="662" t="s">
        <v>6049</v>
      </c>
      <c r="E1019" s="662" t="s">
        <v>5980</v>
      </c>
      <c r="F1019" s="665">
        <v>3</v>
      </c>
      <c r="G1019" s="665">
        <v>310.92</v>
      </c>
      <c r="H1019" s="665">
        <v>1</v>
      </c>
      <c r="I1019" s="665">
        <v>103.64</v>
      </c>
      <c r="J1019" s="665">
        <v>1</v>
      </c>
      <c r="K1019" s="665">
        <v>103.64</v>
      </c>
      <c r="L1019" s="665">
        <v>0.33333333333333331</v>
      </c>
      <c r="M1019" s="665">
        <v>103.64</v>
      </c>
      <c r="N1019" s="665"/>
      <c r="O1019" s="665"/>
      <c r="P1019" s="678"/>
      <c r="Q1019" s="666"/>
    </row>
    <row r="1020" spans="1:17" ht="14.4" customHeight="1" x14ac:dyDescent="0.3">
      <c r="A1020" s="661" t="s">
        <v>569</v>
      </c>
      <c r="B1020" s="662" t="s">
        <v>6979</v>
      </c>
      <c r="C1020" s="662" t="s">
        <v>5558</v>
      </c>
      <c r="D1020" s="662" t="s">
        <v>6050</v>
      </c>
      <c r="E1020" s="662" t="s">
        <v>5980</v>
      </c>
      <c r="F1020" s="665"/>
      <c r="G1020" s="665"/>
      <c r="H1020" s="665"/>
      <c r="I1020" s="665"/>
      <c r="J1020" s="665">
        <v>4</v>
      </c>
      <c r="K1020" s="665">
        <v>456</v>
      </c>
      <c r="L1020" s="665"/>
      <c r="M1020" s="665">
        <v>114</v>
      </c>
      <c r="N1020" s="665"/>
      <c r="O1020" s="665"/>
      <c r="P1020" s="678"/>
      <c r="Q1020" s="666"/>
    </row>
    <row r="1021" spans="1:17" ht="14.4" customHeight="1" x14ac:dyDescent="0.3">
      <c r="A1021" s="661" t="s">
        <v>569</v>
      </c>
      <c r="B1021" s="662" t="s">
        <v>6979</v>
      </c>
      <c r="C1021" s="662" t="s">
        <v>5558</v>
      </c>
      <c r="D1021" s="662" t="s">
        <v>6051</v>
      </c>
      <c r="E1021" s="662" t="s">
        <v>5980</v>
      </c>
      <c r="F1021" s="665"/>
      <c r="G1021" s="665"/>
      <c r="H1021" s="665"/>
      <c r="I1021" s="665"/>
      <c r="J1021" s="665">
        <v>1</v>
      </c>
      <c r="K1021" s="665">
        <v>172.04</v>
      </c>
      <c r="L1021" s="665"/>
      <c r="M1021" s="665">
        <v>172.04</v>
      </c>
      <c r="N1021" s="665"/>
      <c r="O1021" s="665"/>
      <c r="P1021" s="678"/>
      <c r="Q1021" s="666"/>
    </row>
    <row r="1022" spans="1:17" ht="14.4" customHeight="1" x14ac:dyDescent="0.3">
      <c r="A1022" s="661" t="s">
        <v>569</v>
      </c>
      <c r="B1022" s="662" t="s">
        <v>6979</v>
      </c>
      <c r="C1022" s="662" t="s">
        <v>5558</v>
      </c>
      <c r="D1022" s="662" t="s">
        <v>6052</v>
      </c>
      <c r="E1022" s="662" t="s">
        <v>5980</v>
      </c>
      <c r="F1022" s="665">
        <v>14</v>
      </c>
      <c r="G1022" s="665">
        <v>1262.24</v>
      </c>
      <c r="H1022" s="665">
        <v>1</v>
      </c>
      <c r="I1022" s="665">
        <v>90.16</v>
      </c>
      <c r="J1022" s="665">
        <v>9</v>
      </c>
      <c r="K1022" s="665">
        <v>811.44</v>
      </c>
      <c r="L1022" s="665">
        <v>0.6428571428571429</v>
      </c>
      <c r="M1022" s="665">
        <v>90.160000000000011</v>
      </c>
      <c r="N1022" s="665">
        <v>6</v>
      </c>
      <c r="O1022" s="665">
        <v>540.96</v>
      </c>
      <c r="P1022" s="678">
        <v>0.4285714285714286</v>
      </c>
      <c r="Q1022" s="666">
        <v>90.160000000000011</v>
      </c>
    </row>
    <row r="1023" spans="1:17" ht="14.4" customHeight="1" x14ac:dyDescent="0.3">
      <c r="A1023" s="661" t="s">
        <v>569</v>
      </c>
      <c r="B1023" s="662" t="s">
        <v>6979</v>
      </c>
      <c r="C1023" s="662" t="s">
        <v>5558</v>
      </c>
      <c r="D1023" s="662" t="s">
        <v>6060</v>
      </c>
      <c r="E1023" s="662" t="s">
        <v>6061</v>
      </c>
      <c r="F1023" s="665">
        <v>4</v>
      </c>
      <c r="G1023" s="665">
        <v>7325</v>
      </c>
      <c r="H1023" s="665">
        <v>1</v>
      </c>
      <c r="I1023" s="665">
        <v>1831.25</v>
      </c>
      <c r="J1023" s="665">
        <v>1</v>
      </c>
      <c r="K1023" s="665">
        <v>1831.25</v>
      </c>
      <c r="L1023" s="665">
        <v>0.25</v>
      </c>
      <c r="M1023" s="665">
        <v>1831.25</v>
      </c>
      <c r="N1023" s="665">
        <v>2</v>
      </c>
      <c r="O1023" s="665">
        <v>3662.5</v>
      </c>
      <c r="P1023" s="678">
        <v>0.5</v>
      </c>
      <c r="Q1023" s="666">
        <v>1831.25</v>
      </c>
    </row>
    <row r="1024" spans="1:17" ht="14.4" customHeight="1" x14ac:dyDescent="0.3">
      <c r="A1024" s="661" t="s">
        <v>569</v>
      </c>
      <c r="B1024" s="662" t="s">
        <v>6979</v>
      </c>
      <c r="C1024" s="662" t="s">
        <v>5558</v>
      </c>
      <c r="D1024" s="662" t="s">
        <v>6062</v>
      </c>
      <c r="E1024" s="662" t="s">
        <v>6063</v>
      </c>
      <c r="F1024" s="665">
        <v>3</v>
      </c>
      <c r="G1024" s="665">
        <v>38045.94</v>
      </c>
      <c r="H1024" s="665">
        <v>1</v>
      </c>
      <c r="I1024" s="665">
        <v>12681.980000000001</v>
      </c>
      <c r="J1024" s="665">
        <v>1</v>
      </c>
      <c r="K1024" s="665">
        <v>12681.98</v>
      </c>
      <c r="L1024" s="665">
        <v>0.33333333333333331</v>
      </c>
      <c r="M1024" s="665">
        <v>12681.98</v>
      </c>
      <c r="N1024" s="665">
        <v>2</v>
      </c>
      <c r="O1024" s="665">
        <v>25363.96</v>
      </c>
      <c r="P1024" s="678">
        <v>0.66666666666666663</v>
      </c>
      <c r="Q1024" s="666">
        <v>12681.98</v>
      </c>
    </row>
    <row r="1025" spans="1:17" ht="14.4" customHeight="1" x14ac:dyDescent="0.3">
      <c r="A1025" s="661" t="s">
        <v>569</v>
      </c>
      <c r="B1025" s="662" t="s">
        <v>6979</v>
      </c>
      <c r="C1025" s="662" t="s">
        <v>5558</v>
      </c>
      <c r="D1025" s="662" t="s">
        <v>6068</v>
      </c>
      <c r="E1025" s="662" t="s">
        <v>6069</v>
      </c>
      <c r="F1025" s="665">
        <v>1</v>
      </c>
      <c r="G1025" s="665">
        <v>4990</v>
      </c>
      <c r="H1025" s="665">
        <v>1</v>
      </c>
      <c r="I1025" s="665">
        <v>4990</v>
      </c>
      <c r="J1025" s="665">
        <v>2</v>
      </c>
      <c r="K1025" s="665">
        <v>9980</v>
      </c>
      <c r="L1025" s="665">
        <v>2</v>
      </c>
      <c r="M1025" s="665">
        <v>4990</v>
      </c>
      <c r="N1025" s="665"/>
      <c r="O1025" s="665"/>
      <c r="P1025" s="678"/>
      <c r="Q1025" s="666"/>
    </row>
    <row r="1026" spans="1:17" ht="14.4" customHeight="1" x14ac:dyDescent="0.3">
      <c r="A1026" s="661" t="s">
        <v>569</v>
      </c>
      <c r="B1026" s="662" t="s">
        <v>6979</v>
      </c>
      <c r="C1026" s="662" t="s">
        <v>5558</v>
      </c>
      <c r="D1026" s="662" t="s">
        <v>6070</v>
      </c>
      <c r="E1026" s="662" t="s">
        <v>6071</v>
      </c>
      <c r="F1026" s="665">
        <v>1</v>
      </c>
      <c r="G1026" s="665">
        <v>1486.15</v>
      </c>
      <c r="H1026" s="665">
        <v>1</v>
      </c>
      <c r="I1026" s="665">
        <v>1486.15</v>
      </c>
      <c r="J1026" s="665"/>
      <c r="K1026" s="665"/>
      <c r="L1026" s="665"/>
      <c r="M1026" s="665"/>
      <c r="N1026" s="665"/>
      <c r="O1026" s="665"/>
      <c r="P1026" s="678"/>
      <c r="Q1026" s="666"/>
    </row>
    <row r="1027" spans="1:17" ht="14.4" customHeight="1" x14ac:dyDescent="0.3">
      <c r="A1027" s="661" t="s">
        <v>569</v>
      </c>
      <c r="B1027" s="662" t="s">
        <v>6979</v>
      </c>
      <c r="C1027" s="662" t="s">
        <v>5558</v>
      </c>
      <c r="D1027" s="662" t="s">
        <v>6072</v>
      </c>
      <c r="E1027" s="662" t="s">
        <v>6073</v>
      </c>
      <c r="F1027" s="665">
        <v>1</v>
      </c>
      <c r="G1027" s="665">
        <v>2916.33</v>
      </c>
      <c r="H1027" s="665">
        <v>1</v>
      </c>
      <c r="I1027" s="665">
        <v>2916.33</v>
      </c>
      <c r="J1027" s="665">
        <v>1</v>
      </c>
      <c r="K1027" s="665">
        <v>2916.33</v>
      </c>
      <c r="L1027" s="665">
        <v>1</v>
      </c>
      <c r="M1027" s="665">
        <v>2916.33</v>
      </c>
      <c r="N1027" s="665">
        <v>1</v>
      </c>
      <c r="O1027" s="665">
        <v>2916.33</v>
      </c>
      <c r="P1027" s="678">
        <v>1</v>
      </c>
      <c r="Q1027" s="666">
        <v>2916.33</v>
      </c>
    </row>
    <row r="1028" spans="1:17" ht="14.4" customHeight="1" x14ac:dyDescent="0.3">
      <c r="A1028" s="661" t="s">
        <v>569</v>
      </c>
      <c r="B1028" s="662" t="s">
        <v>6979</v>
      </c>
      <c r="C1028" s="662" t="s">
        <v>5558</v>
      </c>
      <c r="D1028" s="662" t="s">
        <v>6078</v>
      </c>
      <c r="E1028" s="662" t="s">
        <v>6079</v>
      </c>
      <c r="F1028" s="665">
        <v>3</v>
      </c>
      <c r="G1028" s="665">
        <v>8503.35</v>
      </c>
      <c r="H1028" s="665">
        <v>1</v>
      </c>
      <c r="I1028" s="665">
        <v>2834.4500000000003</v>
      </c>
      <c r="J1028" s="665">
        <v>2</v>
      </c>
      <c r="K1028" s="665">
        <v>5668.9</v>
      </c>
      <c r="L1028" s="665">
        <v>0.66666666666666663</v>
      </c>
      <c r="M1028" s="665">
        <v>2834.45</v>
      </c>
      <c r="N1028" s="665">
        <v>2</v>
      </c>
      <c r="O1028" s="665">
        <v>5668.9</v>
      </c>
      <c r="P1028" s="678">
        <v>0.66666666666666663</v>
      </c>
      <c r="Q1028" s="666">
        <v>2834.45</v>
      </c>
    </row>
    <row r="1029" spans="1:17" ht="14.4" customHeight="1" x14ac:dyDescent="0.3">
      <c r="A1029" s="661" t="s">
        <v>569</v>
      </c>
      <c r="B1029" s="662" t="s">
        <v>6979</v>
      </c>
      <c r="C1029" s="662" t="s">
        <v>5558</v>
      </c>
      <c r="D1029" s="662" t="s">
        <v>6080</v>
      </c>
      <c r="E1029" s="662" t="s">
        <v>6079</v>
      </c>
      <c r="F1029" s="665"/>
      <c r="G1029" s="665"/>
      <c r="H1029" s="665"/>
      <c r="I1029" s="665"/>
      <c r="J1029" s="665">
        <v>1</v>
      </c>
      <c r="K1029" s="665">
        <v>4301.95</v>
      </c>
      <c r="L1029" s="665"/>
      <c r="M1029" s="665">
        <v>4301.95</v>
      </c>
      <c r="N1029" s="665"/>
      <c r="O1029" s="665"/>
      <c r="P1029" s="678"/>
      <c r="Q1029" s="666"/>
    </row>
    <row r="1030" spans="1:17" ht="14.4" customHeight="1" x14ac:dyDescent="0.3">
      <c r="A1030" s="661" t="s">
        <v>569</v>
      </c>
      <c r="B1030" s="662" t="s">
        <v>6979</v>
      </c>
      <c r="C1030" s="662" t="s">
        <v>5558</v>
      </c>
      <c r="D1030" s="662" t="s">
        <v>6081</v>
      </c>
      <c r="E1030" s="662" t="s">
        <v>6082</v>
      </c>
      <c r="F1030" s="665">
        <v>5</v>
      </c>
      <c r="G1030" s="665">
        <v>6238.9</v>
      </c>
      <c r="H1030" s="665">
        <v>1</v>
      </c>
      <c r="I1030" s="665">
        <v>1247.78</v>
      </c>
      <c r="J1030" s="665">
        <v>10</v>
      </c>
      <c r="K1030" s="665">
        <v>12477.8</v>
      </c>
      <c r="L1030" s="665">
        <v>2</v>
      </c>
      <c r="M1030" s="665">
        <v>1247.78</v>
      </c>
      <c r="N1030" s="665">
        <v>5</v>
      </c>
      <c r="O1030" s="665">
        <v>6238.9</v>
      </c>
      <c r="P1030" s="678">
        <v>1</v>
      </c>
      <c r="Q1030" s="666">
        <v>1247.78</v>
      </c>
    </row>
    <row r="1031" spans="1:17" ht="14.4" customHeight="1" x14ac:dyDescent="0.3">
      <c r="A1031" s="661" t="s">
        <v>569</v>
      </c>
      <c r="B1031" s="662" t="s">
        <v>6979</v>
      </c>
      <c r="C1031" s="662" t="s">
        <v>5558</v>
      </c>
      <c r="D1031" s="662" t="s">
        <v>6083</v>
      </c>
      <c r="E1031" s="662" t="s">
        <v>6082</v>
      </c>
      <c r="F1031" s="665">
        <v>17</v>
      </c>
      <c r="G1031" s="665">
        <v>24172.13</v>
      </c>
      <c r="H1031" s="665">
        <v>1</v>
      </c>
      <c r="I1031" s="665">
        <v>1421.89</v>
      </c>
      <c r="J1031" s="665">
        <v>20</v>
      </c>
      <c r="K1031" s="665">
        <v>28437.800000000003</v>
      </c>
      <c r="L1031" s="665">
        <v>1.1764705882352942</v>
      </c>
      <c r="M1031" s="665">
        <v>1421.89</v>
      </c>
      <c r="N1031" s="665">
        <v>15</v>
      </c>
      <c r="O1031" s="665">
        <v>21328.35</v>
      </c>
      <c r="P1031" s="678">
        <v>0.88235294117647045</v>
      </c>
      <c r="Q1031" s="666">
        <v>1421.8899999999999</v>
      </c>
    </row>
    <row r="1032" spans="1:17" ht="14.4" customHeight="1" x14ac:dyDescent="0.3">
      <c r="A1032" s="661" t="s">
        <v>569</v>
      </c>
      <c r="B1032" s="662" t="s">
        <v>6979</v>
      </c>
      <c r="C1032" s="662" t="s">
        <v>5558</v>
      </c>
      <c r="D1032" s="662" t="s">
        <v>6084</v>
      </c>
      <c r="E1032" s="662" t="s">
        <v>6082</v>
      </c>
      <c r="F1032" s="665">
        <v>12</v>
      </c>
      <c r="G1032" s="665">
        <v>19873.32</v>
      </c>
      <c r="H1032" s="665">
        <v>1</v>
      </c>
      <c r="I1032" s="665">
        <v>1656.11</v>
      </c>
      <c r="J1032" s="665">
        <v>22</v>
      </c>
      <c r="K1032" s="665">
        <v>36434.42</v>
      </c>
      <c r="L1032" s="665">
        <v>1.8333333333333333</v>
      </c>
      <c r="M1032" s="665">
        <v>1656.11</v>
      </c>
      <c r="N1032" s="665">
        <v>17</v>
      </c>
      <c r="O1032" s="665">
        <v>28153.87</v>
      </c>
      <c r="P1032" s="678">
        <v>1.4166666666666667</v>
      </c>
      <c r="Q1032" s="666">
        <v>1656.11</v>
      </c>
    </row>
    <row r="1033" spans="1:17" ht="14.4" customHeight="1" x14ac:dyDescent="0.3">
      <c r="A1033" s="661" t="s">
        <v>569</v>
      </c>
      <c r="B1033" s="662" t="s">
        <v>6979</v>
      </c>
      <c r="C1033" s="662" t="s">
        <v>5558</v>
      </c>
      <c r="D1033" s="662" t="s">
        <v>6085</v>
      </c>
      <c r="E1033" s="662" t="s">
        <v>6082</v>
      </c>
      <c r="F1033" s="665">
        <v>1</v>
      </c>
      <c r="G1033" s="665">
        <v>1779.44</v>
      </c>
      <c r="H1033" s="665">
        <v>1</v>
      </c>
      <c r="I1033" s="665">
        <v>1779.44</v>
      </c>
      <c r="J1033" s="665">
        <v>5</v>
      </c>
      <c r="K1033" s="665">
        <v>8897.2000000000007</v>
      </c>
      <c r="L1033" s="665">
        <v>5</v>
      </c>
      <c r="M1033" s="665">
        <v>1779.44</v>
      </c>
      <c r="N1033" s="665">
        <v>4</v>
      </c>
      <c r="O1033" s="665">
        <v>7117.76</v>
      </c>
      <c r="P1033" s="678">
        <v>4</v>
      </c>
      <c r="Q1033" s="666">
        <v>1779.44</v>
      </c>
    </row>
    <row r="1034" spans="1:17" ht="14.4" customHeight="1" x14ac:dyDescent="0.3">
      <c r="A1034" s="661" t="s">
        <v>569</v>
      </c>
      <c r="B1034" s="662" t="s">
        <v>6979</v>
      </c>
      <c r="C1034" s="662" t="s">
        <v>5558</v>
      </c>
      <c r="D1034" s="662" t="s">
        <v>6086</v>
      </c>
      <c r="E1034" s="662" t="s">
        <v>6087</v>
      </c>
      <c r="F1034" s="665">
        <v>9</v>
      </c>
      <c r="G1034" s="665">
        <v>12778.38</v>
      </c>
      <c r="H1034" s="665">
        <v>1</v>
      </c>
      <c r="I1034" s="665">
        <v>1419.82</v>
      </c>
      <c r="J1034" s="665">
        <v>7</v>
      </c>
      <c r="K1034" s="665">
        <v>9938.74</v>
      </c>
      <c r="L1034" s="665">
        <v>0.77777777777777779</v>
      </c>
      <c r="M1034" s="665">
        <v>1419.82</v>
      </c>
      <c r="N1034" s="665">
        <v>5</v>
      </c>
      <c r="O1034" s="665">
        <v>7099.1</v>
      </c>
      <c r="P1034" s="678">
        <v>0.55555555555555558</v>
      </c>
      <c r="Q1034" s="666">
        <v>1419.8200000000002</v>
      </c>
    </row>
    <row r="1035" spans="1:17" ht="14.4" customHeight="1" x14ac:dyDescent="0.3">
      <c r="A1035" s="661" t="s">
        <v>569</v>
      </c>
      <c r="B1035" s="662" t="s">
        <v>6979</v>
      </c>
      <c r="C1035" s="662" t="s">
        <v>5558</v>
      </c>
      <c r="D1035" s="662" t="s">
        <v>6088</v>
      </c>
      <c r="E1035" s="662" t="s">
        <v>6087</v>
      </c>
      <c r="F1035" s="665">
        <v>13</v>
      </c>
      <c r="G1035" s="665">
        <v>20114.769999999997</v>
      </c>
      <c r="H1035" s="665">
        <v>1</v>
      </c>
      <c r="I1035" s="665">
        <v>1547.2899999999997</v>
      </c>
      <c r="J1035" s="665">
        <v>9</v>
      </c>
      <c r="K1035" s="665">
        <v>13925.61</v>
      </c>
      <c r="L1035" s="665">
        <v>0.6923076923076924</v>
      </c>
      <c r="M1035" s="665">
        <v>1547.29</v>
      </c>
      <c r="N1035" s="665">
        <v>2</v>
      </c>
      <c r="O1035" s="665">
        <v>3094.58</v>
      </c>
      <c r="P1035" s="678">
        <v>0.15384615384615385</v>
      </c>
      <c r="Q1035" s="666">
        <v>1547.29</v>
      </c>
    </row>
    <row r="1036" spans="1:17" ht="14.4" customHeight="1" x14ac:dyDescent="0.3">
      <c r="A1036" s="661" t="s">
        <v>569</v>
      </c>
      <c r="B1036" s="662" t="s">
        <v>6979</v>
      </c>
      <c r="C1036" s="662" t="s">
        <v>5558</v>
      </c>
      <c r="D1036" s="662" t="s">
        <v>6089</v>
      </c>
      <c r="E1036" s="662" t="s">
        <v>6087</v>
      </c>
      <c r="F1036" s="665">
        <v>1</v>
      </c>
      <c r="G1036" s="665">
        <v>1644.71</v>
      </c>
      <c r="H1036" s="665">
        <v>1</v>
      </c>
      <c r="I1036" s="665">
        <v>1644.71</v>
      </c>
      <c r="J1036" s="665">
        <v>1</v>
      </c>
      <c r="K1036" s="665">
        <v>1644.71</v>
      </c>
      <c r="L1036" s="665">
        <v>1</v>
      </c>
      <c r="M1036" s="665">
        <v>1644.71</v>
      </c>
      <c r="N1036" s="665"/>
      <c r="O1036" s="665"/>
      <c r="P1036" s="678"/>
      <c r="Q1036" s="666"/>
    </row>
    <row r="1037" spans="1:17" ht="14.4" customHeight="1" x14ac:dyDescent="0.3">
      <c r="A1037" s="661" t="s">
        <v>569</v>
      </c>
      <c r="B1037" s="662" t="s">
        <v>6979</v>
      </c>
      <c r="C1037" s="662" t="s">
        <v>5558</v>
      </c>
      <c r="D1037" s="662" t="s">
        <v>7004</v>
      </c>
      <c r="E1037" s="662" t="s">
        <v>7005</v>
      </c>
      <c r="F1037" s="665"/>
      <c r="G1037" s="665"/>
      <c r="H1037" s="665"/>
      <c r="I1037" s="665"/>
      <c r="J1037" s="665">
        <v>1</v>
      </c>
      <c r="K1037" s="665">
        <v>4587.1499999999996</v>
      </c>
      <c r="L1037" s="665"/>
      <c r="M1037" s="665">
        <v>4587.1499999999996</v>
      </c>
      <c r="N1037" s="665"/>
      <c r="O1037" s="665"/>
      <c r="P1037" s="678"/>
      <c r="Q1037" s="666"/>
    </row>
    <row r="1038" spans="1:17" ht="14.4" customHeight="1" x14ac:dyDescent="0.3">
      <c r="A1038" s="661" t="s">
        <v>569</v>
      </c>
      <c r="B1038" s="662" t="s">
        <v>6979</v>
      </c>
      <c r="C1038" s="662" t="s">
        <v>5558</v>
      </c>
      <c r="D1038" s="662" t="s">
        <v>6091</v>
      </c>
      <c r="E1038" s="662" t="s">
        <v>6092</v>
      </c>
      <c r="F1038" s="665">
        <v>22</v>
      </c>
      <c r="G1038" s="665">
        <v>17364.38</v>
      </c>
      <c r="H1038" s="665">
        <v>1</v>
      </c>
      <c r="I1038" s="665">
        <v>789.29000000000008</v>
      </c>
      <c r="J1038" s="665">
        <v>20</v>
      </c>
      <c r="K1038" s="665">
        <v>15785.8</v>
      </c>
      <c r="L1038" s="665">
        <v>0.90909090909090895</v>
      </c>
      <c r="M1038" s="665">
        <v>789.29</v>
      </c>
      <c r="N1038" s="665">
        <v>27</v>
      </c>
      <c r="O1038" s="665">
        <v>21310.83</v>
      </c>
      <c r="P1038" s="678">
        <v>1.2272727272727273</v>
      </c>
      <c r="Q1038" s="666">
        <v>789.29000000000008</v>
      </c>
    </row>
    <row r="1039" spans="1:17" ht="14.4" customHeight="1" x14ac:dyDescent="0.3">
      <c r="A1039" s="661" t="s">
        <v>569</v>
      </c>
      <c r="B1039" s="662" t="s">
        <v>6979</v>
      </c>
      <c r="C1039" s="662" t="s">
        <v>5558</v>
      </c>
      <c r="D1039" s="662" t="s">
        <v>6100</v>
      </c>
      <c r="E1039" s="662" t="s">
        <v>6087</v>
      </c>
      <c r="F1039" s="665">
        <v>9</v>
      </c>
      <c r="G1039" s="665">
        <v>11472.57</v>
      </c>
      <c r="H1039" s="665">
        <v>1</v>
      </c>
      <c r="I1039" s="665">
        <v>1274.73</v>
      </c>
      <c r="J1039" s="665">
        <v>5</v>
      </c>
      <c r="K1039" s="665">
        <v>6373.65</v>
      </c>
      <c r="L1039" s="665">
        <v>0.55555555555555558</v>
      </c>
      <c r="M1039" s="665">
        <v>1274.73</v>
      </c>
      <c r="N1039" s="665">
        <v>6</v>
      </c>
      <c r="O1039" s="665">
        <v>7648.38</v>
      </c>
      <c r="P1039" s="678">
        <v>0.66666666666666674</v>
      </c>
      <c r="Q1039" s="666">
        <v>1274.73</v>
      </c>
    </row>
    <row r="1040" spans="1:17" ht="14.4" customHeight="1" x14ac:dyDescent="0.3">
      <c r="A1040" s="661" t="s">
        <v>569</v>
      </c>
      <c r="B1040" s="662" t="s">
        <v>6979</v>
      </c>
      <c r="C1040" s="662" t="s">
        <v>5558</v>
      </c>
      <c r="D1040" s="662" t="s">
        <v>6101</v>
      </c>
      <c r="E1040" s="662" t="s">
        <v>6102</v>
      </c>
      <c r="F1040" s="665">
        <v>6</v>
      </c>
      <c r="G1040" s="665">
        <v>75843.180000000008</v>
      </c>
      <c r="H1040" s="665">
        <v>1</v>
      </c>
      <c r="I1040" s="665">
        <v>12640.53</v>
      </c>
      <c r="J1040" s="665">
        <v>1</v>
      </c>
      <c r="K1040" s="665">
        <v>12640.53</v>
      </c>
      <c r="L1040" s="665">
        <v>0.16666666666666666</v>
      </c>
      <c r="M1040" s="665">
        <v>12640.53</v>
      </c>
      <c r="N1040" s="665">
        <v>2</v>
      </c>
      <c r="O1040" s="665">
        <v>25281.06</v>
      </c>
      <c r="P1040" s="678">
        <v>0.33333333333333331</v>
      </c>
      <c r="Q1040" s="666">
        <v>12640.53</v>
      </c>
    </row>
    <row r="1041" spans="1:17" ht="14.4" customHeight="1" x14ac:dyDescent="0.3">
      <c r="A1041" s="661" t="s">
        <v>569</v>
      </c>
      <c r="B1041" s="662" t="s">
        <v>6979</v>
      </c>
      <c r="C1041" s="662" t="s">
        <v>5558</v>
      </c>
      <c r="D1041" s="662" t="s">
        <v>6105</v>
      </c>
      <c r="E1041" s="662" t="s">
        <v>6106</v>
      </c>
      <c r="F1041" s="665">
        <v>1</v>
      </c>
      <c r="G1041" s="665">
        <v>12451.91</v>
      </c>
      <c r="H1041" s="665">
        <v>1</v>
      </c>
      <c r="I1041" s="665">
        <v>12451.91</v>
      </c>
      <c r="J1041" s="665">
        <v>1</v>
      </c>
      <c r="K1041" s="665">
        <v>12451.91</v>
      </c>
      <c r="L1041" s="665">
        <v>1</v>
      </c>
      <c r="M1041" s="665">
        <v>12451.91</v>
      </c>
      <c r="N1041" s="665">
        <v>2</v>
      </c>
      <c r="O1041" s="665">
        <v>24903.82</v>
      </c>
      <c r="P1041" s="678">
        <v>2</v>
      </c>
      <c r="Q1041" s="666">
        <v>12451.91</v>
      </c>
    </row>
    <row r="1042" spans="1:17" ht="14.4" customHeight="1" x14ac:dyDescent="0.3">
      <c r="A1042" s="661" t="s">
        <v>569</v>
      </c>
      <c r="B1042" s="662" t="s">
        <v>6979</v>
      </c>
      <c r="C1042" s="662" t="s">
        <v>5558</v>
      </c>
      <c r="D1042" s="662" t="s">
        <v>6107</v>
      </c>
      <c r="E1042" s="662" t="s">
        <v>6106</v>
      </c>
      <c r="F1042" s="665">
        <v>1</v>
      </c>
      <c r="G1042" s="665">
        <v>13282.04</v>
      </c>
      <c r="H1042" s="665">
        <v>1</v>
      </c>
      <c r="I1042" s="665">
        <v>13282.04</v>
      </c>
      <c r="J1042" s="665"/>
      <c r="K1042" s="665"/>
      <c r="L1042" s="665"/>
      <c r="M1042" s="665"/>
      <c r="N1042" s="665">
        <v>1</v>
      </c>
      <c r="O1042" s="665">
        <v>13282.04</v>
      </c>
      <c r="P1042" s="678">
        <v>1</v>
      </c>
      <c r="Q1042" s="666">
        <v>13282.04</v>
      </c>
    </row>
    <row r="1043" spans="1:17" ht="14.4" customHeight="1" x14ac:dyDescent="0.3">
      <c r="A1043" s="661" t="s">
        <v>569</v>
      </c>
      <c r="B1043" s="662" t="s">
        <v>6979</v>
      </c>
      <c r="C1043" s="662" t="s">
        <v>5558</v>
      </c>
      <c r="D1043" s="662" t="s">
        <v>6109</v>
      </c>
      <c r="E1043" s="662" t="s">
        <v>6104</v>
      </c>
      <c r="F1043" s="665"/>
      <c r="G1043" s="665"/>
      <c r="H1043" s="665"/>
      <c r="I1043" s="665"/>
      <c r="J1043" s="665"/>
      <c r="K1043" s="665"/>
      <c r="L1043" s="665"/>
      <c r="M1043" s="665"/>
      <c r="N1043" s="665">
        <v>3</v>
      </c>
      <c r="O1043" s="665">
        <v>3816</v>
      </c>
      <c r="P1043" s="678"/>
      <c r="Q1043" s="666">
        <v>1272</v>
      </c>
    </row>
    <row r="1044" spans="1:17" ht="14.4" customHeight="1" x14ac:dyDescent="0.3">
      <c r="A1044" s="661" t="s">
        <v>569</v>
      </c>
      <c r="B1044" s="662" t="s">
        <v>6979</v>
      </c>
      <c r="C1044" s="662" t="s">
        <v>5558</v>
      </c>
      <c r="D1044" s="662" t="s">
        <v>6110</v>
      </c>
      <c r="E1044" s="662" t="s">
        <v>6111</v>
      </c>
      <c r="F1044" s="665">
        <v>2</v>
      </c>
      <c r="G1044" s="665">
        <v>21257.9</v>
      </c>
      <c r="H1044" s="665">
        <v>1</v>
      </c>
      <c r="I1044" s="665">
        <v>10628.95</v>
      </c>
      <c r="J1044" s="665">
        <v>2</v>
      </c>
      <c r="K1044" s="665">
        <v>21257.9</v>
      </c>
      <c r="L1044" s="665">
        <v>1</v>
      </c>
      <c r="M1044" s="665">
        <v>10628.95</v>
      </c>
      <c r="N1044" s="665">
        <v>2</v>
      </c>
      <c r="O1044" s="665">
        <v>21257.9</v>
      </c>
      <c r="P1044" s="678">
        <v>1</v>
      </c>
      <c r="Q1044" s="666">
        <v>10628.95</v>
      </c>
    </row>
    <row r="1045" spans="1:17" ht="14.4" customHeight="1" x14ac:dyDescent="0.3">
      <c r="A1045" s="661" t="s">
        <v>569</v>
      </c>
      <c r="B1045" s="662" t="s">
        <v>6979</v>
      </c>
      <c r="C1045" s="662" t="s">
        <v>5558</v>
      </c>
      <c r="D1045" s="662" t="s">
        <v>6120</v>
      </c>
      <c r="E1045" s="662" t="s">
        <v>6121</v>
      </c>
      <c r="F1045" s="665">
        <v>1</v>
      </c>
      <c r="G1045" s="665">
        <v>1095.23</v>
      </c>
      <c r="H1045" s="665">
        <v>1</v>
      </c>
      <c r="I1045" s="665">
        <v>1095.23</v>
      </c>
      <c r="J1045" s="665">
        <v>2</v>
      </c>
      <c r="K1045" s="665">
        <v>2190.46</v>
      </c>
      <c r="L1045" s="665">
        <v>2</v>
      </c>
      <c r="M1045" s="665">
        <v>1095.23</v>
      </c>
      <c r="N1045" s="665"/>
      <c r="O1045" s="665"/>
      <c r="P1045" s="678"/>
      <c r="Q1045" s="666"/>
    </row>
    <row r="1046" spans="1:17" ht="14.4" customHeight="1" x14ac:dyDescent="0.3">
      <c r="A1046" s="661" t="s">
        <v>569</v>
      </c>
      <c r="B1046" s="662" t="s">
        <v>6979</v>
      </c>
      <c r="C1046" s="662" t="s">
        <v>5558</v>
      </c>
      <c r="D1046" s="662" t="s">
        <v>6122</v>
      </c>
      <c r="E1046" s="662" t="s">
        <v>6123</v>
      </c>
      <c r="F1046" s="665"/>
      <c r="G1046" s="665"/>
      <c r="H1046" s="665"/>
      <c r="I1046" s="665"/>
      <c r="J1046" s="665">
        <v>1</v>
      </c>
      <c r="K1046" s="665">
        <v>11674</v>
      </c>
      <c r="L1046" s="665"/>
      <c r="M1046" s="665">
        <v>11674</v>
      </c>
      <c r="N1046" s="665"/>
      <c r="O1046" s="665"/>
      <c r="P1046" s="678"/>
      <c r="Q1046" s="666"/>
    </row>
    <row r="1047" spans="1:17" ht="14.4" customHeight="1" x14ac:dyDescent="0.3">
      <c r="A1047" s="661" t="s">
        <v>569</v>
      </c>
      <c r="B1047" s="662" t="s">
        <v>6979</v>
      </c>
      <c r="C1047" s="662" t="s">
        <v>5558</v>
      </c>
      <c r="D1047" s="662" t="s">
        <v>6124</v>
      </c>
      <c r="E1047" s="662" t="s">
        <v>6125</v>
      </c>
      <c r="F1047" s="665">
        <v>5</v>
      </c>
      <c r="G1047" s="665">
        <v>4513.3500000000004</v>
      </c>
      <c r="H1047" s="665">
        <v>1</v>
      </c>
      <c r="I1047" s="665">
        <v>902.67000000000007</v>
      </c>
      <c r="J1047" s="665">
        <v>12</v>
      </c>
      <c r="K1047" s="665">
        <v>10832.04</v>
      </c>
      <c r="L1047" s="665">
        <v>2.4</v>
      </c>
      <c r="M1047" s="665">
        <v>902.67000000000007</v>
      </c>
      <c r="N1047" s="665"/>
      <c r="O1047" s="665"/>
      <c r="P1047" s="678"/>
      <c r="Q1047" s="666"/>
    </row>
    <row r="1048" spans="1:17" ht="14.4" customHeight="1" x14ac:dyDescent="0.3">
      <c r="A1048" s="661" t="s">
        <v>569</v>
      </c>
      <c r="B1048" s="662" t="s">
        <v>6979</v>
      </c>
      <c r="C1048" s="662" t="s">
        <v>5558</v>
      </c>
      <c r="D1048" s="662" t="s">
        <v>6126</v>
      </c>
      <c r="E1048" s="662" t="s">
        <v>6125</v>
      </c>
      <c r="F1048" s="665">
        <v>15</v>
      </c>
      <c r="G1048" s="665">
        <v>15441.300000000001</v>
      </c>
      <c r="H1048" s="665">
        <v>1</v>
      </c>
      <c r="I1048" s="665">
        <v>1029.42</v>
      </c>
      <c r="J1048" s="665">
        <v>12</v>
      </c>
      <c r="K1048" s="665">
        <v>12353.04</v>
      </c>
      <c r="L1048" s="665">
        <v>0.8</v>
      </c>
      <c r="M1048" s="665">
        <v>1029.42</v>
      </c>
      <c r="N1048" s="665">
        <v>21</v>
      </c>
      <c r="O1048" s="665">
        <v>21617.82</v>
      </c>
      <c r="P1048" s="678">
        <v>1.4</v>
      </c>
      <c r="Q1048" s="666">
        <v>1029.42</v>
      </c>
    </row>
    <row r="1049" spans="1:17" ht="14.4" customHeight="1" x14ac:dyDescent="0.3">
      <c r="A1049" s="661" t="s">
        <v>569</v>
      </c>
      <c r="B1049" s="662" t="s">
        <v>6979</v>
      </c>
      <c r="C1049" s="662" t="s">
        <v>5558</v>
      </c>
      <c r="D1049" s="662" t="s">
        <v>6127</v>
      </c>
      <c r="E1049" s="662" t="s">
        <v>6128</v>
      </c>
      <c r="F1049" s="665">
        <v>3</v>
      </c>
      <c r="G1049" s="665">
        <v>3111.57</v>
      </c>
      <c r="H1049" s="665">
        <v>1</v>
      </c>
      <c r="I1049" s="665">
        <v>1037.19</v>
      </c>
      <c r="J1049" s="665"/>
      <c r="K1049" s="665"/>
      <c r="L1049" s="665"/>
      <c r="M1049" s="665"/>
      <c r="N1049" s="665"/>
      <c r="O1049" s="665"/>
      <c r="P1049" s="678"/>
      <c r="Q1049" s="666"/>
    </row>
    <row r="1050" spans="1:17" ht="14.4" customHeight="1" x14ac:dyDescent="0.3">
      <c r="A1050" s="661" t="s">
        <v>569</v>
      </c>
      <c r="B1050" s="662" t="s">
        <v>6979</v>
      </c>
      <c r="C1050" s="662" t="s">
        <v>5558</v>
      </c>
      <c r="D1050" s="662" t="s">
        <v>6129</v>
      </c>
      <c r="E1050" s="662" t="s">
        <v>6130</v>
      </c>
      <c r="F1050" s="665">
        <v>1</v>
      </c>
      <c r="G1050" s="665">
        <v>9504.49</v>
      </c>
      <c r="H1050" s="665">
        <v>1</v>
      </c>
      <c r="I1050" s="665">
        <v>9504.49</v>
      </c>
      <c r="J1050" s="665">
        <v>3</v>
      </c>
      <c r="K1050" s="665">
        <v>28513.47</v>
      </c>
      <c r="L1050" s="665">
        <v>3</v>
      </c>
      <c r="M1050" s="665">
        <v>9504.49</v>
      </c>
      <c r="N1050" s="665"/>
      <c r="O1050" s="665"/>
      <c r="P1050" s="678"/>
      <c r="Q1050" s="666"/>
    </row>
    <row r="1051" spans="1:17" ht="14.4" customHeight="1" x14ac:dyDescent="0.3">
      <c r="A1051" s="661" t="s">
        <v>569</v>
      </c>
      <c r="B1051" s="662" t="s">
        <v>6979</v>
      </c>
      <c r="C1051" s="662" t="s">
        <v>5558</v>
      </c>
      <c r="D1051" s="662" t="s">
        <v>6131</v>
      </c>
      <c r="E1051" s="662" t="s">
        <v>6132</v>
      </c>
      <c r="F1051" s="665"/>
      <c r="G1051" s="665"/>
      <c r="H1051" s="665"/>
      <c r="I1051" s="665"/>
      <c r="J1051" s="665">
        <v>2</v>
      </c>
      <c r="K1051" s="665">
        <v>6848.4</v>
      </c>
      <c r="L1051" s="665"/>
      <c r="M1051" s="665">
        <v>3424.2</v>
      </c>
      <c r="N1051" s="665"/>
      <c r="O1051" s="665"/>
      <c r="P1051" s="678"/>
      <c r="Q1051" s="666"/>
    </row>
    <row r="1052" spans="1:17" ht="14.4" customHeight="1" x14ac:dyDescent="0.3">
      <c r="A1052" s="661" t="s">
        <v>569</v>
      </c>
      <c r="B1052" s="662" t="s">
        <v>6979</v>
      </c>
      <c r="C1052" s="662" t="s">
        <v>5558</v>
      </c>
      <c r="D1052" s="662" t="s">
        <v>7006</v>
      </c>
      <c r="E1052" s="662" t="s">
        <v>7007</v>
      </c>
      <c r="F1052" s="665"/>
      <c r="G1052" s="665"/>
      <c r="H1052" s="665"/>
      <c r="I1052" s="665"/>
      <c r="J1052" s="665">
        <v>1</v>
      </c>
      <c r="K1052" s="665">
        <v>28950</v>
      </c>
      <c r="L1052" s="665"/>
      <c r="M1052" s="665">
        <v>28950</v>
      </c>
      <c r="N1052" s="665"/>
      <c r="O1052" s="665"/>
      <c r="P1052" s="678"/>
      <c r="Q1052" s="666"/>
    </row>
    <row r="1053" spans="1:17" ht="14.4" customHeight="1" x14ac:dyDescent="0.3">
      <c r="A1053" s="661" t="s">
        <v>569</v>
      </c>
      <c r="B1053" s="662" t="s">
        <v>6979</v>
      </c>
      <c r="C1053" s="662" t="s">
        <v>5558</v>
      </c>
      <c r="D1053" s="662" t="s">
        <v>7008</v>
      </c>
      <c r="E1053" s="662" t="s">
        <v>6140</v>
      </c>
      <c r="F1053" s="665"/>
      <c r="G1053" s="665"/>
      <c r="H1053" s="665"/>
      <c r="I1053" s="665"/>
      <c r="J1053" s="665">
        <v>1</v>
      </c>
      <c r="K1053" s="665">
        <v>612.49</v>
      </c>
      <c r="L1053" s="665"/>
      <c r="M1053" s="665">
        <v>612.49</v>
      </c>
      <c r="N1053" s="665"/>
      <c r="O1053" s="665"/>
      <c r="P1053" s="678"/>
      <c r="Q1053" s="666"/>
    </row>
    <row r="1054" spans="1:17" ht="14.4" customHeight="1" x14ac:dyDescent="0.3">
      <c r="A1054" s="661" t="s">
        <v>569</v>
      </c>
      <c r="B1054" s="662" t="s">
        <v>6979</v>
      </c>
      <c r="C1054" s="662" t="s">
        <v>5558</v>
      </c>
      <c r="D1054" s="662" t="s">
        <v>6143</v>
      </c>
      <c r="E1054" s="662" t="s">
        <v>6144</v>
      </c>
      <c r="F1054" s="665"/>
      <c r="G1054" s="665"/>
      <c r="H1054" s="665"/>
      <c r="I1054" s="665"/>
      <c r="J1054" s="665">
        <v>1</v>
      </c>
      <c r="K1054" s="665">
        <v>893.35</v>
      </c>
      <c r="L1054" s="665"/>
      <c r="M1054" s="665">
        <v>893.35</v>
      </c>
      <c r="N1054" s="665"/>
      <c r="O1054" s="665"/>
      <c r="P1054" s="678"/>
      <c r="Q1054" s="666"/>
    </row>
    <row r="1055" spans="1:17" ht="14.4" customHeight="1" x14ac:dyDescent="0.3">
      <c r="A1055" s="661" t="s">
        <v>569</v>
      </c>
      <c r="B1055" s="662" t="s">
        <v>6979</v>
      </c>
      <c r="C1055" s="662" t="s">
        <v>5558</v>
      </c>
      <c r="D1055" s="662" t="s">
        <v>6147</v>
      </c>
      <c r="E1055" s="662" t="s">
        <v>6148</v>
      </c>
      <c r="F1055" s="665">
        <v>2</v>
      </c>
      <c r="G1055" s="665">
        <v>1241.56</v>
      </c>
      <c r="H1055" s="665">
        <v>1</v>
      </c>
      <c r="I1055" s="665">
        <v>620.78</v>
      </c>
      <c r="J1055" s="665">
        <v>1</v>
      </c>
      <c r="K1055" s="665">
        <v>620.78</v>
      </c>
      <c r="L1055" s="665">
        <v>0.5</v>
      </c>
      <c r="M1055" s="665">
        <v>620.78</v>
      </c>
      <c r="N1055" s="665"/>
      <c r="O1055" s="665"/>
      <c r="P1055" s="678"/>
      <c r="Q1055" s="666"/>
    </row>
    <row r="1056" spans="1:17" ht="14.4" customHeight="1" x14ac:dyDescent="0.3">
      <c r="A1056" s="661" t="s">
        <v>569</v>
      </c>
      <c r="B1056" s="662" t="s">
        <v>6979</v>
      </c>
      <c r="C1056" s="662" t="s">
        <v>5558</v>
      </c>
      <c r="D1056" s="662" t="s">
        <v>6149</v>
      </c>
      <c r="E1056" s="662" t="s">
        <v>6148</v>
      </c>
      <c r="F1056" s="665">
        <v>2</v>
      </c>
      <c r="G1056" s="665">
        <v>1274.72</v>
      </c>
      <c r="H1056" s="665">
        <v>1</v>
      </c>
      <c r="I1056" s="665">
        <v>637.36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569</v>
      </c>
      <c r="B1057" s="662" t="s">
        <v>6979</v>
      </c>
      <c r="C1057" s="662" t="s">
        <v>5558</v>
      </c>
      <c r="D1057" s="662" t="s">
        <v>7009</v>
      </c>
      <c r="E1057" s="662" t="s">
        <v>7010</v>
      </c>
      <c r="F1057" s="665"/>
      <c r="G1057" s="665"/>
      <c r="H1057" s="665"/>
      <c r="I1057" s="665"/>
      <c r="J1057" s="665"/>
      <c r="K1057" s="665"/>
      <c r="L1057" s="665"/>
      <c r="M1057" s="665"/>
      <c r="N1057" s="665">
        <v>1</v>
      </c>
      <c r="O1057" s="665">
        <v>223.85</v>
      </c>
      <c r="P1057" s="678"/>
      <c r="Q1057" s="666">
        <v>223.85</v>
      </c>
    </row>
    <row r="1058" spans="1:17" ht="14.4" customHeight="1" x14ac:dyDescent="0.3">
      <c r="A1058" s="661" t="s">
        <v>569</v>
      </c>
      <c r="B1058" s="662" t="s">
        <v>6979</v>
      </c>
      <c r="C1058" s="662" t="s">
        <v>5558</v>
      </c>
      <c r="D1058" s="662" t="s">
        <v>7011</v>
      </c>
      <c r="E1058" s="662" t="s">
        <v>6094</v>
      </c>
      <c r="F1058" s="665">
        <v>1</v>
      </c>
      <c r="G1058" s="665">
        <v>4101.82</v>
      </c>
      <c r="H1058" s="665">
        <v>1</v>
      </c>
      <c r="I1058" s="665">
        <v>4101.82</v>
      </c>
      <c r="J1058" s="665"/>
      <c r="K1058" s="665"/>
      <c r="L1058" s="665"/>
      <c r="M1058" s="665"/>
      <c r="N1058" s="665"/>
      <c r="O1058" s="665"/>
      <c r="P1058" s="678"/>
      <c r="Q1058" s="666"/>
    </row>
    <row r="1059" spans="1:17" ht="14.4" customHeight="1" x14ac:dyDescent="0.3">
      <c r="A1059" s="661" t="s">
        <v>569</v>
      </c>
      <c r="B1059" s="662" t="s">
        <v>6979</v>
      </c>
      <c r="C1059" s="662" t="s">
        <v>5558</v>
      </c>
      <c r="D1059" s="662" t="s">
        <v>7012</v>
      </c>
      <c r="E1059" s="662" t="s">
        <v>7013</v>
      </c>
      <c r="F1059" s="665"/>
      <c r="G1059" s="665"/>
      <c r="H1059" s="665"/>
      <c r="I1059" s="665"/>
      <c r="J1059" s="665">
        <v>1</v>
      </c>
      <c r="K1059" s="665">
        <v>10124.24</v>
      </c>
      <c r="L1059" s="665"/>
      <c r="M1059" s="665">
        <v>10124.24</v>
      </c>
      <c r="N1059" s="665"/>
      <c r="O1059" s="665"/>
      <c r="P1059" s="678"/>
      <c r="Q1059" s="666"/>
    </row>
    <row r="1060" spans="1:17" ht="14.4" customHeight="1" x14ac:dyDescent="0.3">
      <c r="A1060" s="661" t="s">
        <v>569</v>
      </c>
      <c r="B1060" s="662" t="s">
        <v>6979</v>
      </c>
      <c r="C1060" s="662" t="s">
        <v>5558</v>
      </c>
      <c r="D1060" s="662" t="s">
        <v>7014</v>
      </c>
      <c r="E1060" s="662" t="s">
        <v>7015</v>
      </c>
      <c r="F1060" s="665">
        <v>1</v>
      </c>
      <c r="G1060" s="665">
        <v>1796</v>
      </c>
      <c r="H1060" s="665">
        <v>1</v>
      </c>
      <c r="I1060" s="665">
        <v>1796</v>
      </c>
      <c r="J1060" s="665">
        <v>1</v>
      </c>
      <c r="K1060" s="665">
        <v>1796</v>
      </c>
      <c r="L1060" s="665">
        <v>1</v>
      </c>
      <c r="M1060" s="665">
        <v>1796</v>
      </c>
      <c r="N1060" s="665"/>
      <c r="O1060" s="665"/>
      <c r="P1060" s="678"/>
      <c r="Q1060" s="666"/>
    </row>
    <row r="1061" spans="1:17" ht="14.4" customHeight="1" x14ac:dyDescent="0.3">
      <c r="A1061" s="661" t="s">
        <v>569</v>
      </c>
      <c r="B1061" s="662" t="s">
        <v>6979</v>
      </c>
      <c r="C1061" s="662" t="s">
        <v>5558</v>
      </c>
      <c r="D1061" s="662" t="s">
        <v>7016</v>
      </c>
      <c r="E1061" s="662" t="s">
        <v>7017</v>
      </c>
      <c r="F1061" s="665">
        <v>1</v>
      </c>
      <c r="G1061" s="665">
        <v>1796</v>
      </c>
      <c r="H1061" s="665">
        <v>1</v>
      </c>
      <c r="I1061" s="665">
        <v>1796</v>
      </c>
      <c r="J1061" s="665"/>
      <c r="K1061" s="665"/>
      <c r="L1061" s="665"/>
      <c r="M1061" s="665"/>
      <c r="N1061" s="665"/>
      <c r="O1061" s="665"/>
      <c r="P1061" s="678"/>
      <c r="Q1061" s="666"/>
    </row>
    <row r="1062" spans="1:17" ht="14.4" customHeight="1" x14ac:dyDescent="0.3">
      <c r="A1062" s="661" t="s">
        <v>569</v>
      </c>
      <c r="B1062" s="662" t="s">
        <v>6979</v>
      </c>
      <c r="C1062" s="662" t="s">
        <v>5558</v>
      </c>
      <c r="D1062" s="662" t="s">
        <v>7018</v>
      </c>
      <c r="E1062" s="662" t="s">
        <v>7019</v>
      </c>
      <c r="F1062" s="665">
        <v>1</v>
      </c>
      <c r="G1062" s="665">
        <v>1796</v>
      </c>
      <c r="H1062" s="665">
        <v>1</v>
      </c>
      <c r="I1062" s="665">
        <v>1796</v>
      </c>
      <c r="J1062" s="665">
        <v>1</v>
      </c>
      <c r="K1062" s="665">
        <v>1796</v>
      </c>
      <c r="L1062" s="665">
        <v>1</v>
      </c>
      <c r="M1062" s="665">
        <v>1796</v>
      </c>
      <c r="N1062" s="665"/>
      <c r="O1062" s="665"/>
      <c r="P1062" s="678"/>
      <c r="Q1062" s="666"/>
    </row>
    <row r="1063" spans="1:17" ht="14.4" customHeight="1" x14ac:dyDescent="0.3">
      <c r="A1063" s="661" t="s">
        <v>569</v>
      </c>
      <c r="B1063" s="662" t="s">
        <v>6979</v>
      </c>
      <c r="C1063" s="662" t="s">
        <v>5558</v>
      </c>
      <c r="D1063" s="662" t="s">
        <v>6167</v>
      </c>
      <c r="E1063" s="662" t="s">
        <v>6168</v>
      </c>
      <c r="F1063" s="665">
        <v>3</v>
      </c>
      <c r="G1063" s="665">
        <v>1455.06</v>
      </c>
      <c r="H1063" s="665">
        <v>1</v>
      </c>
      <c r="I1063" s="665">
        <v>485.02</v>
      </c>
      <c r="J1063" s="665"/>
      <c r="K1063" s="665"/>
      <c r="L1063" s="665"/>
      <c r="M1063" s="665"/>
      <c r="N1063" s="665"/>
      <c r="O1063" s="665"/>
      <c r="P1063" s="678"/>
      <c r="Q1063" s="666"/>
    </row>
    <row r="1064" spans="1:17" ht="14.4" customHeight="1" x14ac:dyDescent="0.3">
      <c r="A1064" s="661" t="s">
        <v>569</v>
      </c>
      <c r="B1064" s="662" t="s">
        <v>6979</v>
      </c>
      <c r="C1064" s="662" t="s">
        <v>5558</v>
      </c>
      <c r="D1064" s="662" t="s">
        <v>6169</v>
      </c>
      <c r="E1064" s="662" t="s">
        <v>6168</v>
      </c>
      <c r="F1064" s="665">
        <v>8</v>
      </c>
      <c r="G1064" s="665">
        <v>2893.52</v>
      </c>
      <c r="H1064" s="665">
        <v>1</v>
      </c>
      <c r="I1064" s="665">
        <v>361.69</v>
      </c>
      <c r="J1064" s="665">
        <v>4</v>
      </c>
      <c r="K1064" s="665">
        <v>1446.76</v>
      </c>
      <c r="L1064" s="665">
        <v>0.5</v>
      </c>
      <c r="M1064" s="665">
        <v>361.69</v>
      </c>
      <c r="N1064" s="665">
        <v>10</v>
      </c>
      <c r="O1064" s="665">
        <v>3616.8999999999996</v>
      </c>
      <c r="P1064" s="678">
        <v>1.2499999999999998</v>
      </c>
      <c r="Q1064" s="666">
        <v>361.68999999999994</v>
      </c>
    </row>
    <row r="1065" spans="1:17" ht="14.4" customHeight="1" x14ac:dyDescent="0.3">
      <c r="A1065" s="661" t="s">
        <v>569</v>
      </c>
      <c r="B1065" s="662" t="s">
        <v>6979</v>
      </c>
      <c r="C1065" s="662" t="s">
        <v>5558</v>
      </c>
      <c r="D1065" s="662" t="s">
        <v>6172</v>
      </c>
      <c r="E1065" s="662" t="s">
        <v>6173</v>
      </c>
      <c r="F1065" s="665"/>
      <c r="G1065" s="665"/>
      <c r="H1065" s="665"/>
      <c r="I1065" s="665"/>
      <c r="J1065" s="665">
        <v>1</v>
      </c>
      <c r="K1065" s="665">
        <v>13091</v>
      </c>
      <c r="L1065" s="665"/>
      <c r="M1065" s="665">
        <v>13091</v>
      </c>
      <c r="N1065" s="665"/>
      <c r="O1065" s="665"/>
      <c r="P1065" s="678"/>
      <c r="Q1065" s="666"/>
    </row>
    <row r="1066" spans="1:17" ht="14.4" customHeight="1" x14ac:dyDescent="0.3">
      <c r="A1066" s="661" t="s">
        <v>569</v>
      </c>
      <c r="B1066" s="662" t="s">
        <v>6979</v>
      </c>
      <c r="C1066" s="662" t="s">
        <v>5558</v>
      </c>
      <c r="D1066" s="662" t="s">
        <v>7020</v>
      </c>
      <c r="E1066" s="662" t="s">
        <v>6175</v>
      </c>
      <c r="F1066" s="665">
        <v>1</v>
      </c>
      <c r="G1066" s="665">
        <v>3292.8</v>
      </c>
      <c r="H1066" s="665">
        <v>1</v>
      </c>
      <c r="I1066" s="665">
        <v>3292.8</v>
      </c>
      <c r="J1066" s="665"/>
      <c r="K1066" s="665"/>
      <c r="L1066" s="665"/>
      <c r="M1066" s="665"/>
      <c r="N1066" s="665">
        <v>1</v>
      </c>
      <c r="O1066" s="665">
        <v>3292.8</v>
      </c>
      <c r="P1066" s="678">
        <v>1</v>
      </c>
      <c r="Q1066" s="666">
        <v>3292.8</v>
      </c>
    </row>
    <row r="1067" spans="1:17" ht="14.4" customHeight="1" x14ac:dyDescent="0.3">
      <c r="A1067" s="661" t="s">
        <v>569</v>
      </c>
      <c r="B1067" s="662" t="s">
        <v>6979</v>
      </c>
      <c r="C1067" s="662" t="s">
        <v>5558</v>
      </c>
      <c r="D1067" s="662" t="s">
        <v>6174</v>
      </c>
      <c r="E1067" s="662" t="s">
        <v>6175</v>
      </c>
      <c r="F1067" s="665">
        <v>8</v>
      </c>
      <c r="G1067" s="665">
        <v>43276.799999999996</v>
      </c>
      <c r="H1067" s="665">
        <v>1</v>
      </c>
      <c r="I1067" s="665">
        <v>5409.5999999999995</v>
      </c>
      <c r="J1067" s="665"/>
      <c r="K1067" s="665"/>
      <c r="L1067" s="665"/>
      <c r="M1067" s="665"/>
      <c r="N1067" s="665">
        <v>3</v>
      </c>
      <c r="O1067" s="665">
        <v>16228.8</v>
      </c>
      <c r="P1067" s="678">
        <v>0.375</v>
      </c>
      <c r="Q1067" s="666">
        <v>5409.5999999999995</v>
      </c>
    </row>
    <row r="1068" spans="1:17" ht="14.4" customHeight="1" x14ac:dyDescent="0.3">
      <c r="A1068" s="661" t="s">
        <v>569</v>
      </c>
      <c r="B1068" s="662" t="s">
        <v>6979</v>
      </c>
      <c r="C1068" s="662" t="s">
        <v>5558</v>
      </c>
      <c r="D1068" s="662" t="s">
        <v>6176</v>
      </c>
      <c r="E1068" s="662" t="s">
        <v>6177</v>
      </c>
      <c r="F1068" s="665"/>
      <c r="G1068" s="665"/>
      <c r="H1068" s="665"/>
      <c r="I1068" s="665"/>
      <c r="J1068" s="665">
        <v>1</v>
      </c>
      <c r="K1068" s="665">
        <v>5918.67</v>
      </c>
      <c r="L1068" s="665"/>
      <c r="M1068" s="665">
        <v>5918.67</v>
      </c>
      <c r="N1068" s="665"/>
      <c r="O1068" s="665"/>
      <c r="P1068" s="678"/>
      <c r="Q1068" s="666"/>
    </row>
    <row r="1069" spans="1:17" ht="14.4" customHeight="1" x14ac:dyDescent="0.3">
      <c r="A1069" s="661" t="s">
        <v>569</v>
      </c>
      <c r="B1069" s="662" t="s">
        <v>6979</v>
      </c>
      <c r="C1069" s="662" t="s">
        <v>5558</v>
      </c>
      <c r="D1069" s="662" t="s">
        <v>6178</v>
      </c>
      <c r="E1069" s="662" t="s">
        <v>6177</v>
      </c>
      <c r="F1069" s="665"/>
      <c r="G1069" s="665"/>
      <c r="H1069" s="665"/>
      <c r="I1069" s="665"/>
      <c r="J1069" s="665">
        <v>4</v>
      </c>
      <c r="K1069" s="665">
        <v>11549.24</v>
      </c>
      <c r="L1069" s="665"/>
      <c r="M1069" s="665">
        <v>2887.31</v>
      </c>
      <c r="N1069" s="665"/>
      <c r="O1069" s="665"/>
      <c r="P1069" s="678"/>
      <c r="Q1069" s="666"/>
    </row>
    <row r="1070" spans="1:17" ht="14.4" customHeight="1" x14ac:dyDescent="0.3">
      <c r="A1070" s="661" t="s">
        <v>569</v>
      </c>
      <c r="B1070" s="662" t="s">
        <v>6979</v>
      </c>
      <c r="C1070" s="662" t="s">
        <v>5558</v>
      </c>
      <c r="D1070" s="662" t="s">
        <v>7021</v>
      </c>
      <c r="E1070" s="662" t="s">
        <v>7022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8</v>
      </c>
      <c r="O1070" s="665">
        <v>65064</v>
      </c>
      <c r="P1070" s="678"/>
      <c r="Q1070" s="666">
        <v>8133</v>
      </c>
    </row>
    <row r="1071" spans="1:17" ht="14.4" customHeight="1" x14ac:dyDescent="0.3">
      <c r="A1071" s="661" t="s">
        <v>569</v>
      </c>
      <c r="B1071" s="662" t="s">
        <v>6979</v>
      </c>
      <c r="C1071" s="662" t="s">
        <v>5558</v>
      </c>
      <c r="D1071" s="662" t="s">
        <v>7023</v>
      </c>
      <c r="E1071" s="662" t="s">
        <v>7022</v>
      </c>
      <c r="F1071" s="665"/>
      <c r="G1071" s="665"/>
      <c r="H1071" s="665"/>
      <c r="I1071" s="665"/>
      <c r="J1071" s="665"/>
      <c r="K1071" s="665"/>
      <c r="L1071" s="665"/>
      <c r="M1071" s="665"/>
      <c r="N1071" s="665">
        <v>2</v>
      </c>
      <c r="O1071" s="665">
        <v>11498</v>
      </c>
      <c r="P1071" s="678"/>
      <c r="Q1071" s="666">
        <v>5749</v>
      </c>
    </row>
    <row r="1072" spans="1:17" ht="14.4" customHeight="1" x14ac:dyDescent="0.3">
      <c r="A1072" s="661" t="s">
        <v>569</v>
      </c>
      <c r="B1072" s="662" t="s">
        <v>6979</v>
      </c>
      <c r="C1072" s="662" t="s">
        <v>5558</v>
      </c>
      <c r="D1072" s="662" t="s">
        <v>7024</v>
      </c>
      <c r="E1072" s="662" t="s">
        <v>7025</v>
      </c>
      <c r="F1072" s="665"/>
      <c r="G1072" s="665"/>
      <c r="H1072" s="665"/>
      <c r="I1072" s="665"/>
      <c r="J1072" s="665"/>
      <c r="K1072" s="665"/>
      <c r="L1072" s="665"/>
      <c r="M1072" s="665"/>
      <c r="N1072" s="665">
        <v>8</v>
      </c>
      <c r="O1072" s="665">
        <v>21776</v>
      </c>
      <c r="P1072" s="678"/>
      <c r="Q1072" s="666">
        <v>2722</v>
      </c>
    </row>
    <row r="1073" spans="1:17" ht="14.4" customHeight="1" x14ac:dyDescent="0.3">
      <c r="A1073" s="661" t="s">
        <v>569</v>
      </c>
      <c r="B1073" s="662" t="s">
        <v>6979</v>
      </c>
      <c r="C1073" s="662" t="s">
        <v>5558</v>
      </c>
      <c r="D1073" s="662" t="s">
        <v>6188</v>
      </c>
      <c r="E1073" s="662" t="s">
        <v>6189</v>
      </c>
      <c r="F1073" s="665"/>
      <c r="G1073" s="665"/>
      <c r="H1073" s="665"/>
      <c r="I1073" s="665"/>
      <c r="J1073" s="665">
        <v>1</v>
      </c>
      <c r="K1073" s="665">
        <v>8471.24</v>
      </c>
      <c r="L1073" s="665"/>
      <c r="M1073" s="665">
        <v>8471.24</v>
      </c>
      <c r="N1073" s="665"/>
      <c r="O1073" s="665"/>
      <c r="P1073" s="678"/>
      <c r="Q1073" s="666"/>
    </row>
    <row r="1074" spans="1:17" ht="14.4" customHeight="1" x14ac:dyDescent="0.3">
      <c r="A1074" s="661" t="s">
        <v>569</v>
      </c>
      <c r="B1074" s="662" t="s">
        <v>6979</v>
      </c>
      <c r="C1074" s="662" t="s">
        <v>5558</v>
      </c>
      <c r="D1074" s="662" t="s">
        <v>6190</v>
      </c>
      <c r="E1074" s="662" t="s">
        <v>6191</v>
      </c>
      <c r="F1074" s="665">
        <v>24</v>
      </c>
      <c r="G1074" s="665">
        <v>20455.439999999999</v>
      </c>
      <c r="H1074" s="665">
        <v>1</v>
      </c>
      <c r="I1074" s="665">
        <v>852.31</v>
      </c>
      <c r="J1074" s="665">
        <v>7</v>
      </c>
      <c r="K1074" s="665">
        <v>5966.17</v>
      </c>
      <c r="L1074" s="665">
        <v>0.29166666666666669</v>
      </c>
      <c r="M1074" s="665">
        <v>852.31000000000006</v>
      </c>
      <c r="N1074" s="665">
        <v>10</v>
      </c>
      <c r="O1074" s="665">
        <v>8523.1</v>
      </c>
      <c r="P1074" s="678">
        <v>0.41666666666666669</v>
      </c>
      <c r="Q1074" s="666">
        <v>852.31000000000006</v>
      </c>
    </row>
    <row r="1075" spans="1:17" ht="14.4" customHeight="1" x14ac:dyDescent="0.3">
      <c r="A1075" s="661" t="s">
        <v>569</v>
      </c>
      <c r="B1075" s="662" t="s">
        <v>6979</v>
      </c>
      <c r="C1075" s="662" t="s">
        <v>5558</v>
      </c>
      <c r="D1075" s="662" t="s">
        <v>6196</v>
      </c>
      <c r="E1075" s="662" t="s">
        <v>6197</v>
      </c>
      <c r="F1075" s="665">
        <v>9</v>
      </c>
      <c r="G1075" s="665">
        <v>42618.15</v>
      </c>
      <c r="H1075" s="665">
        <v>1</v>
      </c>
      <c r="I1075" s="665">
        <v>4735.3500000000004</v>
      </c>
      <c r="J1075" s="665">
        <v>5</v>
      </c>
      <c r="K1075" s="665">
        <v>23676.75</v>
      </c>
      <c r="L1075" s="665">
        <v>0.55555555555555558</v>
      </c>
      <c r="M1075" s="665">
        <v>4735.3500000000004</v>
      </c>
      <c r="N1075" s="665">
        <v>6</v>
      </c>
      <c r="O1075" s="665">
        <v>28412.100000000002</v>
      </c>
      <c r="P1075" s="678">
        <v>0.66666666666666674</v>
      </c>
      <c r="Q1075" s="666">
        <v>4735.3500000000004</v>
      </c>
    </row>
    <row r="1076" spans="1:17" ht="14.4" customHeight="1" x14ac:dyDescent="0.3">
      <c r="A1076" s="661" t="s">
        <v>569</v>
      </c>
      <c r="B1076" s="662" t="s">
        <v>6979</v>
      </c>
      <c r="C1076" s="662" t="s">
        <v>5558</v>
      </c>
      <c r="D1076" s="662" t="s">
        <v>6198</v>
      </c>
      <c r="E1076" s="662" t="s">
        <v>6199</v>
      </c>
      <c r="F1076" s="665">
        <v>8</v>
      </c>
      <c r="G1076" s="665">
        <v>63945.279999999999</v>
      </c>
      <c r="H1076" s="665">
        <v>1</v>
      </c>
      <c r="I1076" s="665">
        <v>7993.16</v>
      </c>
      <c r="J1076" s="665">
        <v>5</v>
      </c>
      <c r="K1076" s="665">
        <v>39965.800000000003</v>
      </c>
      <c r="L1076" s="665">
        <v>0.62500000000000011</v>
      </c>
      <c r="M1076" s="665">
        <v>7993.1600000000008</v>
      </c>
      <c r="N1076" s="665">
        <v>5</v>
      </c>
      <c r="O1076" s="665">
        <v>39965.800000000003</v>
      </c>
      <c r="P1076" s="678">
        <v>0.62500000000000011</v>
      </c>
      <c r="Q1076" s="666">
        <v>7993.1600000000008</v>
      </c>
    </row>
    <row r="1077" spans="1:17" ht="14.4" customHeight="1" x14ac:dyDescent="0.3">
      <c r="A1077" s="661" t="s">
        <v>569</v>
      </c>
      <c r="B1077" s="662" t="s">
        <v>6979</v>
      </c>
      <c r="C1077" s="662" t="s">
        <v>5558</v>
      </c>
      <c r="D1077" s="662" t="s">
        <v>6200</v>
      </c>
      <c r="E1077" s="662" t="s">
        <v>6201</v>
      </c>
      <c r="F1077" s="665">
        <v>9</v>
      </c>
      <c r="G1077" s="665">
        <v>25796.43</v>
      </c>
      <c r="H1077" s="665">
        <v>1</v>
      </c>
      <c r="I1077" s="665">
        <v>2866.27</v>
      </c>
      <c r="J1077" s="665">
        <v>5</v>
      </c>
      <c r="K1077" s="665">
        <v>14331.35</v>
      </c>
      <c r="L1077" s="665">
        <v>0.55555555555555558</v>
      </c>
      <c r="M1077" s="665">
        <v>2866.27</v>
      </c>
      <c r="N1077" s="665">
        <v>6</v>
      </c>
      <c r="O1077" s="665">
        <v>17197.62</v>
      </c>
      <c r="P1077" s="678">
        <v>0.66666666666666663</v>
      </c>
      <c r="Q1077" s="666">
        <v>2866.27</v>
      </c>
    </row>
    <row r="1078" spans="1:17" ht="14.4" customHeight="1" x14ac:dyDescent="0.3">
      <c r="A1078" s="661" t="s">
        <v>569</v>
      </c>
      <c r="B1078" s="662" t="s">
        <v>6979</v>
      </c>
      <c r="C1078" s="662" t="s">
        <v>5558</v>
      </c>
      <c r="D1078" s="662" t="s">
        <v>6202</v>
      </c>
      <c r="E1078" s="662" t="s">
        <v>6203</v>
      </c>
      <c r="F1078" s="665">
        <v>0.8</v>
      </c>
      <c r="G1078" s="665">
        <v>1963.04</v>
      </c>
      <c r="H1078" s="665">
        <v>1</v>
      </c>
      <c r="I1078" s="665">
        <v>2453.7999999999997</v>
      </c>
      <c r="J1078" s="665">
        <v>2</v>
      </c>
      <c r="K1078" s="665">
        <v>4907.6000000000004</v>
      </c>
      <c r="L1078" s="665">
        <v>2.5000000000000004</v>
      </c>
      <c r="M1078" s="665">
        <v>2453.8000000000002</v>
      </c>
      <c r="N1078" s="665">
        <v>2</v>
      </c>
      <c r="O1078" s="665">
        <v>4907.6000000000004</v>
      </c>
      <c r="P1078" s="678">
        <v>2.5000000000000004</v>
      </c>
      <c r="Q1078" s="666">
        <v>2453.8000000000002</v>
      </c>
    </row>
    <row r="1079" spans="1:17" ht="14.4" customHeight="1" x14ac:dyDescent="0.3">
      <c r="A1079" s="661" t="s">
        <v>569</v>
      </c>
      <c r="B1079" s="662" t="s">
        <v>6979</v>
      </c>
      <c r="C1079" s="662" t="s">
        <v>5558</v>
      </c>
      <c r="D1079" s="662" t="s">
        <v>6204</v>
      </c>
      <c r="E1079" s="662" t="s">
        <v>6203</v>
      </c>
      <c r="F1079" s="665">
        <v>0.1</v>
      </c>
      <c r="G1079" s="665">
        <v>70.36</v>
      </c>
      <c r="H1079" s="665">
        <v>1</v>
      </c>
      <c r="I1079" s="665">
        <v>703.59999999999991</v>
      </c>
      <c r="J1079" s="665">
        <v>0.1</v>
      </c>
      <c r="K1079" s="665">
        <v>70.36</v>
      </c>
      <c r="L1079" s="665">
        <v>1</v>
      </c>
      <c r="M1079" s="665">
        <v>703.59999999999991</v>
      </c>
      <c r="N1079" s="665">
        <v>0.1</v>
      </c>
      <c r="O1079" s="665">
        <v>70.36</v>
      </c>
      <c r="P1079" s="678">
        <v>1</v>
      </c>
      <c r="Q1079" s="666">
        <v>703.59999999999991</v>
      </c>
    </row>
    <row r="1080" spans="1:17" ht="14.4" customHeight="1" x14ac:dyDescent="0.3">
      <c r="A1080" s="661" t="s">
        <v>569</v>
      </c>
      <c r="B1080" s="662" t="s">
        <v>6979</v>
      </c>
      <c r="C1080" s="662" t="s">
        <v>5558</v>
      </c>
      <c r="D1080" s="662" t="s">
        <v>6205</v>
      </c>
      <c r="E1080" s="662" t="s">
        <v>6203</v>
      </c>
      <c r="F1080" s="665">
        <v>0.4</v>
      </c>
      <c r="G1080" s="665">
        <v>615.6</v>
      </c>
      <c r="H1080" s="665">
        <v>1</v>
      </c>
      <c r="I1080" s="665">
        <v>1539</v>
      </c>
      <c r="J1080" s="665">
        <v>0.4</v>
      </c>
      <c r="K1080" s="665">
        <v>615.6</v>
      </c>
      <c r="L1080" s="665">
        <v>1</v>
      </c>
      <c r="M1080" s="665">
        <v>1539</v>
      </c>
      <c r="N1080" s="665">
        <v>0.4</v>
      </c>
      <c r="O1080" s="665">
        <v>615.6</v>
      </c>
      <c r="P1080" s="678">
        <v>1</v>
      </c>
      <c r="Q1080" s="666">
        <v>1539</v>
      </c>
    </row>
    <row r="1081" spans="1:17" ht="14.4" customHeight="1" x14ac:dyDescent="0.3">
      <c r="A1081" s="661" t="s">
        <v>569</v>
      </c>
      <c r="B1081" s="662" t="s">
        <v>6979</v>
      </c>
      <c r="C1081" s="662" t="s">
        <v>5558</v>
      </c>
      <c r="D1081" s="662" t="s">
        <v>6206</v>
      </c>
      <c r="E1081" s="662" t="s">
        <v>6203</v>
      </c>
      <c r="F1081" s="665">
        <v>0.4</v>
      </c>
      <c r="G1081" s="665">
        <v>709.24</v>
      </c>
      <c r="H1081" s="665">
        <v>1</v>
      </c>
      <c r="I1081" s="665">
        <v>1773.1</v>
      </c>
      <c r="J1081" s="665">
        <v>0.7</v>
      </c>
      <c r="K1081" s="665">
        <v>1241.17</v>
      </c>
      <c r="L1081" s="665">
        <v>1.75</v>
      </c>
      <c r="M1081" s="665">
        <v>1773.1000000000001</v>
      </c>
      <c r="N1081" s="665">
        <v>0.2</v>
      </c>
      <c r="O1081" s="665">
        <v>354.62</v>
      </c>
      <c r="P1081" s="678">
        <v>0.5</v>
      </c>
      <c r="Q1081" s="666">
        <v>1773.1</v>
      </c>
    </row>
    <row r="1082" spans="1:17" ht="14.4" customHeight="1" x14ac:dyDescent="0.3">
      <c r="A1082" s="661" t="s">
        <v>569</v>
      </c>
      <c r="B1082" s="662" t="s">
        <v>6979</v>
      </c>
      <c r="C1082" s="662" t="s">
        <v>5558</v>
      </c>
      <c r="D1082" s="662" t="s">
        <v>6207</v>
      </c>
      <c r="E1082" s="662" t="s">
        <v>5989</v>
      </c>
      <c r="F1082" s="665">
        <v>0.7</v>
      </c>
      <c r="G1082" s="665">
        <v>149.42000000000002</v>
      </c>
      <c r="H1082" s="665">
        <v>1</v>
      </c>
      <c r="I1082" s="665">
        <v>213.45714285714288</v>
      </c>
      <c r="J1082" s="665"/>
      <c r="K1082" s="665"/>
      <c r="L1082" s="665"/>
      <c r="M1082" s="665"/>
      <c r="N1082" s="665"/>
      <c r="O1082" s="665"/>
      <c r="P1082" s="678"/>
      <c r="Q1082" s="666"/>
    </row>
    <row r="1083" spans="1:17" ht="14.4" customHeight="1" x14ac:dyDescent="0.3">
      <c r="A1083" s="661" t="s">
        <v>569</v>
      </c>
      <c r="B1083" s="662" t="s">
        <v>6979</v>
      </c>
      <c r="C1083" s="662" t="s">
        <v>5558</v>
      </c>
      <c r="D1083" s="662" t="s">
        <v>6208</v>
      </c>
      <c r="E1083" s="662" t="s">
        <v>5989</v>
      </c>
      <c r="F1083" s="665">
        <v>3.3</v>
      </c>
      <c r="G1083" s="665">
        <v>831.65000000000009</v>
      </c>
      <c r="H1083" s="665">
        <v>1</v>
      </c>
      <c r="I1083" s="665">
        <v>252.01515151515156</v>
      </c>
      <c r="J1083" s="665">
        <v>8.9</v>
      </c>
      <c r="K1083" s="665">
        <v>2242.9999999999995</v>
      </c>
      <c r="L1083" s="665">
        <v>2.6970480370348096</v>
      </c>
      <c r="M1083" s="665">
        <v>252.0224719101123</v>
      </c>
      <c r="N1083" s="665">
        <v>4.9000000000000004</v>
      </c>
      <c r="O1083" s="665">
        <v>1234.9299999999998</v>
      </c>
      <c r="P1083" s="678">
        <v>1.4849155293693257</v>
      </c>
      <c r="Q1083" s="666">
        <v>252.02653061224484</v>
      </c>
    </row>
    <row r="1084" spans="1:17" ht="14.4" customHeight="1" x14ac:dyDescent="0.3">
      <c r="A1084" s="661" t="s">
        <v>569</v>
      </c>
      <c r="B1084" s="662" t="s">
        <v>6979</v>
      </c>
      <c r="C1084" s="662" t="s">
        <v>5558</v>
      </c>
      <c r="D1084" s="662" t="s">
        <v>6209</v>
      </c>
      <c r="E1084" s="662" t="s">
        <v>5989</v>
      </c>
      <c r="F1084" s="665">
        <v>0.8</v>
      </c>
      <c r="G1084" s="665">
        <v>293.57</v>
      </c>
      <c r="H1084" s="665">
        <v>1</v>
      </c>
      <c r="I1084" s="665">
        <v>366.96249999999998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569</v>
      </c>
      <c r="B1085" s="662" t="s">
        <v>6979</v>
      </c>
      <c r="C1085" s="662" t="s">
        <v>5558</v>
      </c>
      <c r="D1085" s="662" t="s">
        <v>6210</v>
      </c>
      <c r="E1085" s="662" t="s">
        <v>6211</v>
      </c>
      <c r="F1085" s="665"/>
      <c r="G1085" s="665"/>
      <c r="H1085" s="665"/>
      <c r="I1085" s="665"/>
      <c r="J1085" s="665">
        <v>3</v>
      </c>
      <c r="K1085" s="665">
        <v>1685.13</v>
      </c>
      <c r="L1085" s="665"/>
      <c r="M1085" s="665">
        <v>561.71</v>
      </c>
      <c r="N1085" s="665"/>
      <c r="O1085" s="665"/>
      <c r="P1085" s="678"/>
      <c r="Q1085" s="666"/>
    </row>
    <row r="1086" spans="1:17" ht="14.4" customHeight="1" x14ac:dyDescent="0.3">
      <c r="A1086" s="661" t="s">
        <v>569</v>
      </c>
      <c r="B1086" s="662" t="s">
        <v>6979</v>
      </c>
      <c r="C1086" s="662" t="s">
        <v>5558</v>
      </c>
      <c r="D1086" s="662" t="s">
        <v>6215</v>
      </c>
      <c r="E1086" s="662" t="s">
        <v>5989</v>
      </c>
      <c r="F1086" s="665">
        <v>25</v>
      </c>
      <c r="G1086" s="665">
        <v>13680</v>
      </c>
      <c r="H1086" s="665">
        <v>1</v>
      </c>
      <c r="I1086" s="665">
        <v>547.20000000000005</v>
      </c>
      <c r="J1086" s="665">
        <v>10</v>
      </c>
      <c r="K1086" s="665">
        <v>5472</v>
      </c>
      <c r="L1086" s="665">
        <v>0.4</v>
      </c>
      <c r="M1086" s="665">
        <v>547.20000000000005</v>
      </c>
      <c r="N1086" s="665">
        <v>4</v>
      </c>
      <c r="O1086" s="665">
        <v>2188.8000000000002</v>
      </c>
      <c r="P1086" s="678">
        <v>0.16</v>
      </c>
      <c r="Q1086" s="666">
        <v>547.20000000000005</v>
      </c>
    </row>
    <row r="1087" spans="1:17" ht="14.4" customHeight="1" x14ac:dyDescent="0.3">
      <c r="A1087" s="661" t="s">
        <v>569</v>
      </c>
      <c r="B1087" s="662" t="s">
        <v>6979</v>
      </c>
      <c r="C1087" s="662" t="s">
        <v>5558</v>
      </c>
      <c r="D1087" s="662" t="s">
        <v>6216</v>
      </c>
      <c r="E1087" s="662" t="s">
        <v>5989</v>
      </c>
      <c r="F1087" s="665">
        <v>11</v>
      </c>
      <c r="G1087" s="665">
        <v>18627.620000000003</v>
      </c>
      <c r="H1087" s="665">
        <v>1</v>
      </c>
      <c r="I1087" s="665">
        <v>1693.4200000000003</v>
      </c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569</v>
      </c>
      <c r="B1088" s="662" t="s">
        <v>6979</v>
      </c>
      <c r="C1088" s="662" t="s">
        <v>5558</v>
      </c>
      <c r="D1088" s="662" t="s">
        <v>6217</v>
      </c>
      <c r="E1088" s="662" t="s">
        <v>5989</v>
      </c>
      <c r="F1088" s="665">
        <v>29</v>
      </c>
      <c r="G1088" s="665">
        <v>53617.23</v>
      </c>
      <c r="H1088" s="665">
        <v>1</v>
      </c>
      <c r="I1088" s="665">
        <v>1848.8700000000001</v>
      </c>
      <c r="J1088" s="665">
        <v>78</v>
      </c>
      <c r="K1088" s="665">
        <v>144211.86000000002</v>
      </c>
      <c r="L1088" s="665">
        <v>2.6896551724137931</v>
      </c>
      <c r="M1088" s="665">
        <v>1848.8700000000001</v>
      </c>
      <c r="N1088" s="665">
        <v>46</v>
      </c>
      <c r="O1088" s="665">
        <v>85048.02</v>
      </c>
      <c r="P1088" s="678">
        <v>1.5862068965517242</v>
      </c>
      <c r="Q1088" s="666">
        <v>1848.8700000000001</v>
      </c>
    </row>
    <row r="1089" spans="1:17" ht="14.4" customHeight="1" x14ac:dyDescent="0.3">
      <c r="A1089" s="661" t="s">
        <v>569</v>
      </c>
      <c r="B1089" s="662" t="s">
        <v>6979</v>
      </c>
      <c r="C1089" s="662" t="s">
        <v>5558</v>
      </c>
      <c r="D1089" s="662" t="s">
        <v>7026</v>
      </c>
      <c r="E1089" s="662" t="s">
        <v>7027</v>
      </c>
      <c r="F1089" s="665">
        <v>1</v>
      </c>
      <c r="G1089" s="665">
        <v>12177.27</v>
      </c>
      <c r="H1089" s="665">
        <v>1</v>
      </c>
      <c r="I1089" s="665">
        <v>12177.27</v>
      </c>
      <c r="J1089" s="665"/>
      <c r="K1089" s="665"/>
      <c r="L1089" s="665"/>
      <c r="M1089" s="665"/>
      <c r="N1089" s="665"/>
      <c r="O1089" s="665"/>
      <c r="P1089" s="678"/>
      <c r="Q1089" s="666"/>
    </row>
    <row r="1090" spans="1:17" ht="14.4" customHeight="1" x14ac:dyDescent="0.3">
      <c r="A1090" s="661" t="s">
        <v>569</v>
      </c>
      <c r="B1090" s="662" t="s">
        <v>6979</v>
      </c>
      <c r="C1090" s="662" t="s">
        <v>5558</v>
      </c>
      <c r="D1090" s="662" t="s">
        <v>6218</v>
      </c>
      <c r="E1090" s="662" t="s">
        <v>6219</v>
      </c>
      <c r="F1090" s="665">
        <v>10</v>
      </c>
      <c r="G1090" s="665">
        <v>23836.400000000001</v>
      </c>
      <c r="H1090" s="665">
        <v>1</v>
      </c>
      <c r="I1090" s="665">
        <v>2383.6400000000003</v>
      </c>
      <c r="J1090" s="665">
        <v>4</v>
      </c>
      <c r="K1090" s="665">
        <v>9534.56</v>
      </c>
      <c r="L1090" s="665">
        <v>0.39999999999999997</v>
      </c>
      <c r="M1090" s="665">
        <v>2383.64</v>
      </c>
      <c r="N1090" s="665">
        <v>5</v>
      </c>
      <c r="O1090" s="665">
        <v>11918.199999999999</v>
      </c>
      <c r="P1090" s="678">
        <v>0.49999999999999994</v>
      </c>
      <c r="Q1090" s="666">
        <v>2383.64</v>
      </c>
    </row>
    <row r="1091" spans="1:17" ht="14.4" customHeight="1" x14ac:dyDescent="0.3">
      <c r="A1091" s="661" t="s">
        <v>569</v>
      </c>
      <c r="B1091" s="662" t="s">
        <v>6979</v>
      </c>
      <c r="C1091" s="662" t="s">
        <v>5558</v>
      </c>
      <c r="D1091" s="662" t="s">
        <v>6220</v>
      </c>
      <c r="E1091" s="662" t="s">
        <v>6221</v>
      </c>
      <c r="F1091" s="665">
        <v>43</v>
      </c>
      <c r="G1091" s="665">
        <v>79323.39</v>
      </c>
      <c r="H1091" s="665">
        <v>1</v>
      </c>
      <c r="I1091" s="665">
        <v>1844.73</v>
      </c>
      <c r="J1091" s="665">
        <v>50</v>
      </c>
      <c r="K1091" s="665">
        <v>92236.5</v>
      </c>
      <c r="L1091" s="665">
        <v>1.1627906976744187</v>
      </c>
      <c r="M1091" s="665">
        <v>1844.73</v>
      </c>
      <c r="N1091" s="665">
        <v>48</v>
      </c>
      <c r="O1091" s="665">
        <v>88547.040000000008</v>
      </c>
      <c r="P1091" s="678">
        <v>1.1162790697674421</v>
      </c>
      <c r="Q1091" s="666">
        <v>1844.7300000000002</v>
      </c>
    </row>
    <row r="1092" spans="1:17" ht="14.4" customHeight="1" x14ac:dyDescent="0.3">
      <c r="A1092" s="661" t="s">
        <v>569</v>
      </c>
      <c r="B1092" s="662" t="s">
        <v>6979</v>
      </c>
      <c r="C1092" s="662" t="s">
        <v>5558</v>
      </c>
      <c r="D1092" s="662" t="s">
        <v>6223</v>
      </c>
      <c r="E1092" s="662" t="s">
        <v>6224</v>
      </c>
      <c r="F1092" s="665">
        <v>7</v>
      </c>
      <c r="G1092" s="665">
        <v>159904.71</v>
      </c>
      <c r="H1092" s="665">
        <v>1</v>
      </c>
      <c r="I1092" s="665">
        <v>22843.53</v>
      </c>
      <c r="J1092" s="665">
        <v>8</v>
      </c>
      <c r="K1092" s="665">
        <v>182748.24</v>
      </c>
      <c r="L1092" s="665">
        <v>1.1428571428571428</v>
      </c>
      <c r="M1092" s="665">
        <v>22843.53</v>
      </c>
      <c r="N1092" s="665">
        <v>6</v>
      </c>
      <c r="O1092" s="665">
        <v>137061.18</v>
      </c>
      <c r="P1092" s="678">
        <v>0.8571428571428571</v>
      </c>
      <c r="Q1092" s="666">
        <v>22843.53</v>
      </c>
    </row>
    <row r="1093" spans="1:17" ht="14.4" customHeight="1" x14ac:dyDescent="0.3">
      <c r="A1093" s="661" t="s">
        <v>569</v>
      </c>
      <c r="B1093" s="662" t="s">
        <v>6979</v>
      </c>
      <c r="C1093" s="662" t="s">
        <v>5558</v>
      </c>
      <c r="D1093" s="662" t="s">
        <v>6225</v>
      </c>
      <c r="E1093" s="662" t="s">
        <v>6226</v>
      </c>
      <c r="F1093" s="665">
        <v>31</v>
      </c>
      <c r="G1093" s="665">
        <v>286125.35000000003</v>
      </c>
      <c r="H1093" s="665">
        <v>1</v>
      </c>
      <c r="I1093" s="665">
        <v>9229.85</v>
      </c>
      <c r="J1093" s="665">
        <v>31</v>
      </c>
      <c r="K1093" s="665">
        <v>286125.35000000003</v>
      </c>
      <c r="L1093" s="665">
        <v>1</v>
      </c>
      <c r="M1093" s="665">
        <v>9229.85</v>
      </c>
      <c r="N1093" s="665">
        <v>38</v>
      </c>
      <c r="O1093" s="665">
        <v>350734.30000000005</v>
      </c>
      <c r="P1093" s="678">
        <v>1.2258064516129032</v>
      </c>
      <c r="Q1093" s="666">
        <v>9229.85</v>
      </c>
    </row>
    <row r="1094" spans="1:17" ht="14.4" customHeight="1" x14ac:dyDescent="0.3">
      <c r="A1094" s="661" t="s">
        <v>569</v>
      </c>
      <c r="B1094" s="662" t="s">
        <v>6979</v>
      </c>
      <c r="C1094" s="662" t="s">
        <v>5558</v>
      </c>
      <c r="D1094" s="662" t="s">
        <v>6227</v>
      </c>
      <c r="E1094" s="662" t="s">
        <v>6228</v>
      </c>
      <c r="F1094" s="665">
        <v>108</v>
      </c>
      <c r="G1094" s="665">
        <v>323917.91999999993</v>
      </c>
      <c r="H1094" s="665">
        <v>1</v>
      </c>
      <c r="I1094" s="665">
        <v>2999.2399999999993</v>
      </c>
      <c r="J1094" s="665">
        <v>116</v>
      </c>
      <c r="K1094" s="665">
        <v>347911.83999999997</v>
      </c>
      <c r="L1094" s="665">
        <v>1.0740740740740742</v>
      </c>
      <c r="M1094" s="665">
        <v>2999.24</v>
      </c>
      <c r="N1094" s="665">
        <v>127</v>
      </c>
      <c r="O1094" s="665">
        <v>380903.48000000004</v>
      </c>
      <c r="P1094" s="678">
        <v>1.1759259259259263</v>
      </c>
      <c r="Q1094" s="666">
        <v>2999.2400000000002</v>
      </c>
    </row>
    <row r="1095" spans="1:17" ht="14.4" customHeight="1" x14ac:dyDescent="0.3">
      <c r="A1095" s="661" t="s">
        <v>569</v>
      </c>
      <c r="B1095" s="662" t="s">
        <v>6979</v>
      </c>
      <c r="C1095" s="662" t="s">
        <v>5558</v>
      </c>
      <c r="D1095" s="662" t="s">
        <v>6229</v>
      </c>
      <c r="E1095" s="662" t="s">
        <v>6230</v>
      </c>
      <c r="F1095" s="665">
        <v>1</v>
      </c>
      <c r="G1095" s="665">
        <v>8076.38</v>
      </c>
      <c r="H1095" s="665">
        <v>1</v>
      </c>
      <c r="I1095" s="665">
        <v>8076.38</v>
      </c>
      <c r="J1095" s="665"/>
      <c r="K1095" s="665"/>
      <c r="L1095" s="665"/>
      <c r="M1095" s="665"/>
      <c r="N1095" s="665"/>
      <c r="O1095" s="665"/>
      <c r="P1095" s="678"/>
      <c r="Q1095" s="666"/>
    </row>
    <row r="1096" spans="1:17" ht="14.4" customHeight="1" x14ac:dyDescent="0.3">
      <c r="A1096" s="661" t="s">
        <v>569</v>
      </c>
      <c r="B1096" s="662" t="s">
        <v>6979</v>
      </c>
      <c r="C1096" s="662" t="s">
        <v>5558</v>
      </c>
      <c r="D1096" s="662" t="s">
        <v>6231</v>
      </c>
      <c r="E1096" s="662" t="s">
        <v>6232</v>
      </c>
      <c r="F1096" s="665">
        <v>1</v>
      </c>
      <c r="G1096" s="665">
        <v>2999.24</v>
      </c>
      <c r="H1096" s="665">
        <v>1</v>
      </c>
      <c r="I1096" s="665">
        <v>2999.24</v>
      </c>
      <c r="J1096" s="665"/>
      <c r="K1096" s="665"/>
      <c r="L1096" s="665"/>
      <c r="M1096" s="665"/>
      <c r="N1096" s="665"/>
      <c r="O1096" s="665"/>
      <c r="P1096" s="678"/>
      <c r="Q1096" s="666"/>
    </row>
    <row r="1097" spans="1:17" ht="14.4" customHeight="1" x14ac:dyDescent="0.3">
      <c r="A1097" s="661" t="s">
        <v>569</v>
      </c>
      <c r="B1097" s="662" t="s">
        <v>6979</v>
      </c>
      <c r="C1097" s="662" t="s">
        <v>5558</v>
      </c>
      <c r="D1097" s="662" t="s">
        <v>6233</v>
      </c>
      <c r="E1097" s="662" t="s">
        <v>6234</v>
      </c>
      <c r="F1097" s="665">
        <v>1</v>
      </c>
      <c r="G1097" s="665">
        <v>307.8</v>
      </c>
      <c r="H1097" s="665">
        <v>1</v>
      </c>
      <c r="I1097" s="665">
        <v>307.8</v>
      </c>
      <c r="J1097" s="665"/>
      <c r="K1097" s="665"/>
      <c r="L1097" s="665"/>
      <c r="M1097" s="665"/>
      <c r="N1097" s="665"/>
      <c r="O1097" s="665"/>
      <c r="P1097" s="678"/>
      <c r="Q1097" s="666"/>
    </row>
    <row r="1098" spans="1:17" ht="14.4" customHeight="1" x14ac:dyDescent="0.3">
      <c r="A1098" s="661" t="s">
        <v>569</v>
      </c>
      <c r="B1098" s="662" t="s">
        <v>6979</v>
      </c>
      <c r="C1098" s="662" t="s">
        <v>5558</v>
      </c>
      <c r="D1098" s="662" t="s">
        <v>6235</v>
      </c>
      <c r="E1098" s="662" t="s">
        <v>6236</v>
      </c>
      <c r="F1098" s="665">
        <v>4</v>
      </c>
      <c r="G1098" s="665">
        <v>2999.64</v>
      </c>
      <c r="H1098" s="665">
        <v>1</v>
      </c>
      <c r="I1098" s="665">
        <v>749.91</v>
      </c>
      <c r="J1098" s="665"/>
      <c r="K1098" s="665"/>
      <c r="L1098" s="665"/>
      <c r="M1098" s="665"/>
      <c r="N1098" s="665"/>
      <c r="O1098" s="665"/>
      <c r="P1098" s="678"/>
      <c r="Q1098" s="666"/>
    </row>
    <row r="1099" spans="1:17" ht="14.4" customHeight="1" x14ac:dyDescent="0.3">
      <c r="A1099" s="661" t="s">
        <v>569</v>
      </c>
      <c r="B1099" s="662" t="s">
        <v>6979</v>
      </c>
      <c r="C1099" s="662" t="s">
        <v>5558</v>
      </c>
      <c r="D1099" s="662" t="s">
        <v>6237</v>
      </c>
      <c r="E1099" s="662" t="s">
        <v>6238</v>
      </c>
      <c r="F1099" s="665">
        <v>0.8</v>
      </c>
      <c r="G1099" s="665">
        <v>60.02</v>
      </c>
      <c r="H1099" s="665">
        <v>1</v>
      </c>
      <c r="I1099" s="665">
        <v>75.025000000000006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569</v>
      </c>
      <c r="B1100" s="662" t="s">
        <v>6979</v>
      </c>
      <c r="C1100" s="662" t="s">
        <v>5558</v>
      </c>
      <c r="D1100" s="662" t="s">
        <v>6239</v>
      </c>
      <c r="E1100" s="662" t="s">
        <v>6240</v>
      </c>
      <c r="F1100" s="665">
        <v>8</v>
      </c>
      <c r="G1100" s="665">
        <v>9866.16</v>
      </c>
      <c r="H1100" s="665">
        <v>1</v>
      </c>
      <c r="I1100" s="665">
        <v>1233.27</v>
      </c>
      <c r="J1100" s="665">
        <v>2</v>
      </c>
      <c r="K1100" s="665">
        <v>2466.54</v>
      </c>
      <c r="L1100" s="665">
        <v>0.25</v>
      </c>
      <c r="M1100" s="665">
        <v>1233.27</v>
      </c>
      <c r="N1100" s="665">
        <v>2</v>
      </c>
      <c r="O1100" s="665">
        <v>2466.54</v>
      </c>
      <c r="P1100" s="678">
        <v>0.25</v>
      </c>
      <c r="Q1100" s="666">
        <v>1233.27</v>
      </c>
    </row>
    <row r="1101" spans="1:17" ht="14.4" customHeight="1" x14ac:dyDescent="0.3">
      <c r="A1101" s="661" t="s">
        <v>569</v>
      </c>
      <c r="B1101" s="662" t="s">
        <v>6979</v>
      </c>
      <c r="C1101" s="662" t="s">
        <v>5558</v>
      </c>
      <c r="D1101" s="662" t="s">
        <v>6241</v>
      </c>
      <c r="E1101" s="662" t="s">
        <v>6242</v>
      </c>
      <c r="F1101" s="665">
        <v>2</v>
      </c>
      <c r="G1101" s="665">
        <v>11549.24</v>
      </c>
      <c r="H1101" s="665">
        <v>1</v>
      </c>
      <c r="I1101" s="665">
        <v>5774.62</v>
      </c>
      <c r="J1101" s="665">
        <v>2</v>
      </c>
      <c r="K1101" s="665">
        <v>11549.24</v>
      </c>
      <c r="L1101" s="665">
        <v>1</v>
      </c>
      <c r="M1101" s="665">
        <v>5774.62</v>
      </c>
      <c r="N1101" s="665">
        <v>2</v>
      </c>
      <c r="O1101" s="665">
        <v>11549.24</v>
      </c>
      <c r="P1101" s="678">
        <v>1</v>
      </c>
      <c r="Q1101" s="666">
        <v>5774.62</v>
      </c>
    </row>
    <row r="1102" spans="1:17" ht="14.4" customHeight="1" x14ac:dyDescent="0.3">
      <c r="A1102" s="661" t="s">
        <v>569</v>
      </c>
      <c r="B1102" s="662" t="s">
        <v>6979</v>
      </c>
      <c r="C1102" s="662" t="s">
        <v>5558</v>
      </c>
      <c r="D1102" s="662" t="s">
        <v>6243</v>
      </c>
      <c r="E1102" s="662" t="s">
        <v>6244</v>
      </c>
      <c r="F1102" s="665">
        <v>2</v>
      </c>
      <c r="G1102" s="665">
        <v>17408.84</v>
      </c>
      <c r="H1102" s="665">
        <v>1</v>
      </c>
      <c r="I1102" s="665">
        <v>8704.42</v>
      </c>
      <c r="J1102" s="665">
        <v>1</v>
      </c>
      <c r="K1102" s="665">
        <v>8704.42</v>
      </c>
      <c r="L1102" s="665">
        <v>0.5</v>
      </c>
      <c r="M1102" s="665">
        <v>8704.42</v>
      </c>
      <c r="N1102" s="665"/>
      <c r="O1102" s="665"/>
      <c r="P1102" s="678"/>
      <c r="Q1102" s="666"/>
    </row>
    <row r="1103" spans="1:17" ht="14.4" customHeight="1" x14ac:dyDescent="0.3">
      <c r="A1103" s="661" t="s">
        <v>569</v>
      </c>
      <c r="B1103" s="662" t="s">
        <v>6979</v>
      </c>
      <c r="C1103" s="662" t="s">
        <v>5558</v>
      </c>
      <c r="D1103" s="662" t="s">
        <v>6245</v>
      </c>
      <c r="E1103" s="662" t="s">
        <v>6244</v>
      </c>
      <c r="F1103" s="665">
        <v>3</v>
      </c>
      <c r="G1103" s="665">
        <v>28193.25</v>
      </c>
      <c r="H1103" s="665">
        <v>1</v>
      </c>
      <c r="I1103" s="665">
        <v>9397.75</v>
      </c>
      <c r="J1103" s="665">
        <v>1</v>
      </c>
      <c r="K1103" s="665">
        <v>9397.75</v>
      </c>
      <c r="L1103" s="665">
        <v>0.33333333333333331</v>
      </c>
      <c r="M1103" s="665">
        <v>9397.75</v>
      </c>
      <c r="N1103" s="665">
        <v>2</v>
      </c>
      <c r="O1103" s="665">
        <v>18795.5</v>
      </c>
      <c r="P1103" s="678">
        <v>0.66666666666666663</v>
      </c>
      <c r="Q1103" s="666">
        <v>9397.75</v>
      </c>
    </row>
    <row r="1104" spans="1:17" ht="14.4" customHeight="1" x14ac:dyDescent="0.3">
      <c r="A1104" s="661" t="s">
        <v>569</v>
      </c>
      <c r="B1104" s="662" t="s">
        <v>6979</v>
      </c>
      <c r="C1104" s="662" t="s">
        <v>5558</v>
      </c>
      <c r="D1104" s="662" t="s">
        <v>6246</v>
      </c>
      <c r="E1104" s="662" t="s">
        <v>6247</v>
      </c>
      <c r="F1104" s="665">
        <v>5</v>
      </c>
      <c r="G1104" s="665">
        <v>8322</v>
      </c>
      <c r="H1104" s="665">
        <v>1</v>
      </c>
      <c r="I1104" s="665">
        <v>1664.4</v>
      </c>
      <c r="J1104" s="665">
        <v>1</v>
      </c>
      <c r="K1104" s="665">
        <v>1664.4</v>
      </c>
      <c r="L1104" s="665">
        <v>0.2</v>
      </c>
      <c r="M1104" s="665">
        <v>1664.4</v>
      </c>
      <c r="N1104" s="665">
        <v>2</v>
      </c>
      <c r="O1104" s="665">
        <v>3328.8</v>
      </c>
      <c r="P1104" s="678">
        <v>0.4</v>
      </c>
      <c r="Q1104" s="666">
        <v>1664.4</v>
      </c>
    </row>
    <row r="1105" spans="1:17" ht="14.4" customHeight="1" x14ac:dyDescent="0.3">
      <c r="A1105" s="661" t="s">
        <v>569</v>
      </c>
      <c r="B1105" s="662" t="s">
        <v>6979</v>
      </c>
      <c r="C1105" s="662" t="s">
        <v>5558</v>
      </c>
      <c r="D1105" s="662" t="s">
        <v>6258</v>
      </c>
      <c r="E1105" s="662" t="s">
        <v>6259</v>
      </c>
      <c r="F1105" s="665">
        <v>1</v>
      </c>
      <c r="G1105" s="665">
        <v>10779.22</v>
      </c>
      <c r="H1105" s="665">
        <v>1</v>
      </c>
      <c r="I1105" s="665">
        <v>10779.22</v>
      </c>
      <c r="J1105" s="665">
        <v>2</v>
      </c>
      <c r="K1105" s="665">
        <v>21558.44</v>
      </c>
      <c r="L1105" s="665">
        <v>2</v>
      </c>
      <c r="M1105" s="665">
        <v>10779.22</v>
      </c>
      <c r="N1105" s="665">
        <v>4</v>
      </c>
      <c r="O1105" s="665">
        <v>43116.88</v>
      </c>
      <c r="P1105" s="678">
        <v>4</v>
      </c>
      <c r="Q1105" s="666">
        <v>10779.22</v>
      </c>
    </row>
    <row r="1106" spans="1:17" ht="14.4" customHeight="1" x14ac:dyDescent="0.3">
      <c r="A1106" s="661" t="s">
        <v>569</v>
      </c>
      <c r="B1106" s="662" t="s">
        <v>6979</v>
      </c>
      <c r="C1106" s="662" t="s">
        <v>5558</v>
      </c>
      <c r="D1106" s="662" t="s">
        <v>7028</v>
      </c>
      <c r="E1106" s="662" t="s">
        <v>7029</v>
      </c>
      <c r="F1106" s="665">
        <v>1</v>
      </c>
      <c r="G1106" s="665">
        <v>9112.75</v>
      </c>
      <c r="H1106" s="665">
        <v>1</v>
      </c>
      <c r="I1106" s="665">
        <v>9112.75</v>
      </c>
      <c r="J1106" s="665"/>
      <c r="K1106" s="665"/>
      <c r="L1106" s="665"/>
      <c r="M1106" s="665"/>
      <c r="N1106" s="665"/>
      <c r="O1106" s="665"/>
      <c r="P1106" s="678"/>
      <c r="Q1106" s="666"/>
    </row>
    <row r="1107" spans="1:17" ht="14.4" customHeight="1" x14ac:dyDescent="0.3">
      <c r="A1107" s="661" t="s">
        <v>569</v>
      </c>
      <c r="B1107" s="662" t="s">
        <v>6979</v>
      </c>
      <c r="C1107" s="662" t="s">
        <v>5558</v>
      </c>
      <c r="D1107" s="662" t="s">
        <v>6260</v>
      </c>
      <c r="E1107" s="662" t="s">
        <v>6261</v>
      </c>
      <c r="F1107" s="665">
        <v>7</v>
      </c>
      <c r="G1107" s="665">
        <v>8574.8599999999988</v>
      </c>
      <c r="H1107" s="665">
        <v>1</v>
      </c>
      <c r="I1107" s="665">
        <v>1224.9799999999998</v>
      </c>
      <c r="J1107" s="665">
        <v>6</v>
      </c>
      <c r="K1107" s="665">
        <v>7349.88</v>
      </c>
      <c r="L1107" s="665">
        <v>0.85714285714285732</v>
      </c>
      <c r="M1107" s="665">
        <v>1224.98</v>
      </c>
      <c r="N1107" s="665">
        <v>9</v>
      </c>
      <c r="O1107" s="665">
        <v>11024.82</v>
      </c>
      <c r="P1107" s="678">
        <v>1.2857142857142858</v>
      </c>
      <c r="Q1107" s="666">
        <v>1224.98</v>
      </c>
    </row>
    <row r="1108" spans="1:17" ht="14.4" customHeight="1" x14ac:dyDescent="0.3">
      <c r="A1108" s="661" t="s">
        <v>569</v>
      </c>
      <c r="B1108" s="662" t="s">
        <v>6979</v>
      </c>
      <c r="C1108" s="662" t="s">
        <v>5558</v>
      </c>
      <c r="D1108" s="662" t="s">
        <v>6262</v>
      </c>
      <c r="E1108" s="662" t="s">
        <v>6261</v>
      </c>
      <c r="F1108" s="665">
        <v>6</v>
      </c>
      <c r="G1108" s="665">
        <v>11410.380000000001</v>
      </c>
      <c r="H1108" s="665">
        <v>1</v>
      </c>
      <c r="I1108" s="665">
        <v>1901.7300000000002</v>
      </c>
      <c r="J1108" s="665">
        <v>6</v>
      </c>
      <c r="K1108" s="665">
        <v>11410.38</v>
      </c>
      <c r="L1108" s="665">
        <v>0.99999999999999989</v>
      </c>
      <c r="M1108" s="665">
        <v>1901.7299999999998</v>
      </c>
      <c r="N1108" s="665">
        <v>9</v>
      </c>
      <c r="O1108" s="665">
        <v>17115.57</v>
      </c>
      <c r="P1108" s="678">
        <v>1.4999999999999998</v>
      </c>
      <c r="Q1108" s="666">
        <v>1901.73</v>
      </c>
    </row>
    <row r="1109" spans="1:17" ht="14.4" customHeight="1" x14ac:dyDescent="0.3">
      <c r="A1109" s="661" t="s">
        <v>569</v>
      </c>
      <c r="B1109" s="662" t="s">
        <v>6979</v>
      </c>
      <c r="C1109" s="662" t="s">
        <v>5558</v>
      </c>
      <c r="D1109" s="662" t="s">
        <v>7030</v>
      </c>
      <c r="E1109" s="662" t="s">
        <v>7031</v>
      </c>
      <c r="F1109" s="665">
        <v>1</v>
      </c>
      <c r="G1109" s="665">
        <v>1404</v>
      </c>
      <c r="H1109" s="665">
        <v>1</v>
      </c>
      <c r="I1109" s="665">
        <v>1404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569</v>
      </c>
      <c r="B1110" s="662" t="s">
        <v>6979</v>
      </c>
      <c r="C1110" s="662" t="s">
        <v>5558</v>
      </c>
      <c r="D1110" s="662" t="s">
        <v>6263</v>
      </c>
      <c r="E1110" s="662" t="s">
        <v>6264</v>
      </c>
      <c r="F1110" s="665">
        <v>8</v>
      </c>
      <c r="G1110" s="665">
        <v>8304</v>
      </c>
      <c r="H1110" s="665">
        <v>1</v>
      </c>
      <c r="I1110" s="665">
        <v>1038</v>
      </c>
      <c r="J1110" s="665">
        <v>7</v>
      </c>
      <c r="K1110" s="665">
        <v>7266</v>
      </c>
      <c r="L1110" s="665">
        <v>0.875</v>
      </c>
      <c r="M1110" s="665">
        <v>1038</v>
      </c>
      <c r="N1110" s="665">
        <v>1</v>
      </c>
      <c r="O1110" s="665">
        <v>1038</v>
      </c>
      <c r="P1110" s="678">
        <v>0.125</v>
      </c>
      <c r="Q1110" s="666">
        <v>1038</v>
      </c>
    </row>
    <row r="1111" spans="1:17" ht="14.4" customHeight="1" x14ac:dyDescent="0.3">
      <c r="A1111" s="661" t="s">
        <v>569</v>
      </c>
      <c r="B1111" s="662" t="s">
        <v>6979</v>
      </c>
      <c r="C1111" s="662" t="s">
        <v>5558</v>
      </c>
      <c r="D1111" s="662" t="s">
        <v>6265</v>
      </c>
      <c r="E1111" s="662" t="s">
        <v>6266</v>
      </c>
      <c r="F1111" s="665">
        <v>10</v>
      </c>
      <c r="G1111" s="665">
        <v>13120</v>
      </c>
      <c r="H1111" s="665">
        <v>1</v>
      </c>
      <c r="I1111" s="665">
        <v>1312</v>
      </c>
      <c r="J1111" s="665">
        <v>19</v>
      </c>
      <c r="K1111" s="665">
        <v>24928</v>
      </c>
      <c r="L1111" s="665">
        <v>1.9</v>
      </c>
      <c r="M1111" s="665">
        <v>1312</v>
      </c>
      <c r="N1111" s="665"/>
      <c r="O1111" s="665"/>
      <c r="P1111" s="678"/>
      <c r="Q1111" s="666"/>
    </row>
    <row r="1112" spans="1:17" ht="14.4" customHeight="1" x14ac:dyDescent="0.3">
      <c r="A1112" s="661" t="s">
        <v>569</v>
      </c>
      <c r="B1112" s="662" t="s">
        <v>6979</v>
      </c>
      <c r="C1112" s="662" t="s">
        <v>5558</v>
      </c>
      <c r="D1112" s="662" t="s">
        <v>6267</v>
      </c>
      <c r="E1112" s="662" t="s">
        <v>6268</v>
      </c>
      <c r="F1112" s="665">
        <v>11</v>
      </c>
      <c r="G1112" s="665">
        <v>17160</v>
      </c>
      <c r="H1112" s="665">
        <v>1</v>
      </c>
      <c r="I1112" s="665">
        <v>1560</v>
      </c>
      <c r="J1112" s="665">
        <v>11</v>
      </c>
      <c r="K1112" s="665">
        <v>17160</v>
      </c>
      <c r="L1112" s="665">
        <v>1</v>
      </c>
      <c r="M1112" s="665">
        <v>1560</v>
      </c>
      <c r="N1112" s="665"/>
      <c r="O1112" s="665"/>
      <c r="P1112" s="678"/>
      <c r="Q1112" s="666"/>
    </row>
    <row r="1113" spans="1:17" ht="14.4" customHeight="1" x14ac:dyDescent="0.3">
      <c r="A1113" s="661" t="s">
        <v>569</v>
      </c>
      <c r="B1113" s="662" t="s">
        <v>6979</v>
      </c>
      <c r="C1113" s="662" t="s">
        <v>5558</v>
      </c>
      <c r="D1113" s="662" t="s">
        <v>5559</v>
      </c>
      <c r="E1113" s="662"/>
      <c r="F1113" s="665">
        <v>5</v>
      </c>
      <c r="G1113" s="665">
        <v>350</v>
      </c>
      <c r="H1113" s="665">
        <v>1</v>
      </c>
      <c r="I1113" s="665">
        <v>70</v>
      </c>
      <c r="J1113" s="665"/>
      <c r="K1113" s="665"/>
      <c r="L1113" s="665"/>
      <c r="M1113" s="665"/>
      <c r="N1113" s="665"/>
      <c r="O1113" s="665"/>
      <c r="P1113" s="678"/>
      <c r="Q1113" s="666"/>
    </row>
    <row r="1114" spans="1:17" ht="14.4" customHeight="1" x14ac:dyDescent="0.3">
      <c r="A1114" s="661" t="s">
        <v>569</v>
      </c>
      <c r="B1114" s="662" t="s">
        <v>6979</v>
      </c>
      <c r="C1114" s="662" t="s">
        <v>5558</v>
      </c>
      <c r="D1114" s="662" t="s">
        <v>5563</v>
      </c>
      <c r="E1114" s="662"/>
      <c r="F1114" s="665">
        <v>11</v>
      </c>
      <c r="G1114" s="665">
        <v>1617</v>
      </c>
      <c r="H1114" s="665">
        <v>1</v>
      </c>
      <c r="I1114" s="665">
        <v>147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569</v>
      </c>
      <c r="B1115" s="662" t="s">
        <v>6979</v>
      </c>
      <c r="C1115" s="662" t="s">
        <v>5558</v>
      </c>
      <c r="D1115" s="662" t="s">
        <v>5565</v>
      </c>
      <c r="E1115" s="662"/>
      <c r="F1115" s="665">
        <v>1</v>
      </c>
      <c r="G1115" s="665">
        <v>187</v>
      </c>
      <c r="H1115" s="665">
        <v>1</v>
      </c>
      <c r="I1115" s="665">
        <v>187</v>
      </c>
      <c r="J1115" s="665"/>
      <c r="K1115" s="665"/>
      <c r="L1115" s="665"/>
      <c r="M1115" s="665"/>
      <c r="N1115" s="665"/>
      <c r="O1115" s="665"/>
      <c r="P1115" s="678"/>
      <c r="Q1115" s="666"/>
    </row>
    <row r="1116" spans="1:17" ht="14.4" customHeight="1" x14ac:dyDescent="0.3">
      <c r="A1116" s="661" t="s">
        <v>569</v>
      </c>
      <c r="B1116" s="662" t="s">
        <v>6979</v>
      </c>
      <c r="C1116" s="662" t="s">
        <v>5558</v>
      </c>
      <c r="D1116" s="662" t="s">
        <v>5567</v>
      </c>
      <c r="E1116" s="662"/>
      <c r="F1116" s="665">
        <v>7</v>
      </c>
      <c r="G1116" s="665">
        <v>1043</v>
      </c>
      <c r="H1116" s="665">
        <v>1</v>
      </c>
      <c r="I1116" s="665">
        <v>149</v>
      </c>
      <c r="J1116" s="665"/>
      <c r="K1116" s="665"/>
      <c r="L1116" s="665"/>
      <c r="M1116" s="665"/>
      <c r="N1116" s="665"/>
      <c r="O1116" s="665"/>
      <c r="P1116" s="678"/>
      <c r="Q1116" s="666"/>
    </row>
    <row r="1117" spans="1:17" ht="14.4" customHeight="1" x14ac:dyDescent="0.3">
      <c r="A1117" s="661" t="s">
        <v>569</v>
      </c>
      <c r="B1117" s="662" t="s">
        <v>6979</v>
      </c>
      <c r="C1117" s="662" t="s">
        <v>5558</v>
      </c>
      <c r="D1117" s="662" t="s">
        <v>5569</v>
      </c>
      <c r="E1117" s="662"/>
      <c r="F1117" s="665">
        <v>1</v>
      </c>
      <c r="G1117" s="665">
        <v>194</v>
      </c>
      <c r="H1117" s="665">
        <v>1</v>
      </c>
      <c r="I1117" s="665">
        <v>194</v>
      </c>
      <c r="J1117" s="665"/>
      <c r="K1117" s="665"/>
      <c r="L1117" s="665"/>
      <c r="M1117" s="665"/>
      <c r="N1117" s="665"/>
      <c r="O1117" s="665"/>
      <c r="P1117" s="678"/>
      <c r="Q1117" s="666"/>
    </row>
    <row r="1118" spans="1:17" ht="14.4" customHeight="1" x14ac:dyDescent="0.3">
      <c r="A1118" s="661" t="s">
        <v>569</v>
      </c>
      <c r="B1118" s="662" t="s">
        <v>6979</v>
      </c>
      <c r="C1118" s="662" t="s">
        <v>5558</v>
      </c>
      <c r="D1118" s="662" t="s">
        <v>7032</v>
      </c>
      <c r="E1118" s="662" t="s">
        <v>7033</v>
      </c>
      <c r="F1118" s="665"/>
      <c r="G1118" s="665"/>
      <c r="H1118" s="665"/>
      <c r="I1118" s="665"/>
      <c r="J1118" s="665"/>
      <c r="K1118" s="665"/>
      <c r="L1118" s="665"/>
      <c r="M1118" s="665"/>
      <c r="N1118" s="665">
        <v>2</v>
      </c>
      <c r="O1118" s="665">
        <v>5594.3</v>
      </c>
      <c r="P1118" s="678"/>
      <c r="Q1118" s="666">
        <v>2797.15</v>
      </c>
    </row>
    <row r="1119" spans="1:17" ht="14.4" customHeight="1" x14ac:dyDescent="0.3">
      <c r="A1119" s="661" t="s">
        <v>569</v>
      </c>
      <c r="B1119" s="662" t="s">
        <v>6979</v>
      </c>
      <c r="C1119" s="662" t="s">
        <v>5558</v>
      </c>
      <c r="D1119" s="662" t="s">
        <v>6274</v>
      </c>
      <c r="E1119" s="662" t="s">
        <v>6275</v>
      </c>
      <c r="F1119" s="665">
        <v>3</v>
      </c>
      <c r="G1119" s="665">
        <v>9834.06</v>
      </c>
      <c r="H1119" s="665">
        <v>1</v>
      </c>
      <c r="I1119" s="665">
        <v>3278.02</v>
      </c>
      <c r="J1119" s="665"/>
      <c r="K1119" s="665"/>
      <c r="L1119" s="665"/>
      <c r="M1119" s="665"/>
      <c r="N1119" s="665">
        <v>3</v>
      </c>
      <c r="O1119" s="665">
        <v>9834.06</v>
      </c>
      <c r="P1119" s="678">
        <v>1</v>
      </c>
      <c r="Q1119" s="666">
        <v>3278.02</v>
      </c>
    </row>
    <row r="1120" spans="1:17" ht="14.4" customHeight="1" x14ac:dyDescent="0.3">
      <c r="A1120" s="661" t="s">
        <v>569</v>
      </c>
      <c r="B1120" s="662" t="s">
        <v>6979</v>
      </c>
      <c r="C1120" s="662" t="s">
        <v>5558</v>
      </c>
      <c r="D1120" s="662" t="s">
        <v>6276</v>
      </c>
      <c r="E1120" s="662" t="s">
        <v>5576</v>
      </c>
      <c r="F1120" s="665">
        <v>1</v>
      </c>
      <c r="G1120" s="665">
        <v>6968.51</v>
      </c>
      <c r="H1120" s="665">
        <v>1</v>
      </c>
      <c r="I1120" s="665">
        <v>6968.51</v>
      </c>
      <c r="J1120" s="665"/>
      <c r="K1120" s="665"/>
      <c r="L1120" s="665"/>
      <c r="M1120" s="665"/>
      <c r="N1120" s="665">
        <v>4</v>
      </c>
      <c r="O1120" s="665">
        <v>27874.04</v>
      </c>
      <c r="P1120" s="678">
        <v>4</v>
      </c>
      <c r="Q1120" s="666">
        <v>6968.51</v>
      </c>
    </row>
    <row r="1121" spans="1:17" ht="14.4" customHeight="1" x14ac:dyDescent="0.3">
      <c r="A1121" s="661" t="s">
        <v>569</v>
      </c>
      <c r="B1121" s="662" t="s">
        <v>6979</v>
      </c>
      <c r="C1121" s="662" t="s">
        <v>5558</v>
      </c>
      <c r="D1121" s="662" t="s">
        <v>7034</v>
      </c>
      <c r="E1121" s="662" t="s">
        <v>5576</v>
      </c>
      <c r="F1121" s="665">
        <v>1</v>
      </c>
      <c r="G1121" s="665">
        <v>8342.73</v>
      </c>
      <c r="H1121" s="665">
        <v>1</v>
      </c>
      <c r="I1121" s="665">
        <v>8342.73</v>
      </c>
      <c r="J1121" s="665"/>
      <c r="K1121" s="665"/>
      <c r="L1121" s="665"/>
      <c r="M1121" s="665"/>
      <c r="N1121" s="665"/>
      <c r="O1121" s="665"/>
      <c r="P1121" s="678"/>
      <c r="Q1121" s="666"/>
    </row>
    <row r="1122" spans="1:17" ht="14.4" customHeight="1" x14ac:dyDescent="0.3">
      <c r="A1122" s="661" t="s">
        <v>569</v>
      </c>
      <c r="B1122" s="662" t="s">
        <v>6979</v>
      </c>
      <c r="C1122" s="662" t="s">
        <v>5558</v>
      </c>
      <c r="D1122" s="662" t="s">
        <v>6282</v>
      </c>
      <c r="E1122" s="662" t="s">
        <v>6283</v>
      </c>
      <c r="F1122" s="665"/>
      <c r="G1122" s="665"/>
      <c r="H1122" s="665"/>
      <c r="I1122" s="665"/>
      <c r="J1122" s="665">
        <v>1</v>
      </c>
      <c r="K1122" s="665">
        <v>9736.64</v>
      </c>
      <c r="L1122" s="665"/>
      <c r="M1122" s="665">
        <v>9736.64</v>
      </c>
      <c r="N1122" s="665"/>
      <c r="O1122" s="665"/>
      <c r="P1122" s="678"/>
      <c r="Q1122" s="666"/>
    </row>
    <row r="1123" spans="1:17" ht="14.4" customHeight="1" x14ac:dyDescent="0.3">
      <c r="A1123" s="661" t="s">
        <v>569</v>
      </c>
      <c r="B1123" s="662" t="s">
        <v>6979</v>
      </c>
      <c r="C1123" s="662" t="s">
        <v>5558</v>
      </c>
      <c r="D1123" s="662" t="s">
        <v>6294</v>
      </c>
      <c r="E1123" s="662" t="s">
        <v>6295</v>
      </c>
      <c r="F1123" s="665"/>
      <c r="G1123" s="665"/>
      <c r="H1123" s="665"/>
      <c r="I1123" s="665"/>
      <c r="J1123" s="665">
        <v>1</v>
      </c>
      <c r="K1123" s="665">
        <v>1190.78</v>
      </c>
      <c r="L1123" s="665"/>
      <c r="M1123" s="665">
        <v>1190.78</v>
      </c>
      <c r="N1123" s="665"/>
      <c r="O1123" s="665"/>
      <c r="P1123" s="678"/>
      <c r="Q1123" s="666"/>
    </row>
    <row r="1124" spans="1:17" ht="14.4" customHeight="1" x14ac:dyDescent="0.3">
      <c r="A1124" s="661" t="s">
        <v>569</v>
      </c>
      <c r="B1124" s="662" t="s">
        <v>6979</v>
      </c>
      <c r="C1124" s="662" t="s">
        <v>5558</v>
      </c>
      <c r="D1124" s="662" t="s">
        <v>6296</v>
      </c>
      <c r="E1124" s="662" t="s">
        <v>6295</v>
      </c>
      <c r="F1124" s="665"/>
      <c r="G1124" s="665"/>
      <c r="H1124" s="665"/>
      <c r="I1124" s="665"/>
      <c r="J1124" s="665">
        <v>1</v>
      </c>
      <c r="K1124" s="665">
        <v>1226.02</v>
      </c>
      <c r="L1124" s="665"/>
      <c r="M1124" s="665">
        <v>1226.02</v>
      </c>
      <c r="N1124" s="665"/>
      <c r="O1124" s="665"/>
      <c r="P1124" s="678"/>
      <c r="Q1124" s="666"/>
    </row>
    <row r="1125" spans="1:17" ht="14.4" customHeight="1" x14ac:dyDescent="0.3">
      <c r="A1125" s="661" t="s">
        <v>569</v>
      </c>
      <c r="B1125" s="662" t="s">
        <v>6979</v>
      </c>
      <c r="C1125" s="662" t="s">
        <v>5558</v>
      </c>
      <c r="D1125" s="662" t="s">
        <v>6310</v>
      </c>
      <c r="E1125" s="662" t="s">
        <v>6308</v>
      </c>
      <c r="F1125" s="665"/>
      <c r="G1125" s="665"/>
      <c r="H1125" s="665"/>
      <c r="I1125" s="665"/>
      <c r="J1125" s="665"/>
      <c r="K1125" s="665"/>
      <c r="L1125" s="665"/>
      <c r="M1125" s="665"/>
      <c r="N1125" s="665">
        <v>2</v>
      </c>
      <c r="O1125" s="665">
        <v>22472.5</v>
      </c>
      <c r="P1125" s="678"/>
      <c r="Q1125" s="666">
        <v>11236.25</v>
      </c>
    </row>
    <row r="1126" spans="1:17" ht="14.4" customHeight="1" x14ac:dyDescent="0.3">
      <c r="A1126" s="661" t="s">
        <v>569</v>
      </c>
      <c r="B1126" s="662" t="s">
        <v>6979</v>
      </c>
      <c r="C1126" s="662" t="s">
        <v>5558</v>
      </c>
      <c r="D1126" s="662" t="s">
        <v>6311</v>
      </c>
      <c r="E1126" s="662" t="s">
        <v>6312</v>
      </c>
      <c r="F1126" s="665">
        <v>1</v>
      </c>
      <c r="G1126" s="665">
        <v>20716.91</v>
      </c>
      <c r="H1126" s="665">
        <v>1</v>
      </c>
      <c r="I1126" s="665">
        <v>20716.91</v>
      </c>
      <c r="J1126" s="665"/>
      <c r="K1126" s="665"/>
      <c r="L1126" s="665"/>
      <c r="M1126" s="665"/>
      <c r="N1126" s="665"/>
      <c r="O1126" s="665"/>
      <c r="P1126" s="678"/>
      <c r="Q1126" s="666"/>
    </row>
    <row r="1127" spans="1:17" ht="14.4" customHeight="1" x14ac:dyDescent="0.3">
      <c r="A1127" s="661" t="s">
        <v>569</v>
      </c>
      <c r="B1127" s="662" t="s">
        <v>6979</v>
      </c>
      <c r="C1127" s="662" t="s">
        <v>5558</v>
      </c>
      <c r="D1127" s="662" t="s">
        <v>7035</v>
      </c>
      <c r="E1127" s="662" t="s">
        <v>7036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1</v>
      </c>
      <c r="O1127" s="665">
        <v>22007</v>
      </c>
      <c r="P1127" s="678"/>
      <c r="Q1127" s="666">
        <v>22007</v>
      </c>
    </row>
    <row r="1128" spans="1:17" ht="14.4" customHeight="1" x14ac:dyDescent="0.3">
      <c r="A1128" s="661" t="s">
        <v>569</v>
      </c>
      <c r="B1128" s="662" t="s">
        <v>6979</v>
      </c>
      <c r="C1128" s="662" t="s">
        <v>5558</v>
      </c>
      <c r="D1128" s="662" t="s">
        <v>6315</v>
      </c>
      <c r="E1128" s="662" t="s">
        <v>6314</v>
      </c>
      <c r="F1128" s="665"/>
      <c r="G1128" s="665"/>
      <c r="H1128" s="665"/>
      <c r="I1128" s="665"/>
      <c r="J1128" s="665">
        <v>1</v>
      </c>
      <c r="K1128" s="665">
        <v>9701.4</v>
      </c>
      <c r="L1128" s="665"/>
      <c r="M1128" s="665">
        <v>9701.4</v>
      </c>
      <c r="N1128" s="665"/>
      <c r="O1128" s="665"/>
      <c r="P1128" s="678"/>
      <c r="Q1128" s="666"/>
    </row>
    <row r="1129" spans="1:17" ht="14.4" customHeight="1" x14ac:dyDescent="0.3">
      <c r="A1129" s="661" t="s">
        <v>569</v>
      </c>
      <c r="B1129" s="662" t="s">
        <v>6979</v>
      </c>
      <c r="C1129" s="662" t="s">
        <v>5558</v>
      </c>
      <c r="D1129" s="662" t="s">
        <v>6316</v>
      </c>
      <c r="E1129" s="662" t="s">
        <v>6314</v>
      </c>
      <c r="F1129" s="665">
        <v>1</v>
      </c>
      <c r="G1129" s="665">
        <v>11132.62</v>
      </c>
      <c r="H1129" s="665">
        <v>1</v>
      </c>
      <c r="I1129" s="665">
        <v>11132.62</v>
      </c>
      <c r="J1129" s="665">
        <v>1</v>
      </c>
      <c r="K1129" s="665">
        <v>11132.62</v>
      </c>
      <c r="L1129" s="665">
        <v>1</v>
      </c>
      <c r="M1129" s="665">
        <v>11132.62</v>
      </c>
      <c r="N1129" s="665"/>
      <c r="O1129" s="665"/>
      <c r="P1129" s="678"/>
      <c r="Q1129" s="666"/>
    </row>
    <row r="1130" spans="1:17" ht="14.4" customHeight="1" x14ac:dyDescent="0.3">
      <c r="A1130" s="661" t="s">
        <v>569</v>
      </c>
      <c r="B1130" s="662" t="s">
        <v>6979</v>
      </c>
      <c r="C1130" s="662" t="s">
        <v>5558</v>
      </c>
      <c r="D1130" s="662" t="s">
        <v>6320</v>
      </c>
      <c r="E1130" s="662" t="s">
        <v>6321</v>
      </c>
      <c r="F1130" s="665">
        <v>3</v>
      </c>
      <c r="G1130" s="665">
        <v>34713</v>
      </c>
      <c r="H1130" s="665">
        <v>1</v>
      </c>
      <c r="I1130" s="665">
        <v>11571</v>
      </c>
      <c r="J1130" s="665">
        <v>1</v>
      </c>
      <c r="K1130" s="665">
        <v>11571</v>
      </c>
      <c r="L1130" s="665">
        <v>0.33333333333333331</v>
      </c>
      <c r="M1130" s="665">
        <v>11571</v>
      </c>
      <c r="N1130" s="665">
        <v>2</v>
      </c>
      <c r="O1130" s="665">
        <v>23142</v>
      </c>
      <c r="P1130" s="678">
        <v>0.66666666666666663</v>
      </c>
      <c r="Q1130" s="666">
        <v>11571</v>
      </c>
    </row>
    <row r="1131" spans="1:17" ht="14.4" customHeight="1" x14ac:dyDescent="0.3">
      <c r="A1131" s="661" t="s">
        <v>569</v>
      </c>
      <c r="B1131" s="662" t="s">
        <v>6979</v>
      </c>
      <c r="C1131" s="662" t="s">
        <v>5558</v>
      </c>
      <c r="D1131" s="662" t="s">
        <v>6322</v>
      </c>
      <c r="E1131" s="662" t="s">
        <v>6087</v>
      </c>
      <c r="F1131" s="665">
        <v>11</v>
      </c>
      <c r="G1131" s="665">
        <v>14956.81</v>
      </c>
      <c r="H1131" s="665">
        <v>1</v>
      </c>
      <c r="I1131" s="665">
        <v>1359.71</v>
      </c>
      <c r="J1131" s="665">
        <v>4</v>
      </c>
      <c r="K1131" s="665">
        <v>5438.84</v>
      </c>
      <c r="L1131" s="665">
        <v>0.36363636363636365</v>
      </c>
      <c r="M1131" s="665">
        <v>1359.71</v>
      </c>
      <c r="N1131" s="665">
        <v>8</v>
      </c>
      <c r="O1131" s="665">
        <v>10877.68</v>
      </c>
      <c r="P1131" s="678">
        <v>0.72727272727272729</v>
      </c>
      <c r="Q1131" s="666">
        <v>1359.71</v>
      </c>
    </row>
    <row r="1132" spans="1:17" ht="14.4" customHeight="1" x14ac:dyDescent="0.3">
      <c r="A1132" s="661" t="s">
        <v>569</v>
      </c>
      <c r="B1132" s="662" t="s">
        <v>6979</v>
      </c>
      <c r="C1132" s="662" t="s">
        <v>5558</v>
      </c>
      <c r="D1132" s="662" t="s">
        <v>6323</v>
      </c>
      <c r="E1132" s="662" t="s">
        <v>6324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1</v>
      </c>
      <c r="O1132" s="665">
        <v>1423.96</v>
      </c>
      <c r="P1132" s="678"/>
      <c r="Q1132" s="666">
        <v>1423.96</v>
      </c>
    </row>
    <row r="1133" spans="1:17" ht="14.4" customHeight="1" x14ac:dyDescent="0.3">
      <c r="A1133" s="661" t="s">
        <v>569</v>
      </c>
      <c r="B1133" s="662" t="s">
        <v>6979</v>
      </c>
      <c r="C1133" s="662" t="s">
        <v>5558</v>
      </c>
      <c r="D1133" s="662" t="s">
        <v>6325</v>
      </c>
      <c r="E1133" s="662" t="s">
        <v>6326</v>
      </c>
      <c r="F1133" s="665">
        <v>6</v>
      </c>
      <c r="G1133" s="665">
        <v>1312.02</v>
      </c>
      <c r="H1133" s="665">
        <v>1</v>
      </c>
      <c r="I1133" s="665">
        <v>218.67</v>
      </c>
      <c r="J1133" s="665">
        <v>6</v>
      </c>
      <c r="K1133" s="665">
        <v>1312.02</v>
      </c>
      <c r="L1133" s="665">
        <v>1</v>
      </c>
      <c r="M1133" s="665">
        <v>218.67</v>
      </c>
      <c r="N1133" s="665">
        <v>3</v>
      </c>
      <c r="O1133" s="665">
        <v>656.01</v>
      </c>
      <c r="P1133" s="678">
        <v>0.5</v>
      </c>
      <c r="Q1133" s="666">
        <v>218.67</v>
      </c>
    </row>
    <row r="1134" spans="1:17" ht="14.4" customHeight="1" x14ac:dyDescent="0.3">
      <c r="A1134" s="661" t="s">
        <v>569</v>
      </c>
      <c r="B1134" s="662" t="s">
        <v>6979</v>
      </c>
      <c r="C1134" s="662" t="s">
        <v>5558</v>
      </c>
      <c r="D1134" s="662" t="s">
        <v>6328</v>
      </c>
      <c r="E1134" s="662" t="s">
        <v>5758</v>
      </c>
      <c r="F1134" s="665">
        <v>1</v>
      </c>
      <c r="G1134" s="665">
        <v>1764.93</v>
      </c>
      <c r="H1134" s="665">
        <v>1</v>
      </c>
      <c r="I1134" s="665">
        <v>1764.93</v>
      </c>
      <c r="J1134" s="665">
        <v>2</v>
      </c>
      <c r="K1134" s="665">
        <v>3529.86</v>
      </c>
      <c r="L1134" s="665">
        <v>2</v>
      </c>
      <c r="M1134" s="665">
        <v>1764.93</v>
      </c>
      <c r="N1134" s="665">
        <v>1</v>
      </c>
      <c r="O1134" s="665">
        <v>1764.93</v>
      </c>
      <c r="P1134" s="678">
        <v>1</v>
      </c>
      <c r="Q1134" s="666">
        <v>1764.93</v>
      </c>
    </row>
    <row r="1135" spans="1:17" ht="14.4" customHeight="1" x14ac:dyDescent="0.3">
      <c r="A1135" s="661" t="s">
        <v>569</v>
      </c>
      <c r="B1135" s="662" t="s">
        <v>6979</v>
      </c>
      <c r="C1135" s="662" t="s">
        <v>5558</v>
      </c>
      <c r="D1135" s="662" t="s">
        <v>5757</v>
      </c>
      <c r="E1135" s="662" t="s">
        <v>5758</v>
      </c>
      <c r="F1135" s="665">
        <v>2</v>
      </c>
      <c r="G1135" s="665">
        <v>3566.96</v>
      </c>
      <c r="H1135" s="665">
        <v>1</v>
      </c>
      <c r="I1135" s="665">
        <v>1783.48</v>
      </c>
      <c r="J1135" s="665"/>
      <c r="K1135" s="665"/>
      <c r="L1135" s="665"/>
      <c r="M1135" s="665"/>
      <c r="N1135" s="665"/>
      <c r="O1135" s="665"/>
      <c r="P1135" s="678"/>
      <c r="Q1135" s="666"/>
    </row>
    <row r="1136" spans="1:17" ht="14.4" customHeight="1" x14ac:dyDescent="0.3">
      <c r="A1136" s="661" t="s">
        <v>569</v>
      </c>
      <c r="B1136" s="662" t="s">
        <v>6979</v>
      </c>
      <c r="C1136" s="662" t="s">
        <v>5558</v>
      </c>
      <c r="D1136" s="662" t="s">
        <v>6329</v>
      </c>
      <c r="E1136" s="662" t="s">
        <v>5758</v>
      </c>
      <c r="F1136" s="665">
        <v>4</v>
      </c>
      <c r="G1136" s="665">
        <v>7133.92</v>
      </c>
      <c r="H1136" s="665">
        <v>1</v>
      </c>
      <c r="I1136" s="665">
        <v>1783.48</v>
      </c>
      <c r="J1136" s="665"/>
      <c r="K1136" s="665"/>
      <c r="L1136" s="665"/>
      <c r="M1136" s="665"/>
      <c r="N1136" s="665"/>
      <c r="O1136" s="665"/>
      <c r="P1136" s="678"/>
      <c r="Q1136" s="666"/>
    </row>
    <row r="1137" spans="1:17" ht="14.4" customHeight="1" x14ac:dyDescent="0.3">
      <c r="A1137" s="661" t="s">
        <v>569</v>
      </c>
      <c r="B1137" s="662" t="s">
        <v>6979</v>
      </c>
      <c r="C1137" s="662" t="s">
        <v>5558</v>
      </c>
      <c r="D1137" s="662" t="s">
        <v>7037</v>
      </c>
      <c r="E1137" s="662" t="s">
        <v>7038</v>
      </c>
      <c r="F1137" s="665">
        <v>2</v>
      </c>
      <c r="G1137" s="665">
        <v>22676</v>
      </c>
      <c r="H1137" s="665">
        <v>1</v>
      </c>
      <c r="I1137" s="665">
        <v>11338</v>
      </c>
      <c r="J1137" s="665">
        <v>9</v>
      </c>
      <c r="K1137" s="665">
        <v>102042</v>
      </c>
      <c r="L1137" s="665">
        <v>4.5</v>
      </c>
      <c r="M1137" s="665">
        <v>11338</v>
      </c>
      <c r="N1137" s="665">
        <v>11</v>
      </c>
      <c r="O1137" s="665">
        <v>124718</v>
      </c>
      <c r="P1137" s="678">
        <v>5.5</v>
      </c>
      <c r="Q1137" s="666">
        <v>11338</v>
      </c>
    </row>
    <row r="1138" spans="1:17" ht="14.4" customHeight="1" x14ac:dyDescent="0.3">
      <c r="A1138" s="661" t="s">
        <v>569</v>
      </c>
      <c r="B1138" s="662" t="s">
        <v>6979</v>
      </c>
      <c r="C1138" s="662" t="s">
        <v>5558</v>
      </c>
      <c r="D1138" s="662" t="s">
        <v>6330</v>
      </c>
      <c r="E1138" s="662" t="s">
        <v>6331</v>
      </c>
      <c r="F1138" s="665">
        <v>2</v>
      </c>
      <c r="G1138" s="665">
        <v>5414</v>
      </c>
      <c r="H1138" s="665">
        <v>1</v>
      </c>
      <c r="I1138" s="665">
        <v>2707</v>
      </c>
      <c r="J1138" s="665">
        <v>5</v>
      </c>
      <c r="K1138" s="665">
        <v>13535</v>
      </c>
      <c r="L1138" s="665">
        <v>2.5</v>
      </c>
      <c r="M1138" s="665">
        <v>2707</v>
      </c>
      <c r="N1138" s="665">
        <v>3</v>
      </c>
      <c r="O1138" s="665">
        <v>8121</v>
      </c>
      <c r="P1138" s="678">
        <v>1.5</v>
      </c>
      <c r="Q1138" s="666">
        <v>2707</v>
      </c>
    </row>
    <row r="1139" spans="1:17" ht="14.4" customHeight="1" x14ac:dyDescent="0.3">
      <c r="A1139" s="661" t="s">
        <v>569</v>
      </c>
      <c r="B1139" s="662" t="s">
        <v>6979</v>
      </c>
      <c r="C1139" s="662" t="s">
        <v>5558</v>
      </c>
      <c r="D1139" s="662" t="s">
        <v>6332</v>
      </c>
      <c r="E1139" s="662" t="s">
        <v>6333</v>
      </c>
      <c r="F1139" s="665">
        <v>2</v>
      </c>
      <c r="G1139" s="665">
        <v>9216</v>
      </c>
      <c r="H1139" s="665">
        <v>1</v>
      </c>
      <c r="I1139" s="665">
        <v>4608</v>
      </c>
      <c r="J1139" s="665">
        <v>10</v>
      </c>
      <c r="K1139" s="665">
        <v>46080</v>
      </c>
      <c r="L1139" s="665">
        <v>5</v>
      </c>
      <c r="M1139" s="665">
        <v>4608</v>
      </c>
      <c r="N1139" s="665">
        <v>11</v>
      </c>
      <c r="O1139" s="665">
        <v>50688</v>
      </c>
      <c r="P1139" s="678">
        <v>5.5</v>
      </c>
      <c r="Q1139" s="666">
        <v>4608</v>
      </c>
    </row>
    <row r="1140" spans="1:17" ht="14.4" customHeight="1" x14ac:dyDescent="0.3">
      <c r="A1140" s="661" t="s">
        <v>569</v>
      </c>
      <c r="B1140" s="662" t="s">
        <v>6979</v>
      </c>
      <c r="C1140" s="662" t="s">
        <v>5558</v>
      </c>
      <c r="D1140" s="662" t="s">
        <v>6334</v>
      </c>
      <c r="E1140" s="662" t="s">
        <v>6335</v>
      </c>
      <c r="F1140" s="665">
        <v>2</v>
      </c>
      <c r="G1140" s="665">
        <v>5414</v>
      </c>
      <c r="H1140" s="665">
        <v>1</v>
      </c>
      <c r="I1140" s="665">
        <v>2707</v>
      </c>
      <c r="J1140" s="665">
        <v>2</v>
      </c>
      <c r="K1140" s="665">
        <v>5414</v>
      </c>
      <c r="L1140" s="665">
        <v>1</v>
      </c>
      <c r="M1140" s="665">
        <v>2707</v>
      </c>
      <c r="N1140" s="665">
        <v>3</v>
      </c>
      <c r="O1140" s="665">
        <v>8121</v>
      </c>
      <c r="P1140" s="678">
        <v>1.5</v>
      </c>
      <c r="Q1140" s="666">
        <v>2707</v>
      </c>
    </row>
    <row r="1141" spans="1:17" ht="14.4" customHeight="1" x14ac:dyDescent="0.3">
      <c r="A1141" s="661" t="s">
        <v>569</v>
      </c>
      <c r="B1141" s="662" t="s">
        <v>6979</v>
      </c>
      <c r="C1141" s="662" t="s">
        <v>5558</v>
      </c>
      <c r="D1141" s="662" t="s">
        <v>6336</v>
      </c>
      <c r="E1141" s="662" t="s">
        <v>6121</v>
      </c>
      <c r="F1141" s="665">
        <v>6</v>
      </c>
      <c r="G1141" s="665">
        <v>8319.9</v>
      </c>
      <c r="H1141" s="665">
        <v>1</v>
      </c>
      <c r="I1141" s="665">
        <v>1386.6499999999999</v>
      </c>
      <c r="J1141" s="665">
        <v>2</v>
      </c>
      <c r="K1141" s="665">
        <v>2773.3</v>
      </c>
      <c r="L1141" s="665">
        <v>0.33333333333333337</v>
      </c>
      <c r="M1141" s="665">
        <v>1386.65</v>
      </c>
      <c r="N1141" s="665">
        <v>7</v>
      </c>
      <c r="O1141" s="665">
        <v>9706.5500000000011</v>
      </c>
      <c r="P1141" s="678">
        <v>1.1666666666666667</v>
      </c>
      <c r="Q1141" s="666">
        <v>1386.65</v>
      </c>
    </row>
    <row r="1142" spans="1:17" ht="14.4" customHeight="1" x14ac:dyDescent="0.3">
      <c r="A1142" s="661" t="s">
        <v>569</v>
      </c>
      <c r="B1142" s="662" t="s">
        <v>6979</v>
      </c>
      <c r="C1142" s="662" t="s">
        <v>5558</v>
      </c>
      <c r="D1142" s="662" t="s">
        <v>6337</v>
      </c>
      <c r="E1142" s="662" t="s">
        <v>6338</v>
      </c>
      <c r="F1142" s="665">
        <v>5</v>
      </c>
      <c r="G1142" s="665">
        <v>45698.45</v>
      </c>
      <c r="H1142" s="665">
        <v>1</v>
      </c>
      <c r="I1142" s="665">
        <v>9139.6899999999987</v>
      </c>
      <c r="J1142" s="665">
        <v>2</v>
      </c>
      <c r="K1142" s="665">
        <v>18279.38</v>
      </c>
      <c r="L1142" s="665">
        <v>0.4</v>
      </c>
      <c r="M1142" s="665">
        <v>9139.69</v>
      </c>
      <c r="N1142" s="665">
        <v>7</v>
      </c>
      <c r="O1142" s="665">
        <v>63977.83</v>
      </c>
      <c r="P1142" s="678">
        <v>1.4000000000000001</v>
      </c>
      <c r="Q1142" s="666">
        <v>9139.69</v>
      </c>
    </row>
    <row r="1143" spans="1:17" ht="14.4" customHeight="1" x14ac:dyDescent="0.3">
      <c r="A1143" s="661" t="s">
        <v>569</v>
      </c>
      <c r="B1143" s="662" t="s">
        <v>6979</v>
      </c>
      <c r="C1143" s="662" t="s">
        <v>5558</v>
      </c>
      <c r="D1143" s="662" t="s">
        <v>6339</v>
      </c>
      <c r="E1143" s="662" t="s">
        <v>5989</v>
      </c>
      <c r="F1143" s="665">
        <v>1.5</v>
      </c>
      <c r="G1143" s="665">
        <v>1262.28</v>
      </c>
      <c r="H1143" s="665">
        <v>1</v>
      </c>
      <c r="I1143" s="665">
        <v>841.52</v>
      </c>
      <c r="J1143" s="665"/>
      <c r="K1143" s="665"/>
      <c r="L1143" s="665"/>
      <c r="M1143" s="665"/>
      <c r="N1143" s="665"/>
      <c r="O1143" s="665"/>
      <c r="P1143" s="678"/>
      <c r="Q1143" s="666"/>
    </row>
    <row r="1144" spans="1:17" ht="14.4" customHeight="1" x14ac:dyDescent="0.3">
      <c r="A1144" s="661" t="s">
        <v>569</v>
      </c>
      <c r="B1144" s="662" t="s">
        <v>6979</v>
      </c>
      <c r="C1144" s="662" t="s">
        <v>5558</v>
      </c>
      <c r="D1144" s="662" t="s">
        <v>6340</v>
      </c>
      <c r="E1144" s="662" t="s">
        <v>6341</v>
      </c>
      <c r="F1144" s="665">
        <v>6</v>
      </c>
      <c r="G1144" s="665">
        <v>12778.38</v>
      </c>
      <c r="H1144" s="665">
        <v>1</v>
      </c>
      <c r="I1144" s="665">
        <v>2129.73</v>
      </c>
      <c r="J1144" s="665">
        <v>6</v>
      </c>
      <c r="K1144" s="665">
        <v>12778.380000000001</v>
      </c>
      <c r="L1144" s="665">
        <v>1.0000000000000002</v>
      </c>
      <c r="M1144" s="665">
        <v>2129.73</v>
      </c>
      <c r="N1144" s="665">
        <v>11</v>
      </c>
      <c r="O1144" s="665">
        <v>23427.03</v>
      </c>
      <c r="P1144" s="678">
        <v>1.8333333333333333</v>
      </c>
      <c r="Q1144" s="666">
        <v>2129.73</v>
      </c>
    </row>
    <row r="1145" spans="1:17" ht="14.4" customHeight="1" x14ac:dyDescent="0.3">
      <c r="A1145" s="661" t="s">
        <v>569</v>
      </c>
      <c r="B1145" s="662" t="s">
        <v>6979</v>
      </c>
      <c r="C1145" s="662" t="s">
        <v>5558</v>
      </c>
      <c r="D1145" s="662" t="s">
        <v>6342</v>
      </c>
      <c r="E1145" s="662" t="s">
        <v>6341</v>
      </c>
      <c r="F1145" s="665">
        <v>1</v>
      </c>
      <c r="G1145" s="665">
        <v>2342.1799999999998</v>
      </c>
      <c r="H1145" s="665">
        <v>1</v>
      </c>
      <c r="I1145" s="665">
        <v>2342.1799999999998</v>
      </c>
      <c r="J1145" s="665"/>
      <c r="K1145" s="665"/>
      <c r="L1145" s="665"/>
      <c r="M1145" s="665"/>
      <c r="N1145" s="665">
        <v>1</v>
      </c>
      <c r="O1145" s="665">
        <v>2342.1799999999998</v>
      </c>
      <c r="P1145" s="678">
        <v>1</v>
      </c>
      <c r="Q1145" s="666">
        <v>2342.1799999999998</v>
      </c>
    </row>
    <row r="1146" spans="1:17" ht="14.4" customHeight="1" x14ac:dyDescent="0.3">
      <c r="A1146" s="661" t="s">
        <v>569</v>
      </c>
      <c r="B1146" s="662" t="s">
        <v>6979</v>
      </c>
      <c r="C1146" s="662" t="s">
        <v>5558</v>
      </c>
      <c r="D1146" s="662" t="s">
        <v>6366</v>
      </c>
      <c r="E1146" s="662" t="s">
        <v>6367</v>
      </c>
      <c r="F1146" s="665">
        <v>5</v>
      </c>
      <c r="G1146" s="665">
        <v>2751.5</v>
      </c>
      <c r="H1146" s="665">
        <v>1</v>
      </c>
      <c r="I1146" s="665">
        <v>550.29999999999995</v>
      </c>
      <c r="J1146" s="665"/>
      <c r="K1146" s="665"/>
      <c r="L1146" s="665"/>
      <c r="M1146" s="665"/>
      <c r="N1146" s="665">
        <v>8</v>
      </c>
      <c r="O1146" s="665">
        <v>4402.3999999999996</v>
      </c>
      <c r="P1146" s="678">
        <v>1.5999999999999999</v>
      </c>
      <c r="Q1146" s="666">
        <v>550.29999999999995</v>
      </c>
    </row>
    <row r="1147" spans="1:17" ht="14.4" customHeight="1" x14ac:dyDescent="0.3">
      <c r="A1147" s="661" t="s">
        <v>569</v>
      </c>
      <c r="B1147" s="662" t="s">
        <v>6979</v>
      </c>
      <c r="C1147" s="662" t="s">
        <v>5558</v>
      </c>
      <c r="D1147" s="662" t="s">
        <v>6372</v>
      </c>
      <c r="E1147" s="662" t="s">
        <v>6373</v>
      </c>
      <c r="F1147" s="665"/>
      <c r="G1147" s="665"/>
      <c r="H1147" s="665"/>
      <c r="I1147" s="665"/>
      <c r="J1147" s="665"/>
      <c r="K1147" s="665"/>
      <c r="L1147" s="665"/>
      <c r="M1147" s="665"/>
      <c r="N1147" s="665">
        <v>1</v>
      </c>
      <c r="O1147" s="665">
        <v>7835</v>
      </c>
      <c r="P1147" s="678"/>
      <c r="Q1147" s="666">
        <v>7835</v>
      </c>
    </row>
    <row r="1148" spans="1:17" ht="14.4" customHeight="1" x14ac:dyDescent="0.3">
      <c r="A1148" s="661" t="s">
        <v>569</v>
      </c>
      <c r="B1148" s="662" t="s">
        <v>6979</v>
      </c>
      <c r="C1148" s="662" t="s">
        <v>5558</v>
      </c>
      <c r="D1148" s="662" t="s">
        <v>6383</v>
      </c>
      <c r="E1148" s="662" t="s">
        <v>6384</v>
      </c>
      <c r="F1148" s="665"/>
      <c r="G1148" s="665"/>
      <c r="H1148" s="665"/>
      <c r="I1148" s="665"/>
      <c r="J1148" s="665"/>
      <c r="K1148" s="665"/>
      <c r="L1148" s="665"/>
      <c r="M1148" s="665"/>
      <c r="N1148" s="665">
        <v>1</v>
      </c>
      <c r="O1148" s="665">
        <v>8573.84</v>
      </c>
      <c r="P1148" s="678"/>
      <c r="Q1148" s="666">
        <v>8573.84</v>
      </c>
    </row>
    <row r="1149" spans="1:17" ht="14.4" customHeight="1" x14ac:dyDescent="0.3">
      <c r="A1149" s="661" t="s">
        <v>569</v>
      </c>
      <c r="B1149" s="662" t="s">
        <v>6979</v>
      </c>
      <c r="C1149" s="662" t="s">
        <v>5558</v>
      </c>
      <c r="D1149" s="662" t="s">
        <v>6399</v>
      </c>
      <c r="E1149" s="662" t="s">
        <v>6400</v>
      </c>
      <c r="F1149" s="665">
        <v>1</v>
      </c>
      <c r="G1149" s="665">
        <v>7717</v>
      </c>
      <c r="H1149" s="665">
        <v>1</v>
      </c>
      <c r="I1149" s="665">
        <v>7717</v>
      </c>
      <c r="J1149" s="665">
        <v>1</v>
      </c>
      <c r="K1149" s="665">
        <v>7717</v>
      </c>
      <c r="L1149" s="665">
        <v>1</v>
      </c>
      <c r="M1149" s="665">
        <v>7717</v>
      </c>
      <c r="N1149" s="665">
        <v>1</v>
      </c>
      <c r="O1149" s="665">
        <v>7717</v>
      </c>
      <c r="P1149" s="678">
        <v>1</v>
      </c>
      <c r="Q1149" s="666">
        <v>7717</v>
      </c>
    </row>
    <row r="1150" spans="1:17" ht="14.4" customHeight="1" x14ac:dyDescent="0.3">
      <c r="A1150" s="661" t="s">
        <v>569</v>
      </c>
      <c r="B1150" s="662" t="s">
        <v>6979</v>
      </c>
      <c r="C1150" s="662" t="s">
        <v>5558</v>
      </c>
      <c r="D1150" s="662" t="s">
        <v>7039</v>
      </c>
      <c r="E1150" s="662" t="s">
        <v>6414</v>
      </c>
      <c r="F1150" s="665"/>
      <c r="G1150" s="665"/>
      <c r="H1150" s="665"/>
      <c r="I1150" s="665"/>
      <c r="J1150" s="665">
        <v>1</v>
      </c>
      <c r="K1150" s="665">
        <v>15313.31</v>
      </c>
      <c r="L1150" s="665"/>
      <c r="M1150" s="665">
        <v>15313.31</v>
      </c>
      <c r="N1150" s="665"/>
      <c r="O1150" s="665"/>
      <c r="P1150" s="678"/>
      <c r="Q1150" s="666"/>
    </row>
    <row r="1151" spans="1:17" ht="14.4" customHeight="1" x14ac:dyDescent="0.3">
      <c r="A1151" s="661" t="s">
        <v>569</v>
      </c>
      <c r="B1151" s="662" t="s">
        <v>6979</v>
      </c>
      <c r="C1151" s="662" t="s">
        <v>5558</v>
      </c>
      <c r="D1151" s="662" t="s">
        <v>6415</v>
      </c>
      <c r="E1151" s="662" t="s">
        <v>6416</v>
      </c>
      <c r="F1151" s="665">
        <v>2</v>
      </c>
      <c r="G1151" s="665">
        <v>17383.96</v>
      </c>
      <c r="H1151" s="665">
        <v>1</v>
      </c>
      <c r="I1151" s="665">
        <v>8691.98</v>
      </c>
      <c r="J1151" s="665">
        <v>1</v>
      </c>
      <c r="K1151" s="665">
        <v>8691.98</v>
      </c>
      <c r="L1151" s="665">
        <v>0.5</v>
      </c>
      <c r="M1151" s="665">
        <v>8691.98</v>
      </c>
      <c r="N1151" s="665"/>
      <c r="O1151" s="665"/>
      <c r="P1151" s="678"/>
      <c r="Q1151" s="666"/>
    </row>
    <row r="1152" spans="1:17" ht="14.4" customHeight="1" x14ac:dyDescent="0.3">
      <c r="A1152" s="661" t="s">
        <v>569</v>
      </c>
      <c r="B1152" s="662" t="s">
        <v>6979</v>
      </c>
      <c r="C1152" s="662" t="s">
        <v>5558</v>
      </c>
      <c r="D1152" s="662" t="s">
        <v>6425</v>
      </c>
      <c r="E1152" s="662" t="s">
        <v>6426</v>
      </c>
      <c r="F1152" s="665"/>
      <c r="G1152" s="665"/>
      <c r="H1152" s="665"/>
      <c r="I1152" s="665"/>
      <c r="J1152" s="665">
        <v>2</v>
      </c>
      <c r="K1152" s="665">
        <v>8364.08</v>
      </c>
      <c r="L1152" s="665"/>
      <c r="M1152" s="665">
        <v>4182.04</v>
      </c>
      <c r="N1152" s="665"/>
      <c r="O1152" s="665"/>
      <c r="P1152" s="678"/>
      <c r="Q1152" s="666"/>
    </row>
    <row r="1153" spans="1:17" ht="14.4" customHeight="1" x14ac:dyDescent="0.3">
      <c r="A1153" s="661" t="s">
        <v>569</v>
      </c>
      <c r="B1153" s="662" t="s">
        <v>6979</v>
      </c>
      <c r="C1153" s="662" t="s">
        <v>5558</v>
      </c>
      <c r="D1153" s="662" t="s">
        <v>6433</v>
      </c>
      <c r="E1153" s="662" t="s">
        <v>6434</v>
      </c>
      <c r="F1153" s="665"/>
      <c r="G1153" s="665"/>
      <c r="H1153" s="665"/>
      <c r="I1153" s="665"/>
      <c r="J1153" s="665"/>
      <c r="K1153" s="665"/>
      <c r="L1153" s="665"/>
      <c r="M1153" s="665"/>
      <c r="N1153" s="665">
        <v>2</v>
      </c>
      <c r="O1153" s="665">
        <v>8974.76</v>
      </c>
      <c r="P1153" s="678"/>
      <c r="Q1153" s="666">
        <v>4487.38</v>
      </c>
    </row>
    <row r="1154" spans="1:17" ht="14.4" customHeight="1" x14ac:dyDescent="0.3">
      <c r="A1154" s="661" t="s">
        <v>569</v>
      </c>
      <c r="B1154" s="662" t="s">
        <v>6979</v>
      </c>
      <c r="C1154" s="662" t="s">
        <v>5558</v>
      </c>
      <c r="D1154" s="662" t="s">
        <v>7040</v>
      </c>
      <c r="E1154" s="662" t="s">
        <v>7041</v>
      </c>
      <c r="F1154" s="665">
        <v>2</v>
      </c>
      <c r="G1154" s="665">
        <v>28330.04</v>
      </c>
      <c r="H1154" s="665">
        <v>1</v>
      </c>
      <c r="I1154" s="665">
        <v>14165.02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569</v>
      </c>
      <c r="B1155" s="662" t="s">
        <v>6979</v>
      </c>
      <c r="C1155" s="662" t="s">
        <v>5558</v>
      </c>
      <c r="D1155" s="662" t="s">
        <v>7042</v>
      </c>
      <c r="E1155" s="662" t="s">
        <v>7041</v>
      </c>
      <c r="F1155" s="665">
        <v>2</v>
      </c>
      <c r="G1155" s="665">
        <v>6427.52</v>
      </c>
      <c r="H1155" s="665">
        <v>1</v>
      </c>
      <c r="I1155" s="665">
        <v>3213.76</v>
      </c>
      <c r="J1155" s="665"/>
      <c r="K1155" s="665"/>
      <c r="L1155" s="665"/>
      <c r="M1155" s="665"/>
      <c r="N1155" s="665"/>
      <c r="O1155" s="665"/>
      <c r="P1155" s="678"/>
      <c r="Q1155" s="666"/>
    </row>
    <row r="1156" spans="1:17" ht="14.4" customHeight="1" x14ac:dyDescent="0.3">
      <c r="A1156" s="661" t="s">
        <v>569</v>
      </c>
      <c r="B1156" s="662" t="s">
        <v>6979</v>
      </c>
      <c r="C1156" s="662" t="s">
        <v>5558</v>
      </c>
      <c r="D1156" s="662" t="s">
        <v>7043</v>
      </c>
      <c r="E1156" s="662" t="s">
        <v>7041</v>
      </c>
      <c r="F1156" s="665">
        <v>1</v>
      </c>
      <c r="G1156" s="665">
        <v>4285.3599999999997</v>
      </c>
      <c r="H1156" s="665">
        <v>1</v>
      </c>
      <c r="I1156" s="665">
        <v>4285.3599999999997</v>
      </c>
      <c r="J1156" s="665"/>
      <c r="K1156" s="665"/>
      <c r="L1156" s="665"/>
      <c r="M1156" s="665"/>
      <c r="N1156" s="665"/>
      <c r="O1156" s="665"/>
      <c r="P1156" s="678"/>
      <c r="Q1156" s="666"/>
    </row>
    <row r="1157" spans="1:17" ht="14.4" customHeight="1" x14ac:dyDescent="0.3">
      <c r="A1157" s="661" t="s">
        <v>569</v>
      </c>
      <c r="B1157" s="662" t="s">
        <v>6979</v>
      </c>
      <c r="C1157" s="662" t="s">
        <v>5558</v>
      </c>
      <c r="D1157" s="662" t="s">
        <v>6437</v>
      </c>
      <c r="E1157" s="662" t="s">
        <v>6438</v>
      </c>
      <c r="F1157" s="665">
        <v>4</v>
      </c>
      <c r="G1157" s="665">
        <v>625.96</v>
      </c>
      <c r="H1157" s="665">
        <v>1</v>
      </c>
      <c r="I1157" s="665">
        <v>156.49</v>
      </c>
      <c r="J1157" s="665"/>
      <c r="K1157" s="665"/>
      <c r="L1157" s="665"/>
      <c r="M1157" s="665"/>
      <c r="N1157" s="665"/>
      <c r="O1157" s="665"/>
      <c r="P1157" s="678"/>
      <c r="Q1157" s="666"/>
    </row>
    <row r="1158" spans="1:17" ht="14.4" customHeight="1" x14ac:dyDescent="0.3">
      <c r="A1158" s="661" t="s">
        <v>569</v>
      </c>
      <c r="B1158" s="662" t="s">
        <v>6979</v>
      </c>
      <c r="C1158" s="662" t="s">
        <v>5558</v>
      </c>
      <c r="D1158" s="662" t="s">
        <v>6441</v>
      </c>
      <c r="E1158" s="662" t="s">
        <v>6438</v>
      </c>
      <c r="F1158" s="665">
        <v>1</v>
      </c>
      <c r="G1158" s="665">
        <v>375.16</v>
      </c>
      <c r="H1158" s="665">
        <v>1</v>
      </c>
      <c r="I1158" s="665">
        <v>375.16</v>
      </c>
      <c r="J1158" s="665"/>
      <c r="K1158" s="665"/>
      <c r="L1158" s="665"/>
      <c r="M1158" s="665"/>
      <c r="N1158" s="665"/>
      <c r="O1158" s="665"/>
      <c r="P1158" s="678"/>
      <c r="Q1158" s="666"/>
    </row>
    <row r="1159" spans="1:17" ht="14.4" customHeight="1" x14ac:dyDescent="0.3">
      <c r="A1159" s="661" t="s">
        <v>569</v>
      </c>
      <c r="B1159" s="662" t="s">
        <v>6979</v>
      </c>
      <c r="C1159" s="662" t="s">
        <v>5558</v>
      </c>
      <c r="D1159" s="662" t="s">
        <v>7044</v>
      </c>
      <c r="E1159" s="662" t="s">
        <v>6438</v>
      </c>
      <c r="F1159" s="665">
        <v>1</v>
      </c>
      <c r="G1159" s="665">
        <v>418.69</v>
      </c>
      <c r="H1159" s="665">
        <v>1</v>
      </c>
      <c r="I1159" s="665">
        <v>418.69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569</v>
      </c>
      <c r="B1160" s="662" t="s">
        <v>6979</v>
      </c>
      <c r="C1160" s="662" t="s">
        <v>5558</v>
      </c>
      <c r="D1160" s="662" t="s">
        <v>6446</v>
      </c>
      <c r="E1160" s="662" t="s">
        <v>6144</v>
      </c>
      <c r="F1160" s="665"/>
      <c r="G1160" s="665"/>
      <c r="H1160" s="665"/>
      <c r="I1160" s="665"/>
      <c r="J1160" s="665">
        <v>1</v>
      </c>
      <c r="K1160" s="665">
        <v>955.53</v>
      </c>
      <c r="L1160" s="665"/>
      <c r="M1160" s="665">
        <v>955.53</v>
      </c>
      <c r="N1160" s="665"/>
      <c r="O1160" s="665"/>
      <c r="P1160" s="678"/>
      <c r="Q1160" s="666"/>
    </row>
    <row r="1161" spans="1:17" ht="14.4" customHeight="1" x14ac:dyDescent="0.3">
      <c r="A1161" s="661" t="s">
        <v>569</v>
      </c>
      <c r="B1161" s="662" t="s">
        <v>6979</v>
      </c>
      <c r="C1161" s="662" t="s">
        <v>5558</v>
      </c>
      <c r="D1161" s="662" t="s">
        <v>7045</v>
      </c>
      <c r="E1161" s="662" t="s">
        <v>7046</v>
      </c>
      <c r="F1161" s="665">
        <v>2</v>
      </c>
      <c r="G1161" s="665">
        <v>12069.5</v>
      </c>
      <c r="H1161" s="665">
        <v>1</v>
      </c>
      <c r="I1161" s="665">
        <v>6034.75</v>
      </c>
      <c r="J1161" s="665"/>
      <c r="K1161" s="665"/>
      <c r="L1161" s="665"/>
      <c r="M1161" s="665"/>
      <c r="N1161" s="665"/>
      <c r="O1161" s="665"/>
      <c r="P1161" s="678"/>
      <c r="Q1161" s="666"/>
    </row>
    <row r="1162" spans="1:17" ht="14.4" customHeight="1" x14ac:dyDescent="0.3">
      <c r="A1162" s="661" t="s">
        <v>569</v>
      </c>
      <c r="B1162" s="662" t="s">
        <v>6979</v>
      </c>
      <c r="C1162" s="662" t="s">
        <v>5558</v>
      </c>
      <c r="D1162" s="662" t="s">
        <v>7047</v>
      </c>
      <c r="E1162" s="662" t="s">
        <v>5980</v>
      </c>
      <c r="F1162" s="665"/>
      <c r="G1162" s="665"/>
      <c r="H1162" s="665"/>
      <c r="I1162" s="665"/>
      <c r="J1162" s="665">
        <v>2</v>
      </c>
      <c r="K1162" s="665">
        <v>177.02</v>
      </c>
      <c r="L1162" s="665"/>
      <c r="M1162" s="665">
        <v>88.51</v>
      </c>
      <c r="N1162" s="665"/>
      <c r="O1162" s="665"/>
      <c r="P1162" s="678"/>
      <c r="Q1162" s="666"/>
    </row>
    <row r="1163" spans="1:17" ht="14.4" customHeight="1" x14ac:dyDescent="0.3">
      <c r="A1163" s="661" t="s">
        <v>569</v>
      </c>
      <c r="B1163" s="662" t="s">
        <v>6979</v>
      </c>
      <c r="C1163" s="662" t="s">
        <v>5558</v>
      </c>
      <c r="D1163" s="662" t="s">
        <v>6454</v>
      </c>
      <c r="E1163" s="662" t="s">
        <v>6455</v>
      </c>
      <c r="F1163" s="665"/>
      <c r="G1163" s="665"/>
      <c r="H1163" s="665"/>
      <c r="I1163" s="665"/>
      <c r="J1163" s="665"/>
      <c r="K1163" s="665"/>
      <c r="L1163" s="665"/>
      <c r="M1163" s="665"/>
      <c r="N1163" s="665">
        <v>2</v>
      </c>
      <c r="O1163" s="665">
        <v>1126</v>
      </c>
      <c r="P1163" s="678"/>
      <c r="Q1163" s="666">
        <v>563</v>
      </c>
    </row>
    <row r="1164" spans="1:17" ht="14.4" customHeight="1" x14ac:dyDescent="0.3">
      <c r="A1164" s="661" t="s">
        <v>569</v>
      </c>
      <c r="B1164" s="662" t="s">
        <v>6979</v>
      </c>
      <c r="C1164" s="662" t="s">
        <v>5558</v>
      </c>
      <c r="D1164" s="662" t="s">
        <v>6462</v>
      </c>
      <c r="E1164" s="662" t="s">
        <v>6463</v>
      </c>
      <c r="F1164" s="665"/>
      <c r="G1164" s="665"/>
      <c r="H1164" s="665"/>
      <c r="I1164" s="665"/>
      <c r="J1164" s="665">
        <v>0.1</v>
      </c>
      <c r="K1164" s="665">
        <v>633.25</v>
      </c>
      <c r="L1164" s="665"/>
      <c r="M1164" s="665">
        <v>6332.5</v>
      </c>
      <c r="N1164" s="665"/>
      <c r="O1164" s="665"/>
      <c r="P1164" s="678"/>
      <c r="Q1164" s="666"/>
    </row>
    <row r="1165" spans="1:17" ht="14.4" customHeight="1" x14ac:dyDescent="0.3">
      <c r="A1165" s="661" t="s">
        <v>569</v>
      </c>
      <c r="B1165" s="662" t="s">
        <v>6979</v>
      </c>
      <c r="C1165" s="662" t="s">
        <v>5558</v>
      </c>
      <c r="D1165" s="662" t="s">
        <v>6464</v>
      </c>
      <c r="E1165" s="662" t="s">
        <v>6465</v>
      </c>
      <c r="F1165" s="665"/>
      <c r="G1165" s="665"/>
      <c r="H1165" s="665"/>
      <c r="I1165" s="665"/>
      <c r="J1165" s="665">
        <v>3</v>
      </c>
      <c r="K1165" s="665">
        <v>15927</v>
      </c>
      <c r="L1165" s="665"/>
      <c r="M1165" s="665">
        <v>5309</v>
      </c>
      <c r="N1165" s="665"/>
      <c r="O1165" s="665"/>
      <c r="P1165" s="678"/>
      <c r="Q1165" s="666"/>
    </row>
    <row r="1166" spans="1:17" ht="14.4" customHeight="1" x14ac:dyDescent="0.3">
      <c r="A1166" s="661" t="s">
        <v>569</v>
      </c>
      <c r="B1166" s="662" t="s">
        <v>6979</v>
      </c>
      <c r="C1166" s="662" t="s">
        <v>5558</v>
      </c>
      <c r="D1166" s="662" t="s">
        <v>6474</v>
      </c>
      <c r="E1166" s="662" t="s">
        <v>6475</v>
      </c>
      <c r="F1166" s="665"/>
      <c r="G1166" s="665"/>
      <c r="H1166" s="665"/>
      <c r="I1166" s="665"/>
      <c r="J1166" s="665">
        <v>2</v>
      </c>
      <c r="K1166" s="665">
        <v>3744.4</v>
      </c>
      <c r="L1166" s="665"/>
      <c r="M1166" s="665">
        <v>1872.2</v>
      </c>
      <c r="N1166" s="665"/>
      <c r="O1166" s="665"/>
      <c r="P1166" s="678"/>
      <c r="Q1166" s="666"/>
    </row>
    <row r="1167" spans="1:17" ht="14.4" customHeight="1" x14ac:dyDescent="0.3">
      <c r="A1167" s="661" t="s">
        <v>569</v>
      </c>
      <c r="B1167" s="662" t="s">
        <v>6979</v>
      </c>
      <c r="C1167" s="662" t="s">
        <v>5558</v>
      </c>
      <c r="D1167" s="662" t="s">
        <v>6476</v>
      </c>
      <c r="E1167" s="662" t="s">
        <v>6477</v>
      </c>
      <c r="F1167" s="665">
        <v>1</v>
      </c>
      <c r="G1167" s="665">
        <v>7868.61</v>
      </c>
      <c r="H1167" s="665">
        <v>1</v>
      </c>
      <c r="I1167" s="665">
        <v>7868.61</v>
      </c>
      <c r="J1167" s="665">
        <v>1</v>
      </c>
      <c r="K1167" s="665">
        <v>7868.61</v>
      </c>
      <c r="L1167" s="665">
        <v>1</v>
      </c>
      <c r="M1167" s="665">
        <v>7868.61</v>
      </c>
      <c r="N1167" s="665"/>
      <c r="O1167" s="665"/>
      <c r="P1167" s="678"/>
      <c r="Q1167" s="666"/>
    </row>
    <row r="1168" spans="1:17" ht="14.4" customHeight="1" x14ac:dyDescent="0.3">
      <c r="A1168" s="661" t="s">
        <v>569</v>
      </c>
      <c r="B1168" s="662" t="s">
        <v>6979</v>
      </c>
      <c r="C1168" s="662" t="s">
        <v>5558</v>
      </c>
      <c r="D1168" s="662" t="s">
        <v>6481</v>
      </c>
      <c r="E1168" s="662" t="s">
        <v>6295</v>
      </c>
      <c r="F1168" s="665"/>
      <c r="G1168" s="665"/>
      <c r="H1168" s="665"/>
      <c r="I1168" s="665"/>
      <c r="J1168" s="665">
        <v>2</v>
      </c>
      <c r="K1168" s="665">
        <v>2317.3000000000002</v>
      </c>
      <c r="L1168" s="665"/>
      <c r="M1168" s="665">
        <v>1158.6500000000001</v>
      </c>
      <c r="N1168" s="665"/>
      <c r="O1168" s="665"/>
      <c r="P1168" s="678"/>
      <c r="Q1168" s="666"/>
    </row>
    <row r="1169" spans="1:17" ht="14.4" customHeight="1" x14ac:dyDescent="0.3">
      <c r="A1169" s="661" t="s">
        <v>569</v>
      </c>
      <c r="B1169" s="662" t="s">
        <v>6979</v>
      </c>
      <c r="C1169" s="662" t="s">
        <v>5558</v>
      </c>
      <c r="D1169" s="662" t="s">
        <v>6484</v>
      </c>
      <c r="E1169" s="662" t="s">
        <v>5994</v>
      </c>
      <c r="F1169" s="665"/>
      <c r="G1169" s="665"/>
      <c r="H1169" s="665"/>
      <c r="I1169" s="665"/>
      <c r="J1169" s="665"/>
      <c r="K1169" s="665"/>
      <c r="L1169" s="665"/>
      <c r="M1169" s="665"/>
      <c r="N1169" s="665">
        <v>4</v>
      </c>
      <c r="O1169" s="665">
        <v>3751.64</v>
      </c>
      <c r="P1169" s="678"/>
      <c r="Q1169" s="666">
        <v>937.91</v>
      </c>
    </row>
    <row r="1170" spans="1:17" ht="14.4" customHeight="1" x14ac:dyDescent="0.3">
      <c r="A1170" s="661" t="s">
        <v>569</v>
      </c>
      <c r="B1170" s="662" t="s">
        <v>6979</v>
      </c>
      <c r="C1170" s="662" t="s">
        <v>5558</v>
      </c>
      <c r="D1170" s="662" t="s">
        <v>7048</v>
      </c>
      <c r="E1170" s="662" t="s">
        <v>7049</v>
      </c>
      <c r="F1170" s="665"/>
      <c r="G1170" s="665"/>
      <c r="H1170" s="665"/>
      <c r="I1170" s="665"/>
      <c r="J1170" s="665">
        <v>9</v>
      </c>
      <c r="K1170" s="665">
        <v>49374</v>
      </c>
      <c r="L1170" s="665"/>
      <c r="M1170" s="665">
        <v>5486</v>
      </c>
      <c r="N1170" s="665">
        <v>8</v>
      </c>
      <c r="O1170" s="665">
        <v>43888</v>
      </c>
      <c r="P1170" s="678"/>
      <c r="Q1170" s="666">
        <v>5486</v>
      </c>
    </row>
    <row r="1171" spans="1:17" ht="14.4" customHeight="1" x14ac:dyDescent="0.3">
      <c r="A1171" s="661" t="s">
        <v>569</v>
      </c>
      <c r="B1171" s="662" t="s">
        <v>6979</v>
      </c>
      <c r="C1171" s="662" t="s">
        <v>5558</v>
      </c>
      <c r="D1171" s="662" t="s">
        <v>6494</v>
      </c>
      <c r="E1171" s="662" t="s">
        <v>5961</v>
      </c>
      <c r="F1171" s="665"/>
      <c r="G1171" s="665"/>
      <c r="H1171" s="665"/>
      <c r="I1171" s="665"/>
      <c r="J1171" s="665"/>
      <c r="K1171" s="665"/>
      <c r="L1171" s="665"/>
      <c r="M1171" s="665"/>
      <c r="N1171" s="665">
        <v>1</v>
      </c>
      <c r="O1171" s="665">
        <v>466.47</v>
      </c>
      <c r="P1171" s="678"/>
      <c r="Q1171" s="666">
        <v>466.47</v>
      </c>
    </row>
    <row r="1172" spans="1:17" ht="14.4" customHeight="1" x14ac:dyDescent="0.3">
      <c r="A1172" s="661" t="s">
        <v>569</v>
      </c>
      <c r="B1172" s="662" t="s">
        <v>6979</v>
      </c>
      <c r="C1172" s="662" t="s">
        <v>5558</v>
      </c>
      <c r="D1172" s="662" t="s">
        <v>6501</v>
      </c>
      <c r="E1172" s="662" t="s">
        <v>6364</v>
      </c>
      <c r="F1172" s="665"/>
      <c r="G1172" s="665"/>
      <c r="H1172" s="665"/>
      <c r="I1172" s="665"/>
      <c r="J1172" s="665"/>
      <c r="K1172" s="665"/>
      <c r="L1172" s="665"/>
      <c r="M1172" s="665"/>
      <c r="N1172" s="665">
        <v>1</v>
      </c>
      <c r="O1172" s="665">
        <v>9275</v>
      </c>
      <c r="P1172" s="678"/>
      <c r="Q1172" s="666">
        <v>9275</v>
      </c>
    </row>
    <row r="1173" spans="1:17" ht="14.4" customHeight="1" x14ac:dyDescent="0.3">
      <c r="A1173" s="661" t="s">
        <v>569</v>
      </c>
      <c r="B1173" s="662" t="s">
        <v>6979</v>
      </c>
      <c r="C1173" s="662" t="s">
        <v>5558</v>
      </c>
      <c r="D1173" s="662" t="s">
        <v>6502</v>
      </c>
      <c r="E1173" s="662" t="s">
        <v>6503</v>
      </c>
      <c r="F1173" s="665">
        <v>0.1</v>
      </c>
      <c r="G1173" s="665">
        <v>228.73</v>
      </c>
      <c r="H1173" s="665">
        <v>1</v>
      </c>
      <c r="I1173" s="665">
        <v>2287.2999999999997</v>
      </c>
      <c r="J1173" s="665"/>
      <c r="K1173" s="665"/>
      <c r="L1173" s="665"/>
      <c r="M1173" s="665"/>
      <c r="N1173" s="665"/>
      <c r="O1173" s="665"/>
      <c r="P1173" s="678"/>
      <c r="Q1173" s="666"/>
    </row>
    <row r="1174" spans="1:17" ht="14.4" customHeight="1" x14ac:dyDescent="0.3">
      <c r="A1174" s="661" t="s">
        <v>569</v>
      </c>
      <c r="B1174" s="662" t="s">
        <v>6979</v>
      </c>
      <c r="C1174" s="662" t="s">
        <v>5558</v>
      </c>
      <c r="D1174" s="662" t="s">
        <v>6510</v>
      </c>
      <c r="E1174" s="662" t="s">
        <v>6511</v>
      </c>
      <c r="F1174" s="665"/>
      <c r="G1174" s="665"/>
      <c r="H1174" s="665"/>
      <c r="I1174" s="665"/>
      <c r="J1174" s="665">
        <v>2</v>
      </c>
      <c r="K1174" s="665">
        <v>4219</v>
      </c>
      <c r="L1174" s="665"/>
      <c r="M1174" s="665">
        <v>2109.5</v>
      </c>
      <c r="N1174" s="665"/>
      <c r="O1174" s="665"/>
      <c r="P1174" s="678"/>
      <c r="Q1174" s="666"/>
    </row>
    <row r="1175" spans="1:17" ht="14.4" customHeight="1" x14ac:dyDescent="0.3">
      <c r="A1175" s="661" t="s">
        <v>569</v>
      </c>
      <c r="B1175" s="662" t="s">
        <v>6979</v>
      </c>
      <c r="C1175" s="662" t="s">
        <v>5558</v>
      </c>
      <c r="D1175" s="662" t="s">
        <v>6516</v>
      </c>
      <c r="E1175" s="662" t="s">
        <v>5980</v>
      </c>
      <c r="F1175" s="665">
        <v>6</v>
      </c>
      <c r="G1175" s="665">
        <v>839.46</v>
      </c>
      <c r="H1175" s="665">
        <v>1</v>
      </c>
      <c r="I1175" s="665">
        <v>139.91</v>
      </c>
      <c r="J1175" s="665">
        <v>2</v>
      </c>
      <c r="K1175" s="665">
        <v>279.82</v>
      </c>
      <c r="L1175" s="665">
        <v>0.33333333333333331</v>
      </c>
      <c r="M1175" s="665">
        <v>139.91</v>
      </c>
      <c r="N1175" s="665"/>
      <c r="O1175" s="665"/>
      <c r="P1175" s="678"/>
      <c r="Q1175" s="666"/>
    </row>
    <row r="1176" spans="1:17" ht="14.4" customHeight="1" x14ac:dyDescent="0.3">
      <c r="A1176" s="661" t="s">
        <v>569</v>
      </c>
      <c r="B1176" s="662" t="s">
        <v>6979</v>
      </c>
      <c r="C1176" s="662" t="s">
        <v>5558</v>
      </c>
      <c r="D1176" s="662" t="s">
        <v>6517</v>
      </c>
      <c r="E1176" s="662" t="s">
        <v>6111</v>
      </c>
      <c r="F1176" s="665"/>
      <c r="G1176" s="665"/>
      <c r="H1176" s="665"/>
      <c r="I1176" s="665"/>
      <c r="J1176" s="665">
        <v>1</v>
      </c>
      <c r="K1176" s="665">
        <v>11562.71</v>
      </c>
      <c r="L1176" s="665"/>
      <c r="M1176" s="665">
        <v>11562.71</v>
      </c>
      <c r="N1176" s="665"/>
      <c r="O1176" s="665"/>
      <c r="P1176" s="678"/>
      <c r="Q1176" s="666"/>
    </row>
    <row r="1177" spans="1:17" ht="14.4" customHeight="1" x14ac:dyDescent="0.3">
      <c r="A1177" s="661" t="s">
        <v>569</v>
      </c>
      <c r="B1177" s="662" t="s">
        <v>6979</v>
      </c>
      <c r="C1177" s="662" t="s">
        <v>5558</v>
      </c>
      <c r="D1177" s="662" t="s">
        <v>7050</v>
      </c>
      <c r="E1177" s="662" t="s">
        <v>6199</v>
      </c>
      <c r="F1177" s="665">
        <v>1</v>
      </c>
      <c r="G1177" s="665">
        <v>11116.04</v>
      </c>
      <c r="H1177" s="665">
        <v>1</v>
      </c>
      <c r="I1177" s="665">
        <v>11116.04</v>
      </c>
      <c r="J1177" s="665"/>
      <c r="K1177" s="665"/>
      <c r="L1177" s="665"/>
      <c r="M1177" s="665"/>
      <c r="N1177" s="665"/>
      <c r="O1177" s="665"/>
      <c r="P1177" s="678"/>
      <c r="Q1177" s="666"/>
    </row>
    <row r="1178" spans="1:17" ht="14.4" customHeight="1" x14ac:dyDescent="0.3">
      <c r="A1178" s="661" t="s">
        <v>569</v>
      </c>
      <c r="B1178" s="662" t="s">
        <v>6979</v>
      </c>
      <c r="C1178" s="662" t="s">
        <v>5558</v>
      </c>
      <c r="D1178" s="662" t="s">
        <v>7051</v>
      </c>
      <c r="E1178" s="662" t="s">
        <v>7052</v>
      </c>
      <c r="F1178" s="665"/>
      <c r="G1178" s="665"/>
      <c r="H1178" s="665"/>
      <c r="I1178" s="665"/>
      <c r="J1178" s="665">
        <v>1</v>
      </c>
      <c r="K1178" s="665">
        <v>10758</v>
      </c>
      <c r="L1178" s="665"/>
      <c r="M1178" s="665">
        <v>10758</v>
      </c>
      <c r="N1178" s="665"/>
      <c r="O1178" s="665"/>
      <c r="P1178" s="678"/>
      <c r="Q1178" s="666"/>
    </row>
    <row r="1179" spans="1:17" ht="14.4" customHeight="1" x14ac:dyDescent="0.3">
      <c r="A1179" s="661" t="s">
        <v>569</v>
      </c>
      <c r="B1179" s="662" t="s">
        <v>6979</v>
      </c>
      <c r="C1179" s="662" t="s">
        <v>5558</v>
      </c>
      <c r="D1179" s="662" t="s">
        <v>6528</v>
      </c>
      <c r="E1179" s="662" t="s">
        <v>6529</v>
      </c>
      <c r="F1179" s="665"/>
      <c r="G1179" s="665"/>
      <c r="H1179" s="665"/>
      <c r="I1179" s="665"/>
      <c r="J1179" s="665">
        <v>1</v>
      </c>
      <c r="K1179" s="665">
        <v>1359.71</v>
      </c>
      <c r="L1179" s="665"/>
      <c r="M1179" s="665">
        <v>1359.71</v>
      </c>
      <c r="N1179" s="665">
        <v>15</v>
      </c>
      <c r="O1179" s="665">
        <v>20395.650000000001</v>
      </c>
      <c r="P1179" s="678"/>
      <c r="Q1179" s="666">
        <v>1359.71</v>
      </c>
    </row>
    <row r="1180" spans="1:17" ht="14.4" customHeight="1" x14ac:dyDescent="0.3">
      <c r="A1180" s="661" t="s">
        <v>569</v>
      </c>
      <c r="B1180" s="662" t="s">
        <v>6979</v>
      </c>
      <c r="C1180" s="662" t="s">
        <v>5558</v>
      </c>
      <c r="D1180" s="662" t="s">
        <v>6533</v>
      </c>
      <c r="E1180" s="662" t="s">
        <v>6534</v>
      </c>
      <c r="F1180" s="665"/>
      <c r="G1180" s="665"/>
      <c r="H1180" s="665"/>
      <c r="I1180" s="665"/>
      <c r="J1180" s="665">
        <v>1</v>
      </c>
      <c r="K1180" s="665">
        <v>18507</v>
      </c>
      <c r="L1180" s="665"/>
      <c r="M1180" s="665">
        <v>18507</v>
      </c>
      <c r="N1180" s="665"/>
      <c r="O1180" s="665"/>
      <c r="P1180" s="678"/>
      <c r="Q1180" s="666"/>
    </row>
    <row r="1181" spans="1:17" ht="14.4" customHeight="1" x14ac:dyDescent="0.3">
      <c r="A1181" s="661" t="s">
        <v>569</v>
      </c>
      <c r="B1181" s="662" t="s">
        <v>6979</v>
      </c>
      <c r="C1181" s="662" t="s">
        <v>5558</v>
      </c>
      <c r="D1181" s="662" t="s">
        <v>6540</v>
      </c>
      <c r="E1181" s="662" t="s">
        <v>6199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1</v>
      </c>
      <c r="O1181" s="665">
        <v>11790.71</v>
      </c>
      <c r="P1181" s="678"/>
      <c r="Q1181" s="666">
        <v>11790.71</v>
      </c>
    </row>
    <row r="1182" spans="1:17" ht="14.4" customHeight="1" x14ac:dyDescent="0.3">
      <c r="A1182" s="661" t="s">
        <v>569</v>
      </c>
      <c r="B1182" s="662" t="s">
        <v>6979</v>
      </c>
      <c r="C1182" s="662" t="s">
        <v>5558</v>
      </c>
      <c r="D1182" s="662" t="s">
        <v>6543</v>
      </c>
      <c r="E1182" s="662" t="s">
        <v>6148</v>
      </c>
      <c r="F1182" s="665">
        <v>1</v>
      </c>
      <c r="G1182" s="665">
        <v>662.24</v>
      </c>
      <c r="H1182" s="665">
        <v>1</v>
      </c>
      <c r="I1182" s="665">
        <v>662.24</v>
      </c>
      <c r="J1182" s="665"/>
      <c r="K1182" s="665"/>
      <c r="L1182" s="665"/>
      <c r="M1182" s="665"/>
      <c r="N1182" s="665"/>
      <c r="O1182" s="665"/>
      <c r="P1182" s="678"/>
      <c r="Q1182" s="666"/>
    </row>
    <row r="1183" spans="1:17" ht="14.4" customHeight="1" x14ac:dyDescent="0.3">
      <c r="A1183" s="661" t="s">
        <v>569</v>
      </c>
      <c r="B1183" s="662" t="s">
        <v>6979</v>
      </c>
      <c r="C1183" s="662" t="s">
        <v>5558</v>
      </c>
      <c r="D1183" s="662" t="s">
        <v>7053</v>
      </c>
      <c r="E1183" s="662" t="s">
        <v>6054</v>
      </c>
      <c r="F1183" s="665"/>
      <c r="G1183" s="665"/>
      <c r="H1183" s="665"/>
      <c r="I1183" s="665"/>
      <c r="J1183" s="665">
        <v>1</v>
      </c>
      <c r="K1183" s="665">
        <v>246.65</v>
      </c>
      <c r="L1183" s="665"/>
      <c r="M1183" s="665">
        <v>246.65</v>
      </c>
      <c r="N1183" s="665"/>
      <c r="O1183" s="665"/>
      <c r="P1183" s="678"/>
      <c r="Q1183" s="666"/>
    </row>
    <row r="1184" spans="1:17" ht="14.4" customHeight="1" x14ac:dyDescent="0.3">
      <c r="A1184" s="661" t="s">
        <v>569</v>
      </c>
      <c r="B1184" s="662" t="s">
        <v>6979</v>
      </c>
      <c r="C1184" s="662" t="s">
        <v>5558</v>
      </c>
      <c r="D1184" s="662" t="s">
        <v>7054</v>
      </c>
      <c r="E1184" s="662" t="s">
        <v>7055</v>
      </c>
      <c r="F1184" s="665">
        <v>4</v>
      </c>
      <c r="G1184" s="665">
        <v>787.64</v>
      </c>
      <c r="H1184" s="665">
        <v>1</v>
      </c>
      <c r="I1184" s="665">
        <v>196.91</v>
      </c>
      <c r="J1184" s="665"/>
      <c r="K1184" s="665"/>
      <c r="L1184" s="665"/>
      <c r="M1184" s="665"/>
      <c r="N1184" s="665"/>
      <c r="O1184" s="665"/>
      <c r="P1184" s="678"/>
      <c r="Q1184" s="666"/>
    </row>
    <row r="1185" spans="1:17" ht="14.4" customHeight="1" x14ac:dyDescent="0.3">
      <c r="A1185" s="661" t="s">
        <v>569</v>
      </c>
      <c r="B1185" s="662" t="s">
        <v>6979</v>
      </c>
      <c r="C1185" s="662" t="s">
        <v>5558</v>
      </c>
      <c r="D1185" s="662" t="s">
        <v>6549</v>
      </c>
      <c r="E1185" s="662" t="s">
        <v>6364</v>
      </c>
      <c r="F1185" s="665">
        <v>1</v>
      </c>
      <c r="G1185" s="665">
        <v>3960</v>
      </c>
      <c r="H1185" s="665">
        <v>1</v>
      </c>
      <c r="I1185" s="665">
        <v>3960</v>
      </c>
      <c r="J1185" s="665"/>
      <c r="K1185" s="665"/>
      <c r="L1185" s="665"/>
      <c r="M1185" s="665"/>
      <c r="N1185" s="665"/>
      <c r="O1185" s="665"/>
      <c r="P1185" s="678"/>
      <c r="Q1185" s="666"/>
    </row>
    <row r="1186" spans="1:17" ht="14.4" customHeight="1" x14ac:dyDescent="0.3">
      <c r="A1186" s="661" t="s">
        <v>569</v>
      </c>
      <c r="B1186" s="662" t="s">
        <v>6979</v>
      </c>
      <c r="C1186" s="662" t="s">
        <v>5558</v>
      </c>
      <c r="D1186" s="662" t="s">
        <v>6558</v>
      </c>
      <c r="E1186" s="662" t="s">
        <v>6559</v>
      </c>
      <c r="F1186" s="665"/>
      <c r="G1186" s="665"/>
      <c r="H1186" s="665"/>
      <c r="I1186" s="665"/>
      <c r="J1186" s="665">
        <v>0.1</v>
      </c>
      <c r="K1186" s="665">
        <v>188.22</v>
      </c>
      <c r="L1186" s="665"/>
      <c r="M1186" s="665">
        <v>1882.1999999999998</v>
      </c>
      <c r="N1186" s="665"/>
      <c r="O1186" s="665"/>
      <c r="P1186" s="678"/>
      <c r="Q1186" s="666"/>
    </row>
    <row r="1187" spans="1:17" ht="14.4" customHeight="1" x14ac:dyDescent="0.3">
      <c r="A1187" s="661" t="s">
        <v>569</v>
      </c>
      <c r="B1187" s="662" t="s">
        <v>6979</v>
      </c>
      <c r="C1187" s="662" t="s">
        <v>5558</v>
      </c>
      <c r="D1187" s="662" t="s">
        <v>6570</v>
      </c>
      <c r="E1187" s="662" t="s">
        <v>6571</v>
      </c>
      <c r="F1187" s="665"/>
      <c r="G1187" s="665"/>
      <c r="H1187" s="665"/>
      <c r="I1187" s="665"/>
      <c r="J1187" s="665"/>
      <c r="K1187" s="665"/>
      <c r="L1187" s="665"/>
      <c r="M1187" s="665"/>
      <c r="N1187" s="665">
        <v>11</v>
      </c>
      <c r="O1187" s="665">
        <v>11833.25</v>
      </c>
      <c r="P1187" s="678"/>
      <c r="Q1187" s="666">
        <v>1075.75</v>
      </c>
    </row>
    <row r="1188" spans="1:17" ht="14.4" customHeight="1" x14ac:dyDescent="0.3">
      <c r="A1188" s="661" t="s">
        <v>569</v>
      </c>
      <c r="B1188" s="662" t="s">
        <v>6979</v>
      </c>
      <c r="C1188" s="662" t="s">
        <v>5558</v>
      </c>
      <c r="D1188" s="662" t="s">
        <v>6576</v>
      </c>
      <c r="E1188" s="662" t="s">
        <v>6577</v>
      </c>
      <c r="F1188" s="665"/>
      <c r="G1188" s="665"/>
      <c r="H1188" s="665"/>
      <c r="I1188" s="665"/>
      <c r="J1188" s="665"/>
      <c r="K1188" s="665"/>
      <c r="L1188" s="665"/>
      <c r="M1188" s="665"/>
      <c r="N1188" s="665">
        <v>13</v>
      </c>
      <c r="O1188" s="665">
        <v>21017.49</v>
      </c>
      <c r="P1188" s="678"/>
      <c r="Q1188" s="666">
        <v>1616.73</v>
      </c>
    </row>
    <row r="1189" spans="1:17" ht="14.4" customHeight="1" x14ac:dyDescent="0.3">
      <c r="A1189" s="661" t="s">
        <v>569</v>
      </c>
      <c r="B1189" s="662" t="s">
        <v>6979</v>
      </c>
      <c r="C1189" s="662" t="s">
        <v>5558</v>
      </c>
      <c r="D1189" s="662" t="s">
        <v>6579</v>
      </c>
      <c r="E1189" s="662" t="s">
        <v>6580</v>
      </c>
      <c r="F1189" s="665"/>
      <c r="G1189" s="665"/>
      <c r="H1189" s="665"/>
      <c r="I1189" s="665"/>
      <c r="J1189" s="665"/>
      <c r="K1189" s="665"/>
      <c r="L1189" s="665"/>
      <c r="M1189" s="665"/>
      <c r="N1189" s="665">
        <v>1</v>
      </c>
      <c r="O1189" s="665">
        <v>248.73</v>
      </c>
      <c r="P1189" s="678"/>
      <c r="Q1189" s="666">
        <v>248.73</v>
      </c>
    </row>
    <row r="1190" spans="1:17" ht="14.4" customHeight="1" x14ac:dyDescent="0.3">
      <c r="A1190" s="661" t="s">
        <v>569</v>
      </c>
      <c r="B1190" s="662" t="s">
        <v>6979</v>
      </c>
      <c r="C1190" s="662" t="s">
        <v>5558</v>
      </c>
      <c r="D1190" s="662" t="s">
        <v>6586</v>
      </c>
      <c r="E1190" s="662" t="s">
        <v>6587</v>
      </c>
      <c r="F1190" s="665"/>
      <c r="G1190" s="665"/>
      <c r="H1190" s="665"/>
      <c r="I1190" s="665"/>
      <c r="J1190" s="665"/>
      <c r="K1190" s="665"/>
      <c r="L1190" s="665"/>
      <c r="M1190" s="665"/>
      <c r="N1190" s="665">
        <v>12</v>
      </c>
      <c r="O1190" s="665">
        <v>1066.8000000000002</v>
      </c>
      <c r="P1190" s="678"/>
      <c r="Q1190" s="666">
        <v>88.90000000000002</v>
      </c>
    </row>
    <row r="1191" spans="1:17" ht="14.4" customHeight="1" x14ac:dyDescent="0.3">
      <c r="A1191" s="661" t="s">
        <v>569</v>
      </c>
      <c r="B1191" s="662" t="s">
        <v>6979</v>
      </c>
      <c r="C1191" s="662" t="s">
        <v>5558</v>
      </c>
      <c r="D1191" s="662" t="s">
        <v>7056</v>
      </c>
      <c r="E1191" s="662" t="s">
        <v>7057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1</v>
      </c>
      <c r="O1191" s="665">
        <v>2999</v>
      </c>
      <c r="P1191" s="678"/>
      <c r="Q1191" s="666">
        <v>2999</v>
      </c>
    </row>
    <row r="1192" spans="1:17" ht="14.4" customHeight="1" x14ac:dyDescent="0.3">
      <c r="A1192" s="661" t="s">
        <v>569</v>
      </c>
      <c r="B1192" s="662" t="s">
        <v>6979</v>
      </c>
      <c r="C1192" s="662" t="s">
        <v>5558</v>
      </c>
      <c r="D1192" s="662" t="s">
        <v>6606</v>
      </c>
      <c r="E1192" s="662" t="s">
        <v>6605</v>
      </c>
      <c r="F1192" s="665">
        <v>0.1</v>
      </c>
      <c r="G1192" s="665">
        <v>47.82</v>
      </c>
      <c r="H1192" s="665">
        <v>1</v>
      </c>
      <c r="I1192" s="665">
        <v>478.2</v>
      </c>
      <c r="J1192" s="665"/>
      <c r="K1192" s="665"/>
      <c r="L1192" s="665"/>
      <c r="M1192" s="665"/>
      <c r="N1192" s="665"/>
      <c r="O1192" s="665"/>
      <c r="P1192" s="678"/>
      <c r="Q1192" s="666"/>
    </row>
    <row r="1193" spans="1:17" ht="14.4" customHeight="1" x14ac:dyDescent="0.3">
      <c r="A1193" s="661" t="s">
        <v>569</v>
      </c>
      <c r="B1193" s="662" t="s">
        <v>6979</v>
      </c>
      <c r="C1193" s="662" t="s">
        <v>5558</v>
      </c>
      <c r="D1193" s="662" t="s">
        <v>7058</v>
      </c>
      <c r="E1193" s="662" t="s">
        <v>5980</v>
      </c>
      <c r="F1193" s="665">
        <v>1</v>
      </c>
      <c r="G1193" s="665">
        <v>159.6</v>
      </c>
      <c r="H1193" s="665">
        <v>1</v>
      </c>
      <c r="I1193" s="665">
        <v>159.6</v>
      </c>
      <c r="J1193" s="665"/>
      <c r="K1193" s="665"/>
      <c r="L1193" s="665"/>
      <c r="M1193" s="665"/>
      <c r="N1193" s="665"/>
      <c r="O1193" s="665"/>
      <c r="P1193" s="678"/>
      <c r="Q1193" s="666"/>
    </row>
    <row r="1194" spans="1:17" ht="14.4" customHeight="1" x14ac:dyDescent="0.3">
      <c r="A1194" s="661" t="s">
        <v>569</v>
      </c>
      <c r="B1194" s="662" t="s">
        <v>6979</v>
      </c>
      <c r="C1194" s="662" t="s">
        <v>5558</v>
      </c>
      <c r="D1194" s="662" t="s">
        <v>7059</v>
      </c>
      <c r="E1194" s="662" t="s">
        <v>7060</v>
      </c>
      <c r="F1194" s="665"/>
      <c r="G1194" s="665"/>
      <c r="H1194" s="665"/>
      <c r="I1194" s="665"/>
      <c r="J1194" s="665">
        <v>2</v>
      </c>
      <c r="K1194" s="665">
        <v>4258.22</v>
      </c>
      <c r="L1194" s="665"/>
      <c r="M1194" s="665">
        <v>2129.11</v>
      </c>
      <c r="N1194" s="665"/>
      <c r="O1194" s="665"/>
      <c r="P1194" s="678"/>
      <c r="Q1194" s="666"/>
    </row>
    <row r="1195" spans="1:17" ht="14.4" customHeight="1" x14ac:dyDescent="0.3">
      <c r="A1195" s="661" t="s">
        <v>569</v>
      </c>
      <c r="B1195" s="662" t="s">
        <v>6979</v>
      </c>
      <c r="C1195" s="662" t="s">
        <v>5558</v>
      </c>
      <c r="D1195" s="662" t="s">
        <v>6625</v>
      </c>
      <c r="E1195" s="662" t="s">
        <v>6626</v>
      </c>
      <c r="F1195" s="665"/>
      <c r="G1195" s="665"/>
      <c r="H1195" s="665"/>
      <c r="I1195" s="665"/>
      <c r="J1195" s="665"/>
      <c r="K1195" s="665"/>
      <c r="L1195" s="665"/>
      <c r="M1195" s="665"/>
      <c r="N1195" s="665">
        <v>0.7</v>
      </c>
      <c r="O1195" s="665">
        <v>46.9</v>
      </c>
      <c r="P1195" s="678"/>
      <c r="Q1195" s="666">
        <v>67</v>
      </c>
    </row>
    <row r="1196" spans="1:17" ht="14.4" customHeight="1" x14ac:dyDescent="0.3">
      <c r="A1196" s="661" t="s">
        <v>569</v>
      </c>
      <c r="B1196" s="662" t="s">
        <v>6979</v>
      </c>
      <c r="C1196" s="662" t="s">
        <v>5558</v>
      </c>
      <c r="D1196" s="662" t="s">
        <v>6629</v>
      </c>
      <c r="E1196" s="662" t="s">
        <v>6630</v>
      </c>
      <c r="F1196" s="665"/>
      <c r="G1196" s="665"/>
      <c r="H1196" s="665"/>
      <c r="I1196" s="665"/>
      <c r="J1196" s="665"/>
      <c r="K1196" s="665"/>
      <c r="L1196" s="665"/>
      <c r="M1196" s="665"/>
      <c r="N1196" s="665">
        <v>4</v>
      </c>
      <c r="O1196" s="665">
        <v>13739.28</v>
      </c>
      <c r="P1196" s="678"/>
      <c r="Q1196" s="666">
        <v>3434.82</v>
      </c>
    </row>
    <row r="1197" spans="1:17" ht="14.4" customHeight="1" x14ac:dyDescent="0.3">
      <c r="A1197" s="661" t="s">
        <v>569</v>
      </c>
      <c r="B1197" s="662" t="s">
        <v>6979</v>
      </c>
      <c r="C1197" s="662" t="s">
        <v>5558</v>
      </c>
      <c r="D1197" s="662" t="s">
        <v>7061</v>
      </c>
      <c r="E1197" s="662"/>
      <c r="F1197" s="665"/>
      <c r="G1197" s="665"/>
      <c r="H1197" s="665"/>
      <c r="I1197" s="665"/>
      <c r="J1197" s="665"/>
      <c r="K1197" s="665"/>
      <c r="L1197" s="665"/>
      <c r="M1197" s="665"/>
      <c r="N1197" s="665">
        <v>1</v>
      </c>
      <c r="O1197" s="665">
        <v>21212</v>
      </c>
      <c r="P1197" s="678"/>
      <c r="Q1197" s="666">
        <v>21212</v>
      </c>
    </row>
    <row r="1198" spans="1:17" ht="14.4" customHeight="1" x14ac:dyDescent="0.3">
      <c r="A1198" s="661" t="s">
        <v>569</v>
      </c>
      <c r="B1198" s="662" t="s">
        <v>6979</v>
      </c>
      <c r="C1198" s="662" t="s">
        <v>5558</v>
      </c>
      <c r="D1198" s="662" t="s">
        <v>7062</v>
      </c>
      <c r="E1198" s="662" t="s">
        <v>7055</v>
      </c>
      <c r="F1198" s="665">
        <v>2</v>
      </c>
      <c r="G1198" s="665">
        <v>395.9</v>
      </c>
      <c r="H1198" s="665">
        <v>1</v>
      </c>
      <c r="I1198" s="665">
        <v>197.95</v>
      </c>
      <c r="J1198" s="665"/>
      <c r="K1198" s="665"/>
      <c r="L1198" s="665"/>
      <c r="M1198" s="665"/>
      <c r="N1198" s="665"/>
      <c r="O1198" s="665"/>
      <c r="P1198" s="678"/>
      <c r="Q1198" s="666"/>
    </row>
    <row r="1199" spans="1:17" ht="14.4" customHeight="1" x14ac:dyDescent="0.3">
      <c r="A1199" s="661" t="s">
        <v>569</v>
      </c>
      <c r="B1199" s="662" t="s">
        <v>6979</v>
      </c>
      <c r="C1199" s="662" t="s">
        <v>5558</v>
      </c>
      <c r="D1199" s="662" t="s">
        <v>6644</v>
      </c>
      <c r="E1199" s="662" t="s">
        <v>6645</v>
      </c>
      <c r="F1199" s="665"/>
      <c r="G1199" s="665"/>
      <c r="H1199" s="665"/>
      <c r="I1199" s="665"/>
      <c r="J1199" s="665"/>
      <c r="K1199" s="665"/>
      <c r="L1199" s="665"/>
      <c r="M1199" s="665"/>
      <c r="N1199" s="665">
        <v>1</v>
      </c>
      <c r="O1199" s="665">
        <v>15808.48</v>
      </c>
      <c r="P1199" s="678"/>
      <c r="Q1199" s="666">
        <v>15808.48</v>
      </c>
    </row>
    <row r="1200" spans="1:17" ht="14.4" customHeight="1" x14ac:dyDescent="0.3">
      <c r="A1200" s="661" t="s">
        <v>569</v>
      </c>
      <c r="B1200" s="662" t="s">
        <v>6979</v>
      </c>
      <c r="C1200" s="662" t="s">
        <v>5526</v>
      </c>
      <c r="D1200" s="662" t="s">
        <v>7063</v>
      </c>
      <c r="E1200" s="662" t="s">
        <v>7064</v>
      </c>
      <c r="F1200" s="665">
        <v>542</v>
      </c>
      <c r="G1200" s="665">
        <v>6448030</v>
      </c>
      <c r="H1200" s="665">
        <v>1</v>
      </c>
      <c r="I1200" s="665">
        <v>11896.734317343173</v>
      </c>
      <c r="J1200" s="665">
        <v>482</v>
      </c>
      <c r="K1200" s="665">
        <v>5734354</v>
      </c>
      <c r="L1200" s="665">
        <v>0.88931875316957276</v>
      </c>
      <c r="M1200" s="665">
        <v>11897</v>
      </c>
      <c r="N1200" s="665">
        <v>570</v>
      </c>
      <c r="O1200" s="665">
        <v>6781290</v>
      </c>
      <c r="P1200" s="678">
        <v>1.0516840027109056</v>
      </c>
      <c r="Q1200" s="666">
        <v>11897</v>
      </c>
    </row>
    <row r="1201" spans="1:17" ht="14.4" customHeight="1" x14ac:dyDescent="0.3">
      <c r="A1201" s="661" t="s">
        <v>569</v>
      </c>
      <c r="B1201" s="662" t="s">
        <v>6979</v>
      </c>
      <c r="C1201" s="662" t="s">
        <v>5526</v>
      </c>
      <c r="D1201" s="662" t="s">
        <v>6646</v>
      </c>
      <c r="E1201" s="662" t="s">
        <v>6647</v>
      </c>
      <c r="F1201" s="665"/>
      <c r="G1201" s="665"/>
      <c r="H1201" s="665"/>
      <c r="I1201" s="665"/>
      <c r="J1201" s="665">
        <v>1</v>
      </c>
      <c r="K1201" s="665">
        <v>188</v>
      </c>
      <c r="L1201" s="665"/>
      <c r="M1201" s="665">
        <v>188</v>
      </c>
      <c r="N1201" s="665"/>
      <c r="O1201" s="665"/>
      <c r="P1201" s="678"/>
      <c r="Q1201" s="666"/>
    </row>
    <row r="1202" spans="1:17" ht="14.4" customHeight="1" x14ac:dyDescent="0.3">
      <c r="A1202" s="661" t="s">
        <v>569</v>
      </c>
      <c r="B1202" s="662" t="s">
        <v>6979</v>
      </c>
      <c r="C1202" s="662" t="s">
        <v>5526</v>
      </c>
      <c r="D1202" s="662" t="s">
        <v>5589</v>
      </c>
      <c r="E1202" s="662" t="s">
        <v>5590</v>
      </c>
      <c r="F1202" s="665">
        <v>51</v>
      </c>
      <c r="G1202" s="665">
        <v>11832</v>
      </c>
      <c r="H1202" s="665">
        <v>1</v>
      </c>
      <c r="I1202" s="665">
        <v>232</v>
      </c>
      <c r="J1202" s="665"/>
      <c r="K1202" s="665"/>
      <c r="L1202" s="665"/>
      <c r="M1202" s="665"/>
      <c r="N1202" s="665"/>
      <c r="O1202" s="665"/>
      <c r="P1202" s="678"/>
      <c r="Q1202" s="666"/>
    </row>
    <row r="1203" spans="1:17" ht="14.4" customHeight="1" x14ac:dyDescent="0.3">
      <c r="A1203" s="661" t="s">
        <v>569</v>
      </c>
      <c r="B1203" s="662" t="s">
        <v>6979</v>
      </c>
      <c r="C1203" s="662" t="s">
        <v>5526</v>
      </c>
      <c r="D1203" s="662" t="s">
        <v>6764</v>
      </c>
      <c r="E1203" s="662" t="s">
        <v>6765</v>
      </c>
      <c r="F1203" s="665">
        <v>0</v>
      </c>
      <c r="G1203" s="665">
        <v>0</v>
      </c>
      <c r="H1203" s="665"/>
      <c r="I1203" s="665"/>
      <c r="J1203" s="665">
        <v>0</v>
      </c>
      <c r="K1203" s="665">
        <v>0</v>
      </c>
      <c r="L1203" s="665"/>
      <c r="M1203" s="665"/>
      <c r="N1203" s="665">
        <v>0</v>
      </c>
      <c r="O1203" s="665">
        <v>0</v>
      </c>
      <c r="P1203" s="678"/>
      <c r="Q1203" s="666"/>
    </row>
    <row r="1204" spans="1:17" ht="14.4" customHeight="1" x14ac:dyDescent="0.3">
      <c r="A1204" s="661" t="s">
        <v>569</v>
      </c>
      <c r="B1204" s="662" t="s">
        <v>6979</v>
      </c>
      <c r="C1204" s="662" t="s">
        <v>5526</v>
      </c>
      <c r="D1204" s="662" t="s">
        <v>6766</v>
      </c>
      <c r="E1204" s="662" t="s">
        <v>6767</v>
      </c>
      <c r="F1204" s="665">
        <v>109</v>
      </c>
      <c r="G1204" s="665">
        <v>0</v>
      </c>
      <c r="H1204" s="665"/>
      <c r="I1204" s="665">
        <v>0</v>
      </c>
      <c r="J1204" s="665">
        <v>209</v>
      </c>
      <c r="K1204" s="665">
        <v>0</v>
      </c>
      <c r="L1204" s="665"/>
      <c r="M1204" s="665">
        <v>0</v>
      </c>
      <c r="N1204" s="665">
        <v>90</v>
      </c>
      <c r="O1204" s="665">
        <v>0</v>
      </c>
      <c r="P1204" s="678"/>
      <c r="Q1204" s="666">
        <v>0</v>
      </c>
    </row>
    <row r="1205" spans="1:17" ht="14.4" customHeight="1" x14ac:dyDescent="0.3">
      <c r="A1205" s="661" t="s">
        <v>569</v>
      </c>
      <c r="B1205" s="662" t="s">
        <v>6979</v>
      </c>
      <c r="C1205" s="662" t="s">
        <v>5526</v>
      </c>
      <c r="D1205" s="662" t="s">
        <v>5630</v>
      </c>
      <c r="E1205" s="662" t="s">
        <v>5631</v>
      </c>
      <c r="F1205" s="665">
        <v>24</v>
      </c>
      <c r="G1205" s="665">
        <v>0</v>
      </c>
      <c r="H1205" s="665"/>
      <c r="I1205" s="665">
        <v>0</v>
      </c>
      <c r="J1205" s="665"/>
      <c r="K1205" s="665"/>
      <c r="L1205" s="665"/>
      <c r="M1205" s="665"/>
      <c r="N1205" s="665"/>
      <c r="O1205" s="665"/>
      <c r="P1205" s="678"/>
      <c r="Q1205" s="666"/>
    </row>
    <row r="1206" spans="1:17" ht="14.4" customHeight="1" x14ac:dyDescent="0.3">
      <c r="A1206" s="661" t="s">
        <v>569</v>
      </c>
      <c r="B1206" s="662" t="s">
        <v>6979</v>
      </c>
      <c r="C1206" s="662" t="s">
        <v>5526</v>
      </c>
      <c r="D1206" s="662" t="s">
        <v>6768</v>
      </c>
      <c r="E1206" s="662" t="s">
        <v>6769</v>
      </c>
      <c r="F1206" s="665">
        <v>88</v>
      </c>
      <c r="G1206" s="665">
        <v>0</v>
      </c>
      <c r="H1206" s="665"/>
      <c r="I1206" s="665">
        <v>0</v>
      </c>
      <c r="J1206" s="665">
        <v>90</v>
      </c>
      <c r="K1206" s="665">
        <v>0</v>
      </c>
      <c r="L1206" s="665"/>
      <c r="M1206" s="665">
        <v>0</v>
      </c>
      <c r="N1206" s="665">
        <v>91</v>
      </c>
      <c r="O1206" s="665">
        <v>0</v>
      </c>
      <c r="P1206" s="678"/>
      <c r="Q1206" s="666">
        <v>0</v>
      </c>
    </row>
    <row r="1207" spans="1:17" ht="14.4" customHeight="1" x14ac:dyDescent="0.3">
      <c r="A1207" s="661" t="s">
        <v>569</v>
      </c>
      <c r="B1207" s="662" t="s">
        <v>6979</v>
      </c>
      <c r="C1207" s="662" t="s">
        <v>5526</v>
      </c>
      <c r="D1207" s="662" t="s">
        <v>5768</v>
      </c>
      <c r="E1207" s="662" t="s">
        <v>5769</v>
      </c>
      <c r="F1207" s="665">
        <v>277</v>
      </c>
      <c r="G1207" s="665">
        <v>0</v>
      </c>
      <c r="H1207" s="665"/>
      <c r="I1207" s="665">
        <v>0</v>
      </c>
      <c r="J1207" s="665"/>
      <c r="K1207" s="665"/>
      <c r="L1207" s="665"/>
      <c r="M1207" s="665"/>
      <c r="N1207" s="665"/>
      <c r="O1207" s="665"/>
      <c r="P1207" s="678"/>
      <c r="Q1207" s="666"/>
    </row>
    <row r="1208" spans="1:17" ht="14.4" customHeight="1" x14ac:dyDescent="0.3">
      <c r="A1208" s="661" t="s">
        <v>569</v>
      </c>
      <c r="B1208" s="662" t="s">
        <v>6979</v>
      </c>
      <c r="C1208" s="662" t="s">
        <v>5526</v>
      </c>
      <c r="D1208" s="662" t="s">
        <v>7065</v>
      </c>
      <c r="E1208" s="662" t="s">
        <v>7066</v>
      </c>
      <c r="F1208" s="665">
        <v>56</v>
      </c>
      <c r="G1208" s="665">
        <v>306646</v>
      </c>
      <c r="H1208" s="665">
        <v>1</v>
      </c>
      <c r="I1208" s="665">
        <v>5475.8214285714284</v>
      </c>
      <c r="J1208" s="665">
        <v>18</v>
      </c>
      <c r="K1208" s="665">
        <v>98568</v>
      </c>
      <c r="L1208" s="665">
        <v>0.32143905350143159</v>
      </c>
      <c r="M1208" s="665">
        <v>5476</v>
      </c>
      <c r="N1208" s="665">
        <v>7</v>
      </c>
      <c r="O1208" s="665">
        <v>38332</v>
      </c>
      <c r="P1208" s="678">
        <v>0.12500407636166785</v>
      </c>
      <c r="Q1208" s="666">
        <v>5476</v>
      </c>
    </row>
    <row r="1209" spans="1:17" ht="14.4" customHeight="1" x14ac:dyDescent="0.3">
      <c r="A1209" s="661" t="s">
        <v>569</v>
      </c>
      <c r="B1209" s="662" t="s">
        <v>6979</v>
      </c>
      <c r="C1209" s="662" t="s">
        <v>5526</v>
      </c>
      <c r="D1209" s="662" t="s">
        <v>7067</v>
      </c>
      <c r="E1209" s="662" t="s">
        <v>7068</v>
      </c>
      <c r="F1209" s="665">
        <v>272</v>
      </c>
      <c r="G1209" s="665">
        <v>1815782</v>
      </c>
      <c r="H1209" s="665">
        <v>1</v>
      </c>
      <c r="I1209" s="665">
        <v>6675.6691176470586</v>
      </c>
      <c r="J1209" s="665">
        <v>356</v>
      </c>
      <c r="K1209" s="665">
        <v>2363304</v>
      </c>
      <c r="L1209" s="665">
        <v>1.3015350961734393</v>
      </c>
      <c r="M1209" s="665">
        <v>6638.4943820224717</v>
      </c>
      <c r="N1209" s="665">
        <v>256</v>
      </c>
      <c r="O1209" s="665">
        <v>1709056</v>
      </c>
      <c r="P1209" s="678">
        <v>0.94122312039661149</v>
      </c>
      <c r="Q1209" s="666">
        <v>6676</v>
      </c>
    </row>
    <row r="1210" spans="1:17" ht="14.4" customHeight="1" x14ac:dyDescent="0.3">
      <c r="A1210" s="661" t="s">
        <v>569</v>
      </c>
      <c r="B1210" s="662" t="s">
        <v>6979</v>
      </c>
      <c r="C1210" s="662" t="s">
        <v>5526</v>
      </c>
      <c r="D1210" s="662" t="s">
        <v>5654</v>
      </c>
      <c r="E1210" s="662" t="s">
        <v>5655</v>
      </c>
      <c r="F1210" s="665">
        <v>152</v>
      </c>
      <c r="G1210" s="665">
        <v>35264</v>
      </c>
      <c r="H1210" s="665">
        <v>1</v>
      </c>
      <c r="I1210" s="665">
        <v>232</v>
      </c>
      <c r="J1210" s="665">
        <v>205</v>
      </c>
      <c r="K1210" s="665">
        <v>47356</v>
      </c>
      <c r="L1210" s="665">
        <v>1.342899274047187</v>
      </c>
      <c r="M1210" s="665">
        <v>231.00487804878048</v>
      </c>
      <c r="N1210" s="665">
        <v>188</v>
      </c>
      <c r="O1210" s="665">
        <v>44180</v>
      </c>
      <c r="P1210" s="678">
        <v>1.2528357531760435</v>
      </c>
      <c r="Q1210" s="666">
        <v>235</v>
      </c>
    </row>
    <row r="1211" spans="1:17" ht="14.4" customHeight="1" x14ac:dyDescent="0.3">
      <c r="A1211" s="661" t="s">
        <v>569</v>
      </c>
      <c r="B1211" s="662" t="s">
        <v>6979</v>
      </c>
      <c r="C1211" s="662" t="s">
        <v>5526</v>
      </c>
      <c r="D1211" s="662" t="s">
        <v>5660</v>
      </c>
      <c r="E1211" s="662" t="s">
        <v>5661</v>
      </c>
      <c r="F1211" s="665">
        <v>122</v>
      </c>
      <c r="G1211" s="665">
        <v>41968</v>
      </c>
      <c r="H1211" s="665">
        <v>1</v>
      </c>
      <c r="I1211" s="665">
        <v>344</v>
      </c>
      <c r="J1211" s="665">
        <v>173</v>
      </c>
      <c r="K1211" s="665">
        <v>59264</v>
      </c>
      <c r="L1211" s="665">
        <v>1.4121235226839497</v>
      </c>
      <c r="M1211" s="665">
        <v>342.56647398843933</v>
      </c>
      <c r="N1211" s="665">
        <v>161</v>
      </c>
      <c r="O1211" s="665">
        <v>56186</v>
      </c>
      <c r="P1211" s="678">
        <v>1.3387819290888296</v>
      </c>
      <c r="Q1211" s="666">
        <v>348.98136645962734</v>
      </c>
    </row>
    <row r="1212" spans="1:17" ht="14.4" customHeight="1" x14ac:dyDescent="0.3">
      <c r="A1212" s="661" t="s">
        <v>569</v>
      </c>
      <c r="B1212" s="662" t="s">
        <v>6979</v>
      </c>
      <c r="C1212" s="662" t="s">
        <v>5526</v>
      </c>
      <c r="D1212" s="662" t="s">
        <v>6792</v>
      </c>
      <c r="E1212" s="662" t="s">
        <v>6793</v>
      </c>
      <c r="F1212" s="665">
        <v>40</v>
      </c>
      <c r="G1212" s="665">
        <v>13792</v>
      </c>
      <c r="H1212" s="665">
        <v>1</v>
      </c>
      <c r="I1212" s="665">
        <v>344.8</v>
      </c>
      <c r="J1212" s="665"/>
      <c r="K1212" s="665"/>
      <c r="L1212" s="665"/>
      <c r="M1212" s="665"/>
      <c r="N1212" s="665"/>
      <c r="O1212" s="665"/>
      <c r="P1212" s="678"/>
      <c r="Q1212" s="666"/>
    </row>
    <row r="1213" spans="1:17" ht="14.4" customHeight="1" x14ac:dyDescent="0.3">
      <c r="A1213" s="661" t="s">
        <v>569</v>
      </c>
      <c r="B1213" s="662" t="s">
        <v>6979</v>
      </c>
      <c r="C1213" s="662" t="s">
        <v>5526</v>
      </c>
      <c r="D1213" s="662" t="s">
        <v>6837</v>
      </c>
      <c r="E1213" s="662" t="s">
        <v>6838</v>
      </c>
      <c r="F1213" s="665">
        <v>23</v>
      </c>
      <c r="G1213" s="665">
        <v>0</v>
      </c>
      <c r="H1213" s="665"/>
      <c r="I1213" s="665">
        <v>0</v>
      </c>
      <c r="J1213" s="665">
        <v>27</v>
      </c>
      <c r="K1213" s="665">
        <v>0</v>
      </c>
      <c r="L1213" s="665"/>
      <c r="M1213" s="665">
        <v>0</v>
      </c>
      <c r="N1213" s="665">
        <v>20</v>
      </c>
      <c r="O1213" s="665">
        <v>0</v>
      </c>
      <c r="P1213" s="678"/>
      <c r="Q1213" s="666">
        <v>0</v>
      </c>
    </row>
    <row r="1214" spans="1:17" ht="14.4" customHeight="1" x14ac:dyDescent="0.3">
      <c r="A1214" s="661" t="s">
        <v>569</v>
      </c>
      <c r="B1214" s="662" t="s">
        <v>7069</v>
      </c>
      <c r="C1214" s="662" t="s">
        <v>5526</v>
      </c>
      <c r="D1214" s="662" t="s">
        <v>6951</v>
      </c>
      <c r="E1214" s="662" t="s">
        <v>6952</v>
      </c>
      <c r="F1214" s="665">
        <v>9</v>
      </c>
      <c r="G1214" s="665">
        <v>1548</v>
      </c>
      <c r="H1214" s="665">
        <v>1</v>
      </c>
      <c r="I1214" s="665">
        <v>172</v>
      </c>
      <c r="J1214" s="665">
        <v>6</v>
      </c>
      <c r="K1214" s="665">
        <v>1038</v>
      </c>
      <c r="L1214" s="665">
        <v>0.6705426356589147</v>
      </c>
      <c r="M1214" s="665">
        <v>173</v>
      </c>
      <c r="N1214" s="665">
        <v>13</v>
      </c>
      <c r="O1214" s="665">
        <v>2262</v>
      </c>
      <c r="P1214" s="678">
        <v>1.4612403100775193</v>
      </c>
      <c r="Q1214" s="666">
        <v>174</v>
      </c>
    </row>
    <row r="1215" spans="1:17" ht="14.4" customHeight="1" x14ac:dyDescent="0.3">
      <c r="A1215" s="661" t="s">
        <v>569</v>
      </c>
      <c r="B1215" s="662" t="s">
        <v>7069</v>
      </c>
      <c r="C1215" s="662" t="s">
        <v>5526</v>
      </c>
      <c r="D1215" s="662" t="s">
        <v>5610</v>
      </c>
      <c r="E1215" s="662" t="s">
        <v>5611</v>
      </c>
      <c r="F1215" s="665">
        <v>5</v>
      </c>
      <c r="G1215" s="665">
        <v>2635</v>
      </c>
      <c r="H1215" s="665">
        <v>1</v>
      </c>
      <c r="I1215" s="665">
        <v>527</v>
      </c>
      <c r="J1215" s="665">
        <v>3</v>
      </c>
      <c r="K1215" s="665">
        <v>1593</v>
      </c>
      <c r="L1215" s="665">
        <v>0.60455407969639474</v>
      </c>
      <c r="M1215" s="665">
        <v>531</v>
      </c>
      <c r="N1215" s="665"/>
      <c r="O1215" s="665"/>
      <c r="P1215" s="678"/>
      <c r="Q1215" s="666"/>
    </row>
    <row r="1216" spans="1:17" ht="14.4" customHeight="1" x14ac:dyDescent="0.3">
      <c r="A1216" s="661" t="s">
        <v>569</v>
      </c>
      <c r="B1216" s="662" t="s">
        <v>7069</v>
      </c>
      <c r="C1216" s="662" t="s">
        <v>5526</v>
      </c>
      <c r="D1216" s="662" t="s">
        <v>6678</v>
      </c>
      <c r="E1216" s="662" t="s">
        <v>6679</v>
      </c>
      <c r="F1216" s="665"/>
      <c r="G1216" s="665"/>
      <c r="H1216" s="665"/>
      <c r="I1216" s="665"/>
      <c r="J1216" s="665"/>
      <c r="K1216" s="665"/>
      <c r="L1216" s="665"/>
      <c r="M1216" s="665"/>
      <c r="N1216" s="665">
        <v>6</v>
      </c>
      <c r="O1216" s="665">
        <v>8970</v>
      </c>
      <c r="P1216" s="678"/>
      <c r="Q1216" s="666">
        <v>1495</v>
      </c>
    </row>
    <row r="1217" spans="1:17" ht="14.4" customHeight="1" x14ac:dyDescent="0.3">
      <c r="A1217" s="661" t="s">
        <v>569</v>
      </c>
      <c r="B1217" s="662" t="s">
        <v>7069</v>
      </c>
      <c r="C1217" s="662" t="s">
        <v>5526</v>
      </c>
      <c r="D1217" s="662" t="s">
        <v>6680</v>
      </c>
      <c r="E1217" s="662" t="s">
        <v>6681</v>
      </c>
      <c r="F1217" s="665">
        <v>1</v>
      </c>
      <c r="G1217" s="665">
        <v>4236</v>
      </c>
      <c r="H1217" s="665">
        <v>1</v>
      </c>
      <c r="I1217" s="665">
        <v>4236</v>
      </c>
      <c r="J1217" s="665">
        <v>3</v>
      </c>
      <c r="K1217" s="665">
        <v>12828</v>
      </c>
      <c r="L1217" s="665">
        <v>3.0283286118980168</v>
      </c>
      <c r="M1217" s="665">
        <v>4276</v>
      </c>
      <c r="N1217" s="665"/>
      <c r="O1217" s="665"/>
      <c r="P1217" s="678"/>
      <c r="Q1217" s="666"/>
    </row>
    <row r="1218" spans="1:17" ht="14.4" customHeight="1" x14ac:dyDescent="0.3">
      <c r="A1218" s="661" t="s">
        <v>569</v>
      </c>
      <c r="B1218" s="662" t="s">
        <v>7069</v>
      </c>
      <c r="C1218" s="662" t="s">
        <v>5526</v>
      </c>
      <c r="D1218" s="662" t="s">
        <v>7070</v>
      </c>
      <c r="E1218" s="662" t="s">
        <v>7071</v>
      </c>
      <c r="F1218" s="665"/>
      <c r="G1218" s="665"/>
      <c r="H1218" s="665"/>
      <c r="I1218" s="665"/>
      <c r="J1218" s="665"/>
      <c r="K1218" s="665"/>
      <c r="L1218" s="665"/>
      <c r="M1218" s="665"/>
      <c r="N1218" s="665">
        <v>1</v>
      </c>
      <c r="O1218" s="665">
        <v>1367</v>
      </c>
      <c r="P1218" s="678"/>
      <c r="Q1218" s="666">
        <v>1367</v>
      </c>
    </row>
    <row r="1219" spans="1:17" ht="14.4" customHeight="1" x14ac:dyDescent="0.3">
      <c r="A1219" s="661" t="s">
        <v>569</v>
      </c>
      <c r="B1219" s="662" t="s">
        <v>7069</v>
      </c>
      <c r="C1219" s="662" t="s">
        <v>5526</v>
      </c>
      <c r="D1219" s="662" t="s">
        <v>7072</v>
      </c>
      <c r="E1219" s="662" t="s">
        <v>7073</v>
      </c>
      <c r="F1219" s="665"/>
      <c r="G1219" s="665"/>
      <c r="H1219" s="665"/>
      <c r="I1219" s="665"/>
      <c r="J1219" s="665">
        <v>2</v>
      </c>
      <c r="K1219" s="665">
        <v>2018</v>
      </c>
      <c r="L1219" s="665"/>
      <c r="M1219" s="665">
        <v>1009</v>
      </c>
      <c r="N1219" s="665">
        <v>1</v>
      </c>
      <c r="O1219" s="665">
        <v>1012</v>
      </c>
      <c r="P1219" s="678"/>
      <c r="Q1219" s="666">
        <v>1012</v>
      </c>
    </row>
    <row r="1220" spans="1:17" ht="14.4" customHeight="1" x14ac:dyDescent="0.3">
      <c r="A1220" s="661" t="s">
        <v>569</v>
      </c>
      <c r="B1220" s="662" t="s">
        <v>7069</v>
      </c>
      <c r="C1220" s="662" t="s">
        <v>5526</v>
      </c>
      <c r="D1220" s="662" t="s">
        <v>6686</v>
      </c>
      <c r="E1220" s="662" t="s">
        <v>6687</v>
      </c>
      <c r="F1220" s="665">
        <v>1</v>
      </c>
      <c r="G1220" s="665">
        <v>2000</v>
      </c>
      <c r="H1220" s="665">
        <v>1</v>
      </c>
      <c r="I1220" s="665">
        <v>2000</v>
      </c>
      <c r="J1220" s="665"/>
      <c r="K1220" s="665"/>
      <c r="L1220" s="665"/>
      <c r="M1220" s="665"/>
      <c r="N1220" s="665"/>
      <c r="O1220" s="665"/>
      <c r="P1220" s="678"/>
      <c r="Q1220" s="666"/>
    </row>
    <row r="1221" spans="1:17" ht="14.4" customHeight="1" x14ac:dyDescent="0.3">
      <c r="A1221" s="661" t="s">
        <v>569</v>
      </c>
      <c r="B1221" s="662" t="s">
        <v>7069</v>
      </c>
      <c r="C1221" s="662" t="s">
        <v>5526</v>
      </c>
      <c r="D1221" s="662" t="s">
        <v>7074</v>
      </c>
      <c r="E1221" s="662" t="s">
        <v>7075</v>
      </c>
      <c r="F1221" s="665">
        <v>1</v>
      </c>
      <c r="G1221" s="665">
        <v>20314</v>
      </c>
      <c r="H1221" s="665">
        <v>1</v>
      </c>
      <c r="I1221" s="665">
        <v>20314</v>
      </c>
      <c r="J1221" s="665">
        <v>1</v>
      </c>
      <c r="K1221" s="665">
        <v>20314</v>
      </c>
      <c r="L1221" s="665">
        <v>1</v>
      </c>
      <c r="M1221" s="665">
        <v>20314</v>
      </c>
      <c r="N1221" s="665">
        <v>2</v>
      </c>
      <c r="O1221" s="665">
        <v>41010</v>
      </c>
      <c r="P1221" s="678">
        <v>2.0188047651865708</v>
      </c>
      <c r="Q1221" s="666">
        <v>20505</v>
      </c>
    </row>
    <row r="1222" spans="1:17" ht="14.4" customHeight="1" x14ac:dyDescent="0.3">
      <c r="A1222" s="661" t="s">
        <v>569</v>
      </c>
      <c r="B1222" s="662" t="s">
        <v>7069</v>
      </c>
      <c r="C1222" s="662" t="s">
        <v>5526</v>
      </c>
      <c r="D1222" s="662" t="s">
        <v>6714</v>
      </c>
      <c r="E1222" s="662" t="s">
        <v>6715</v>
      </c>
      <c r="F1222" s="665">
        <v>1</v>
      </c>
      <c r="G1222" s="665">
        <v>2206</v>
      </c>
      <c r="H1222" s="665">
        <v>1</v>
      </c>
      <c r="I1222" s="665">
        <v>2206</v>
      </c>
      <c r="J1222" s="665"/>
      <c r="K1222" s="665"/>
      <c r="L1222" s="665"/>
      <c r="M1222" s="665"/>
      <c r="N1222" s="665"/>
      <c r="O1222" s="665"/>
      <c r="P1222" s="678"/>
      <c r="Q1222" s="666"/>
    </row>
    <row r="1223" spans="1:17" ht="14.4" customHeight="1" x14ac:dyDescent="0.3">
      <c r="A1223" s="661" t="s">
        <v>569</v>
      </c>
      <c r="B1223" s="662" t="s">
        <v>7069</v>
      </c>
      <c r="C1223" s="662" t="s">
        <v>5526</v>
      </c>
      <c r="D1223" s="662" t="s">
        <v>7076</v>
      </c>
      <c r="E1223" s="662" t="s">
        <v>7077</v>
      </c>
      <c r="F1223" s="665"/>
      <c r="G1223" s="665"/>
      <c r="H1223" s="665"/>
      <c r="I1223" s="665"/>
      <c r="J1223" s="665">
        <v>12</v>
      </c>
      <c r="K1223" s="665">
        <v>780</v>
      </c>
      <c r="L1223" s="665"/>
      <c r="M1223" s="665">
        <v>65</v>
      </c>
      <c r="N1223" s="665"/>
      <c r="O1223" s="665"/>
      <c r="P1223" s="678"/>
      <c r="Q1223" s="666"/>
    </row>
    <row r="1224" spans="1:17" ht="14.4" customHeight="1" x14ac:dyDescent="0.3">
      <c r="A1224" s="661" t="s">
        <v>569</v>
      </c>
      <c r="B1224" s="662" t="s">
        <v>7069</v>
      </c>
      <c r="C1224" s="662" t="s">
        <v>5526</v>
      </c>
      <c r="D1224" s="662" t="s">
        <v>5640</v>
      </c>
      <c r="E1224" s="662" t="s">
        <v>5641</v>
      </c>
      <c r="F1224" s="665">
        <v>1</v>
      </c>
      <c r="G1224" s="665">
        <v>81</v>
      </c>
      <c r="H1224" s="665">
        <v>1</v>
      </c>
      <c r="I1224" s="665">
        <v>81</v>
      </c>
      <c r="J1224" s="665"/>
      <c r="K1224" s="665"/>
      <c r="L1224" s="665"/>
      <c r="M1224" s="665"/>
      <c r="N1224" s="665"/>
      <c r="O1224" s="665"/>
      <c r="P1224" s="678"/>
      <c r="Q1224" s="666"/>
    </row>
    <row r="1225" spans="1:17" ht="14.4" customHeight="1" x14ac:dyDescent="0.3">
      <c r="A1225" s="661" t="s">
        <v>569</v>
      </c>
      <c r="B1225" s="662" t="s">
        <v>7069</v>
      </c>
      <c r="C1225" s="662" t="s">
        <v>5526</v>
      </c>
      <c r="D1225" s="662" t="s">
        <v>5648</v>
      </c>
      <c r="E1225" s="662" t="s">
        <v>5611</v>
      </c>
      <c r="F1225" s="665">
        <v>1</v>
      </c>
      <c r="G1225" s="665">
        <v>668</v>
      </c>
      <c r="H1225" s="665">
        <v>1</v>
      </c>
      <c r="I1225" s="665">
        <v>668</v>
      </c>
      <c r="J1225" s="665">
        <v>3</v>
      </c>
      <c r="K1225" s="665">
        <v>2019</v>
      </c>
      <c r="L1225" s="665">
        <v>3.0224550898203595</v>
      </c>
      <c r="M1225" s="665">
        <v>673</v>
      </c>
      <c r="N1225" s="665">
        <v>2</v>
      </c>
      <c r="O1225" s="665">
        <v>1350</v>
      </c>
      <c r="P1225" s="678">
        <v>2.0209580838323356</v>
      </c>
      <c r="Q1225" s="666">
        <v>675</v>
      </c>
    </row>
    <row r="1226" spans="1:17" ht="14.4" customHeight="1" x14ac:dyDescent="0.3">
      <c r="A1226" s="661" t="s">
        <v>569</v>
      </c>
      <c r="B1226" s="662" t="s">
        <v>7069</v>
      </c>
      <c r="C1226" s="662" t="s">
        <v>5526</v>
      </c>
      <c r="D1226" s="662" t="s">
        <v>6788</v>
      </c>
      <c r="E1226" s="662" t="s">
        <v>6789</v>
      </c>
      <c r="F1226" s="665">
        <v>1</v>
      </c>
      <c r="G1226" s="665">
        <v>845</v>
      </c>
      <c r="H1226" s="665">
        <v>1</v>
      </c>
      <c r="I1226" s="665">
        <v>845</v>
      </c>
      <c r="J1226" s="665">
        <v>1</v>
      </c>
      <c r="K1226" s="665">
        <v>850</v>
      </c>
      <c r="L1226" s="665">
        <v>1.0059171597633136</v>
      </c>
      <c r="M1226" s="665">
        <v>850</v>
      </c>
      <c r="N1226" s="665"/>
      <c r="O1226" s="665"/>
      <c r="P1226" s="678"/>
      <c r="Q1226" s="666"/>
    </row>
    <row r="1227" spans="1:17" ht="14.4" customHeight="1" x14ac:dyDescent="0.3">
      <c r="A1227" s="661" t="s">
        <v>569</v>
      </c>
      <c r="B1227" s="662" t="s">
        <v>7069</v>
      </c>
      <c r="C1227" s="662" t="s">
        <v>5526</v>
      </c>
      <c r="D1227" s="662" t="s">
        <v>7078</v>
      </c>
      <c r="E1227" s="662" t="s">
        <v>7079</v>
      </c>
      <c r="F1227" s="665"/>
      <c r="G1227" s="665"/>
      <c r="H1227" s="665"/>
      <c r="I1227" s="665"/>
      <c r="J1227" s="665">
        <v>1</v>
      </c>
      <c r="K1227" s="665">
        <v>1535</v>
      </c>
      <c r="L1227" s="665"/>
      <c r="M1227" s="665">
        <v>1535</v>
      </c>
      <c r="N1227" s="665">
        <v>2</v>
      </c>
      <c r="O1227" s="665">
        <v>3076</v>
      </c>
      <c r="P1227" s="678"/>
      <c r="Q1227" s="666">
        <v>1538</v>
      </c>
    </row>
    <row r="1228" spans="1:17" ht="14.4" customHeight="1" x14ac:dyDescent="0.3">
      <c r="A1228" s="661" t="s">
        <v>569</v>
      </c>
      <c r="B1228" s="662" t="s">
        <v>7069</v>
      </c>
      <c r="C1228" s="662" t="s">
        <v>5526</v>
      </c>
      <c r="D1228" s="662" t="s">
        <v>5785</v>
      </c>
      <c r="E1228" s="662" t="s">
        <v>5786</v>
      </c>
      <c r="F1228" s="665">
        <v>1</v>
      </c>
      <c r="G1228" s="665">
        <v>351</v>
      </c>
      <c r="H1228" s="665">
        <v>1</v>
      </c>
      <c r="I1228" s="665">
        <v>351</v>
      </c>
      <c r="J1228" s="665">
        <v>1</v>
      </c>
      <c r="K1228" s="665">
        <v>355</v>
      </c>
      <c r="L1228" s="665">
        <v>1.0113960113960114</v>
      </c>
      <c r="M1228" s="665">
        <v>355</v>
      </c>
      <c r="N1228" s="665"/>
      <c r="O1228" s="665"/>
      <c r="P1228" s="678"/>
      <c r="Q1228" s="666"/>
    </row>
    <row r="1229" spans="1:17" ht="14.4" customHeight="1" x14ac:dyDescent="0.3">
      <c r="A1229" s="661" t="s">
        <v>569</v>
      </c>
      <c r="B1229" s="662" t="s">
        <v>7069</v>
      </c>
      <c r="C1229" s="662" t="s">
        <v>5526</v>
      </c>
      <c r="D1229" s="662" t="s">
        <v>7080</v>
      </c>
      <c r="E1229" s="662" t="s">
        <v>7081</v>
      </c>
      <c r="F1229" s="665"/>
      <c r="G1229" s="665"/>
      <c r="H1229" s="665"/>
      <c r="I1229" s="665"/>
      <c r="J1229" s="665"/>
      <c r="K1229" s="665"/>
      <c r="L1229" s="665"/>
      <c r="M1229" s="665"/>
      <c r="N1229" s="665">
        <v>1</v>
      </c>
      <c r="O1229" s="665">
        <v>2654</v>
      </c>
      <c r="P1229" s="678"/>
      <c r="Q1229" s="666">
        <v>2654</v>
      </c>
    </row>
    <row r="1230" spans="1:17" ht="14.4" customHeight="1" x14ac:dyDescent="0.3">
      <c r="A1230" s="661" t="s">
        <v>569</v>
      </c>
      <c r="B1230" s="662" t="s">
        <v>7069</v>
      </c>
      <c r="C1230" s="662" t="s">
        <v>5526</v>
      </c>
      <c r="D1230" s="662" t="s">
        <v>5787</v>
      </c>
      <c r="E1230" s="662" t="s">
        <v>5788</v>
      </c>
      <c r="F1230" s="665"/>
      <c r="G1230" s="665"/>
      <c r="H1230" s="665"/>
      <c r="I1230" s="665"/>
      <c r="J1230" s="665">
        <v>1</v>
      </c>
      <c r="K1230" s="665">
        <v>1592</v>
      </c>
      <c r="L1230" s="665"/>
      <c r="M1230" s="665">
        <v>1592</v>
      </c>
      <c r="N1230" s="665"/>
      <c r="O1230" s="665"/>
      <c r="P1230" s="678"/>
      <c r="Q1230" s="666"/>
    </row>
    <row r="1231" spans="1:17" ht="14.4" customHeight="1" x14ac:dyDescent="0.3">
      <c r="A1231" s="661" t="s">
        <v>569</v>
      </c>
      <c r="B1231" s="662" t="s">
        <v>7069</v>
      </c>
      <c r="C1231" s="662" t="s">
        <v>5526</v>
      </c>
      <c r="D1231" s="662" t="s">
        <v>6826</v>
      </c>
      <c r="E1231" s="662" t="s">
        <v>6827</v>
      </c>
      <c r="F1231" s="665">
        <v>3</v>
      </c>
      <c r="G1231" s="665">
        <v>6375</v>
      </c>
      <c r="H1231" s="665">
        <v>1</v>
      </c>
      <c r="I1231" s="665">
        <v>2125</v>
      </c>
      <c r="J1231" s="665"/>
      <c r="K1231" s="665"/>
      <c r="L1231" s="665"/>
      <c r="M1231" s="665"/>
      <c r="N1231" s="665"/>
      <c r="O1231" s="665"/>
      <c r="P1231" s="678"/>
      <c r="Q1231" s="666"/>
    </row>
    <row r="1232" spans="1:17" ht="14.4" customHeight="1" x14ac:dyDescent="0.3">
      <c r="A1232" s="661" t="s">
        <v>569</v>
      </c>
      <c r="B1232" s="662" t="s">
        <v>7069</v>
      </c>
      <c r="C1232" s="662" t="s">
        <v>5526</v>
      </c>
      <c r="D1232" s="662" t="s">
        <v>5682</v>
      </c>
      <c r="E1232" s="662" t="s">
        <v>5683</v>
      </c>
      <c r="F1232" s="665"/>
      <c r="G1232" s="665"/>
      <c r="H1232" s="665"/>
      <c r="I1232" s="665"/>
      <c r="J1232" s="665"/>
      <c r="K1232" s="665"/>
      <c r="L1232" s="665"/>
      <c r="M1232" s="665"/>
      <c r="N1232" s="665">
        <v>6</v>
      </c>
      <c r="O1232" s="665">
        <v>5856</v>
      </c>
      <c r="P1232" s="678"/>
      <c r="Q1232" s="666">
        <v>976</v>
      </c>
    </row>
    <row r="1233" spans="1:17" ht="14.4" customHeight="1" x14ac:dyDescent="0.3">
      <c r="A1233" s="661" t="s">
        <v>569</v>
      </c>
      <c r="B1233" s="662" t="s">
        <v>7069</v>
      </c>
      <c r="C1233" s="662" t="s">
        <v>5526</v>
      </c>
      <c r="D1233" s="662" t="s">
        <v>7082</v>
      </c>
      <c r="E1233" s="662" t="s">
        <v>7083</v>
      </c>
      <c r="F1233" s="665">
        <v>1</v>
      </c>
      <c r="G1233" s="665">
        <v>1763</v>
      </c>
      <c r="H1233" s="665">
        <v>1</v>
      </c>
      <c r="I1233" s="665">
        <v>1763</v>
      </c>
      <c r="J1233" s="665"/>
      <c r="K1233" s="665"/>
      <c r="L1233" s="665"/>
      <c r="M1233" s="665"/>
      <c r="N1233" s="665">
        <v>5</v>
      </c>
      <c r="O1233" s="665">
        <v>8895</v>
      </c>
      <c r="P1233" s="678">
        <v>5.0453771979580262</v>
      </c>
      <c r="Q1233" s="666">
        <v>1779</v>
      </c>
    </row>
    <row r="1234" spans="1:17" ht="14.4" customHeight="1" x14ac:dyDescent="0.3">
      <c r="A1234" s="661" t="s">
        <v>569</v>
      </c>
      <c r="B1234" s="662" t="s">
        <v>7069</v>
      </c>
      <c r="C1234" s="662" t="s">
        <v>5526</v>
      </c>
      <c r="D1234" s="662" t="s">
        <v>762</v>
      </c>
      <c r="E1234" s="662" t="s">
        <v>6834</v>
      </c>
      <c r="F1234" s="665"/>
      <c r="G1234" s="665"/>
      <c r="H1234" s="665"/>
      <c r="I1234" s="665"/>
      <c r="J1234" s="665">
        <v>3</v>
      </c>
      <c r="K1234" s="665">
        <v>3568</v>
      </c>
      <c r="L1234" s="665"/>
      <c r="M1234" s="665">
        <v>1189.3333333333333</v>
      </c>
      <c r="N1234" s="665">
        <v>1</v>
      </c>
      <c r="O1234" s="665">
        <v>1193</v>
      </c>
      <c r="P1234" s="678"/>
      <c r="Q1234" s="666">
        <v>1193</v>
      </c>
    </row>
    <row r="1235" spans="1:17" ht="14.4" customHeight="1" x14ac:dyDescent="0.3">
      <c r="A1235" s="661" t="s">
        <v>569</v>
      </c>
      <c r="B1235" s="662" t="s">
        <v>7069</v>
      </c>
      <c r="C1235" s="662" t="s">
        <v>5526</v>
      </c>
      <c r="D1235" s="662" t="s">
        <v>6839</v>
      </c>
      <c r="E1235" s="662" t="s">
        <v>6840</v>
      </c>
      <c r="F1235" s="665"/>
      <c r="G1235" s="665"/>
      <c r="H1235" s="665"/>
      <c r="I1235" s="665"/>
      <c r="J1235" s="665"/>
      <c r="K1235" s="665"/>
      <c r="L1235" s="665"/>
      <c r="M1235" s="665"/>
      <c r="N1235" s="665">
        <v>1</v>
      </c>
      <c r="O1235" s="665">
        <v>691</v>
      </c>
      <c r="P1235" s="678"/>
      <c r="Q1235" s="666">
        <v>691</v>
      </c>
    </row>
    <row r="1236" spans="1:17" ht="14.4" customHeight="1" x14ac:dyDescent="0.3">
      <c r="A1236" s="661" t="s">
        <v>569</v>
      </c>
      <c r="B1236" s="662" t="s">
        <v>7069</v>
      </c>
      <c r="C1236" s="662" t="s">
        <v>5526</v>
      </c>
      <c r="D1236" s="662" t="s">
        <v>6852</v>
      </c>
      <c r="E1236" s="662" t="s">
        <v>6853</v>
      </c>
      <c r="F1236" s="665"/>
      <c r="G1236" s="665"/>
      <c r="H1236" s="665"/>
      <c r="I1236" s="665"/>
      <c r="J1236" s="665">
        <v>2</v>
      </c>
      <c r="K1236" s="665">
        <v>3922</v>
      </c>
      <c r="L1236" s="665"/>
      <c r="M1236" s="665">
        <v>1961</v>
      </c>
      <c r="N1236" s="665"/>
      <c r="O1236" s="665"/>
      <c r="P1236" s="678"/>
      <c r="Q1236" s="666"/>
    </row>
    <row r="1237" spans="1:17" ht="14.4" customHeight="1" x14ac:dyDescent="0.3">
      <c r="A1237" s="661" t="s">
        <v>569</v>
      </c>
      <c r="B1237" s="662" t="s">
        <v>7069</v>
      </c>
      <c r="C1237" s="662" t="s">
        <v>5526</v>
      </c>
      <c r="D1237" s="662" t="s">
        <v>6862</v>
      </c>
      <c r="E1237" s="662" t="s">
        <v>6863</v>
      </c>
      <c r="F1237" s="665"/>
      <c r="G1237" s="665"/>
      <c r="H1237" s="665"/>
      <c r="I1237" s="665"/>
      <c r="J1237" s="665"/>
      <c r="K1237" s="665"/>
      <c r="L1237" s="665"/>
      <c r="M1237" s="665"/>
      <c r="N1237" s="665">
        <v>1</v>
      </c>
      <c r="O1237" s="665">
        <v>1321</v>
      </c>
      <c r="P1237" s="678"/>
      <c r="Q1237" s="666">
        <v>1321</v>
      </c>
    </row>
    <row r="1238" spans="1:17" ht="14.4" customHeight="1" x14ac:dyDescent="0.3">
      <c r="A1238" s="661" t="s">
        <v>569</v>
      </c>
      <c r="B1238" s="662" t="s">
        <v>7069</v>
      </c>
      <c r="C1238" s="662" t="s">
        <v>5526</v>
      </c>
      <c r="D1238" s="662" t="s">
        <v>6864</v>
      </c>
      <c r="E1238" s="662" t="s">
        <v>6865</v>
      </c>
      <c r="F1238" s="665"/>
      <c r="G1238" s="665"/>
      <c r="H1238" s="665"/>
      <c r="I1238" s="665"/>
      <c r="J1238" s="665"/>
      <c r="K1238" s="665"/>
      <c r="L1238" s="665"/>
      <c r="M1238" s="665"/>
      <c r="N1238" s="665">
        <v>1</v>
      </c>
      <c r="O1238" s="665">
        <v>1803</v>
      </c>
      <c r="P1238" s="678"/>
      <c r="Q1238" s="666">
        <v>1803</v>
      </c>
    </row>
    <row r="1239" spans="1:17" ht="14.4" customHeight="1" x14ac:dyDescent="0.3">
      <c r="A1239" s="661" t="s">
        <v>569</v>
      </c>
      <c r="B1239" s="662" t="s">
        <v>7069</v>
      </c>
      <c r="C1239" s="662" t="s">
        <v>5526</v>
      </c>
      <c r="D1239" s="662" t="s">
        <v>6895</v>
      </c>
      <c r="E1239" s="662" t="s">
        <v>6896</v>
      </c>
      <c r="F1239" s="665"/>
      <c r="G1239" s="665"/>
      <c r="H1239" s="665"/>
      <c r="I1239" s="665"/>
      <c r="J1239" s="665"/>
      <c r="K1239" s="665"/>
      <c r="L1239" s="665"/>
      <c r="M1239" s="665"/>
      <c r="N1239" s="665">
        <v>1</v>
      </c>
      <c r="O1239" s="665">
        <v>2206</v>
      </c>
      <c r="P1239" s="678"/>
      <c r="Q1239" s="666">
        <v>2206</v>
      </c>
    </row>
    <row r="1240" spans="1:17" ht="14.4" customHeight="1" x14ac:dyDescent="0.3">
      <c r="A1240" s="661" t="s">
        <v>569</v>
      </c>
      <c r="B1240" s="662" t="s">
        <v>7069</v>
      </c>
      <c r="C1240" s="662" t="s">
        <v>5526</v>
      </c>
      <c r="D1240" s="662" t="s">
        <v>6899</v>
      </c>
      <c r="E1240" s="662" t="s">
        <v>6900</v>
      </c>
      <c r="F1240" s="665"/>
      <c r="G1240" s="665"/>
      <c r="H1240" s="665"/>
      <c r="I1240" s="665"/>
      <c r="J1240" s="665">
        <v>1</v>
      </c>
      <c r="K1240" s="665">
        <v>4949</v>
      </c>
      <c r="L1240" s="665"/>
      <c r="M1240" s="665">
        <v>4949</v>
      </c>
      <c r="N1240" s="665"/>
      <c r="O1240" s="665"/>
      <c r="P1240" s="678"/>
      <c r="Q1240" s="666"/>
    </row>
    <row r="1241" spans="1:17" ht="14.4" customHeight="1" x14ac:dyDescent="0.3">
      <c r="A1241" s="661" t="s">
        <v>569</v>
      </c>
      <c r="B1241" s="662" t="s">
        <v>7069</v>
      </c>
      <c r="C1241" s="662" t="s">
        <v>5526</v>
      </c>
      <c r="D1241" s="662" t="s">
        <v>7084</v>
      </c>
      <c r="E1241" s="662" t="s">
        <v>7085</v>
      </c>
      <c r="F1241" s="665"/>
      <c r="G1241" s="665"/>
      <c r="H1241" s="665"/>
      <c r="I1241" s="665"/>
      <c r="J1241" s="665"/>
      <c r="K1241" s="665"/>
      <c r="L1241" s="665"/>
      <c r="M1241" s="665"/>
      <c r="N1241" s="665">
        <v>1</v>
      </c>
      <c r="O1241" s="665">
        <v>1867</v>
      </c>
      <c r="P1241" s="678"/>
      <c r="Q1241" s="666">
        <v>1867</v>
      </c>
    </row>
    <row r="1242" spans="1:17" ht="14.4" customHeight="1" x14ac:dyDescent="0.3">
      <c r="A1242" s="661" t="s">
        <v>569</v>
      </c>
      <c r="B1242" s="662" t="s">
        <v>7069</v>
      </c>
      <c r="C1242" s="662" t="s">
        <v>5526</v>
      </c>
      <c r="D1242" s="662" t="s">
        <v>7086</v>
      </c>
      <c r="E1242" s="662" t="s">
        <v>7087</v>
      </c>
      <c r="F1242" s="665"/>
      <c r="G1242" s="665"/>
      <c r="H1242" s="665"/>
      <c r="I1242" s="665"/>
      <c r="J1242" s="665"/>
      <c r="K1242" s="665"/>
      <c r="L1242" s="665"/>
      <c r="M1242" s="665"/>
      <c r="N1242" s="665">
        <v>1</v>
      </c>
      <c r="O1242" s="665">
        <v>3941</v>
      </c>
      <c r="P1242" s="678"/>
      <c r="Q1242" s="666">
        <v>3941</v>
      </c>
    </row>
    <row r="1243" spans="1:17" ht="14.4" customHeight="1" x14ac:dyDescent="0.3">
      <c r="A1243" s="661" t="s">
        <v>569</v>
      </c>
      <c r="B1243" s="662" t="s">
        <v>7069</v>
      </c>
      <c r="C1243" s="662" t="s">
        <v>5526</v>
      </c>
      <c r="D1243" s="662" t="s">
        <v>7088</v>
      </c>
      <c r="E1243" s="662" t="s">
        <v>7089</v>
      </c>
      <c r="F1243" s="665"/>
      <c r="G1243" s="665"/>
      <c r="H1243" s="665"/>
      <c r="I1243" s="665"/>
      <c r="J1243" s="665">
        <v>2</v>
      </c>
      <c r="K1243" s="665">
        <v>728</v>
      </c>
      <c r="L1243" s="665"/>
      <c r="M1243" s="665">
        <v>364</v>
      </c>
      <c r="N1243" s="665"/>
      <c r="O1243" s="665"/>
      <c r="P1243" s="678"/>
      <c r="Q1243" s="666"/>
    </row>
    <row r="1244" spans="1:17" ht="14.4" customHeight="1" x14ac:dyDescent="0.3">
      <c r="A1244" s="661" t="s">
        <v>569</v>
      </c>
      <c r="B1244" s="662" t="s">
        <v>7090</v>
      </c>
      <c r="C1244" s="662" t="s">
        <v>5526</v>
      </c>
      <c r="D1244" s="662" t="s">
        <v>7091</v>
      </c>
      <c r="E1244" s="662" t="s">
        <v>7092</v>
      </c>
      <c r="F1244" s="665"/>
      <c r="G1244" s="665"/>
      <c r="H1244" s="665"/>
      <c r="I1244" s="665"/>
      <c r="J1244" s="665">
        <v>1</v>
      </c>
      <c r="K1244" s="665">
        <v>342</v>
      </c>
      <c r="L1244" s="665"/>
      <c r="M1244" s="665">
        <v>342</v>
      </c>
      <c r="N1244" s="665">
        <v>2</v>
      </c>
      <c r="O1244" s="665">
        <v>688</v>
      </c>
      <c r="P1244" s="678"/>
      <c r="Q1244" s="666">
        <v>344</v>
      </c>
    </row>
    <row r="1245" spans="1:17" ht="14.4" customHeight="1" x14ac:dyDescent="0.3">
      <c r="A1245" s="661" t="s">
        <v>569</v>
      </c>
      <c r="B1245" s="662" t="s">
        <v>7090</v>
      </c>
      <c r="C1245" s="662" t="s">
        <v>5526</v>
      </c>
      <c r="D1245" s="662" t="s">
        <v>7093</v>
      </c>
      <c r="E1245" s="662" t="s">
        <v>7094</v>
      </c>
      <c r="F1245" s="665">
        <v>1</v>
      </c>
      <c r="G1245" s="665">
        <v>346</v>
      </c>
      <c r="H1245" s="665">
        <v>1</v>
      </c>
      <c r="I1245" s="665">
        <v>346</v>
      </c>
      <c r="J1245" s="665"/>
      <c r="K1245" s="665"/>
      <c r="L1245" s="665"/>
      <c r="M1245" s="665"/>
      <c r="N1245" s="665"/>
      <c r="O1245" s="665"/>
      <c r="P1245" s="678"/>
      <c r="Q1245" s="666"/>
    </row>
    <row r="1246" spans="1:17" ht="14.4" customHeight="1" x14ac:dyDescent="0.3">
      <c r="A1246" s="661" t="s">
        <v>569</v>
      </c>
      <c r="B1246" s="662" t="s">
        <v>7090</v>
      </c>
      <c r="C1246" s="662" t="s">
        <v>5526</v>
      </c>
      <c r="D1246" s="662" t="s">
        <v>7095</v>
      </c>
      <c r="E1246" s="662" t="s">
        <v>7096</v>
      </c>
      <c r="F1246" s="665">
        <v>1</v>
      </c>
      <c r="G1246" s="665">
        <v>912</v>
      </c>
      <c r="H1246" s="665">
        <v>1</v>
      </c>
      <c r="I1246" s="665">
        <v>912</v>
      </c>
      <c r="J1246" s="665"/>
      <c r="K1246" s="665"/>
      <c r="L1246" s="665"/>
      <c r="M1246" s="665"/>
      <c r="N1246" s="665"/>
      <c r="O1246" s="665"/>
      <c r="P1246" s="678"/>
      <c r="Q1246" s="666"/>
    </row>
    <row r="1247" spans="1:17" ht="14.4" customHeight="1" x14ac:dyDescent="0.3">
      <c r="A1247" s="661" t="s">
        <v>569</v>
      </c>
      <c r="B1247" s="662" t="s">
        <v>7090</v>
      </c>
      <c r="C1247" s="662" t="s">
        <v>5526</v>
      </c>
      <c r="D1247" s="662" t="s">
        <v>7097</v>
      </c>
      <c r="E1247" s="662" t="s">
        <v>7098</v>
      </c>
      <c r="F1247" s="665"/>
      <c r="G1247" s="665"/>
      <c r="H1247" s="665"/>
      <c r="I1247" s="665"/>
      <c r="J1247" s="665">
        <v>1</v>
      </c>
      <c r="K1247" s="665">
        <v>354</v>
      </c>
      <c r="L1247" s="665"/>
      <c r="M1247" s="665">
        <v>354</v>
      </c>
      <c r="N1247" s="665"/>
      <c r="O1247" s="665"/>
      <c r="P1247" s="678"/>
      <c r="Q1247" s="666"/>
    </row>
    <row r="1248" spans="1:17" ht="14.4" customHeight="1" x14ac:dyDescent="0.3">
      <c r="A1248" s="661" t="s">
        <v>569</v>
      </c>
      <c r="B1248" s="662" t="s">
        <v>7090</v>
      </c>
      <c r="C1248" s="662" t="s">
        <v>5526</v>
      </c>
      <c r="D1248" s="662" t="s">
        <v>7099</v>
      </c>
      <c r="E1248" s="662" t="s">
        <v>7100</v>
      </c>
      <c r="F1248" s="665"/>
      <c r="G1248" s="665"/>
      <c r="H1248" s="665"/>
      <c r="I1248" s="665"/>
      <c r="J1248" s="665"/>
      <c r="K1248" s="665"/>
      <c r="L1248" s="665"/>
      <c r="M1248" s="665"/>
      <c r="N1248" s="665">
        <v>1</v>
      </c>
      <c r="O1248" s="665">
        <v>5315</v>
      </c>
      <c r="P1248" s="678"/>
      <c r="Q1248" s="666">
        <v>5315</v>
      </c>
    </row>
    <row r="1249" spans="1:17" ht="14.4" customHeight="1" x14ac:dyDescent="0.3">
      <c r="A1249" s="661" t="s">
        <v>569</v>
      </c>
      <c r="B1249" s="662" t="s">
        <v>7090</v>
      </c>
      <c r="C1249" s="662" t="s">
        <v>5526</v>
      </c>
      <c r="D1249" s="662" t="s">
        <v>7101</v>
      </c>
      <c r="E1249" s="662" t="s">
        <v>7102</v>
      </c>
      <c r="F1249" s="665"/>
      <c r="G1249" s="665"/>
      <c r="H1249" s="665"/>
      <c r="I1249" s="665"/>
      <c r="J1249" s="665"/>
      <c r="K1249" s="665"/>
      <c r="L1249" s="665"/>
      <c r="M1249" s="665"/>
      <c r="N1249" s="665">
        <v>1</v>
      </c>
      <c r="O1249" s="665">
        <v>2452</v>
      </c>
      <c r="P1249" s="678"/>
      <c r="Q1249" s="666">
        <v>2452</v>
      </c>
    </row>
    <row r="1250" spans="1:17" ht="14.4" customHeight="1" x14ac:dyDescent="0.3">
      <c r="A1250" s="661" t="s">
        <v>569</v>
      </c>
      <c r="B1250" s="662" t="s">
        <v>7090</v>
      </c>
      <c r="C1250" s="662" t="s">
        <v>5526</v>
      </c>
      <c r="D1250" s="662" t="s">
        <v>7103</v>
      </c>
      <c r="E1250" s="662" t="s">
        <v>7104</v>
      </c>
      <c r="F1250" s="665"/>
      <c r="G1250" s="665"/>
      <c r="H1250" s="665"/>
      <c r="I1250" s="665"/>
      <c r="J1250" s="665"/>
      <c r="K1250" s="665"/>
      <c r="L1250" s="665"/>
      <c r="M1250" s="665"/>
      <c r="N1250" s="665">
        <v>2</v>
      </c>
      <c r="O1250" s="665">
        <v>2332</v>
      </c>
      <c r="P1250" s="678"/>
      <c r="Q1250" s="666">
        <v>1166</v>
      </c>
    </row>
    <row r="1251" spans="1:17" ht="14.4" customHeight="1" x14ac:dyDescent="0.3">
      <c r="A1251" s="661" t="s">
        <v>569</v>
      </c>
      <c r="B1251" s="662" t="s">
        <v>7090</v>
      </c>
      <c r="C1251" s="662" t="s">
        <v>5526</v>
      </c>
      <c r="D1251" s="662" t="s">
        <v>7105</v>
      </c>
      <c r="E1251" s="662" t="s">
        <v>7106</v>
      </c>
      <c r="F1251" s="665"/>
      <c r="G1251" s="665"/>
      <c r="H1251" s="665"/>
      <c r="I1251" s="665"/>
      <c r="J1251" s="665"/>
      <c r="K1251" s="665"/>
      <c r="L1251" s="665"/>
      <c r="M1251" s="665"/>
      <c r="N1251" s="665">
        <v>1</v>
      </c>
      <c r="O1251" s="665">
        <v>819</v>
      </c>
      <c r="P1251" s="678"/>
      <c r="Q1251" s="666">
        <v>819</v>
      </c>
    </row>
    <row r="1252" spans="1:17" ht="14.4" customHeight="1" x14ac:dyDescent="0.3">
      <c r="A1252" s="661" t="s">
        <v>569</v>
      </c>
      <c r="B1252" s="662" t="s">
        <v>7090</v>
      </c>
      <c r="C1252" s="662" t="s">
        <v>5526</v>
      </c>
      <c r="D1252" s="662" t="s">
        <v>7080</v>
      </c>
      <c r="E1252" s="662" t="s">
        <v>7081</v>
      </c>
      <c r="F1252" s="665"/>
      <c r="G1252" s="665"/>
      <c r="H1252" s="665"/>
      <c r="I1252" s="665"/>
      <c r="J1252" s="665"/>
      <c r="K1252" s="665"/>
      <c r="L1252" s="665"/>
      <c r="M1252" s="665"/>
      <c r="N1252" s="665">
        <v>3</v>
      </c>
      <c r="O1252" s="665">
        <v>7962</v>
      </c>
      <c r="P1252" s="678"/>
      <c r="Q1252" s="666">
        <v>2654</v>
      </c>
    </row>
    <row r="1253" spans="1:17" ht="14.4" customHeight="1" x14ac:dyDescent="0.3">
      <c r="A1253" s="661" t="s">
        <v>569</v>
      </c>
      <c r="B1253" s="662" t="s">
        <v>7090</v>
      </c>
      <c r="C1253" s="662" t="s">
        <v>5526</v>
      </c>
      <c r="D1253" s="662" t="s">
        <v>7107</v>
      </c>
      <c r="E1253" s="662" t="s">
        <v>7108</v>
      </c>
      <c r="F1253" s="665">
        <v>2</v>
      </c>
      <c r="G1253" s="665">
        <v>4816</v>
      </c>
      <c r="H1253" s="665">
        <v>1</v>
      </c>
      <c r="I1253" s="665">
        <v>2408</v>
      </c>
      <c r="J1253" s="665">
        <v>4</v>
      </c>
      <c r="K1253" s="665">
        <v>9752</v>
      </c>
      <c r="L1253" s="665">
        <v>2.0249169435215948</v>
      </c>
      <c r="M1253" s="665">
        <v>2438</v>
      </c>
      <c r="N1253" s="665">
        <v>5</v>
      </c>
      <c r="O1253" s="665">
        <v>12260</v>
      </c>
      <c r="P1253" s="678">
        <v>2.5456810631229234</v>
      </c>
      <c r="Q1253" s="666">
        <v>2452</v>
      </c>
    </row>
    <row r="1254" spans="1:17" ht="14.4" customHeight="1" x14ac:dyDescent="0.3">
      <c r="A1254" s="661" t="s">
        <v>569</v>
      </c>
      <c r="B1254" s="662" t="s">
        <v>7090</v>
      </c>
      <c r="C1254" s="662" t="s">
        <v>5526</v>
      </c>
      <c r="D1254" s="662" t="s">
        <v>7109</v>
      </c>
      <c r="E1254" s="662" t="s">
        <v>7110</v>
      </c>
      <c r="F1254" s="665"/>
      <c r="G1254" s="665"/>
      <c r="H1254" s="665"/>
      <c r="I1254" s="665"/>
      <c r="J1254" s="665">
        <v>1</v>
      </c>
      <c r="K1254" s="665">
        <v>2953</v>
      </c>
      <c r="L1254" s="665"/>
      <c r="M1254" s="665">
        <v>2953</v>
      </c>
      <c r="N1254" s="665"/>
      <c r="O1254" s="665"/>
      <c r="P1254" s="678"/>
      <c r="Q1254" s="666"/>
    </row>
    <row r="1255" spans="1:17" ht="14.4" customHeight="1" x14ac:dyDescent="0.3">
      <c r="A1255" s="661" t="s">
        <v>569</v>
      </c>
      <c r="B1255" s="662" t="s">
        <v>7090</v>
      </c>
      <c r="C1255" s="662" t="s">
        <v>5526</v>
      </c>
      <c r="D1255" s="662" t="s">
        <v>7111</v>
      </c>
      <c r="E1255" s="662" t="s">
        <v>7112</v>
      </c>
      <c r="F1255" s="665"/>
      <c r="G1255" s="665"/>
      <c r="H1255" s="665"/>
      <c r="I1255" s="665"/>
      <c r="J1255" s="665">
        <v>2</v>
      </c>
      <c r="K1255" s="665">
        <v>1210</v>
      </c>
      <c r="L1255" s="665"/>
      <c r="M1255" s="665">
        <v>605</v>
      </c>
      <c r="N1255" s="665"/>
      <c r="O1255" s="665"/>
      <c r="P1255" s="678"/>
      <c r="Q1255" s="666"/>
    </row>
    <row r="1256" spans="1:17" ht="14.4" customHeight="1" x14ac:dyDescent="0.3">
      <c r="A1256" s="661" t="s">
        <v>569</v>
      </c>
      <c r="B1256" s="662" t="s">
        <v>7090</v>
      </c>
      <c r="C1256" s="662" t="s">
        <v>5526</v>
      </c>
      <c r="D1256" s="662" t="s">
        <v>7113</v>
      </c>
      <c r="E1256" s="662" t="s">
        <v>7114</v>
      </c>
      <c r="F1256" s="665">
        <v>1</v>
      </c>
      <c r="G1256" s="665">
        <v>1446</v>
      </c>
      <c r="H1256" s="665">
        <v>1</v>
      </c>
      <c r="I1256" s="665">
        <v>1446</v>
      </c>
      <c r="J1256" s="665"/>
      <c r="K1256" s="665"/>
      <c r="L1256" s="665"/>
      <c r="M1256" s="665"/>
      <c r="N1256" s="665">
        <v>2</v>
      </c>
      <c r="O1256" s="665">
        <v>2950</v>
      </c>
      <c r="P1256" s="678">
        <v>2.0401106500691562</v>
      </c>
      <c r="Q1256" s="666">
        <v>1475</v>
      </c>
    </row>
    <row r="1257" spans="1:17" ht="14.4" customHeight="1" x14ac:dyDescent="0.3">
      <c r="A1257" s="661" t="s">
        <v>569</v>
      </c>
      <c r="B1257" s="662" t="s">
        <v>7090</v>
      </c>
      <c r="C1257" s="662" t="s">
        <v>5526</v>
      </c>
      <c r="D1257" s="662" t="s">
        <v>7115</v>
      </c>
      <c r="E1257" s="662" t="s">
        <v>7116</v>
      </c>
      <c r="F1257" s="665"/>
      <c r="G1257" s="665"/>
      <c r="H1257" s="665"/>
      <c r="I1257" s="665"/>
      <c r="J1257" s="665"/>
      <c r="K1257" s="665"/>
      <c r="L1257" s="665"/>
      <c r="M1257" s="665"/>
      <c r="N1257" s="665">
        <v>1</v>
      </c>
      <c r="O1257" s="665">
        <v>3163</v>
      </c>
      <c r="P1257" s="678"/>
      <c r="Q1257" s="666">
        <v>3163</v>
      </c>
    </row>
    <row r="1258" spans="1:17" ht="14.4" customHeight="1" x14ac:dyDescent="0.3">
      <c r="A1258" s="661" t="s">
        <v>569</v>
      </c>
      <c r="B1258" s="662" t="s">
        <v>7117</v>
      </c>
      <c r="C1258" s="662" t="s">
        <v>5526</v>
      </c>
      <c r="D1258" s="662" t="s">
        <v>7118</v>
      </c>
      <c r="E1258" s="662" t="s">
        <v>7119</v>
      </c>
      <c r="F1258" s="665">
        <v>1</v>
      </c>
      <c r="G1258" s="665">
        <v>3084</v>
      </c>
      <c r="H1258" s="665">
        <v>1</v>
      </c>
      <c r="I1258" s="665">
        <v>3084</v>
      </c>
      <c r="J1258" s="665"/>
      <c r="K1258" s="665"/>
      <c r="L1258" s="665"/>
      <c r="M1258" s="665"/>
      <c r="N1258" s="665"/>
      <c r="O1258" s="665"/>
      <c r="P1258" s="678"/>
      <c r="Q1258" s="666"/>
    </row>
    <row r="1259" spans="1:17" ht="14.4" customHeight="1" x14ac:dyDescent="0.3">
      <c r="A1259" s="661" t="s">
        <v>569</v>
      </c>
      <c r="B1259" s="662" t="s">
        <v>7117</v>
      </c>
      <c r="C1259" s="662" t="s">
        <v>5526</v>
      </c>
      <c r="D1259" s="662" t="s">
        <v>6784</v>
      </c>
      <c r="E1259" s="662" t="s">
        <v>6785</v>
      </c>
      <c r="F1259" s="665">
        <v>1</v>
      </c>
      <c r="G1259" s="665">
        <v>1892</v>
      </c>
      <c r="H1259" s="665">
        <v>1</v>
      </c>
      <c r="I1259" s="665">
        <v>1892</v>
      </c>
      <c r="J1259" s="665"/>
      <c r="K1259" s="665"/>
      <c r="L1259" s="665"/>
      <c r="M1259" s="665"/>
      <c r="N1259" s="665"/>
      <c r="O1259" s="665"/>
      <c r="P1259" s="678"/>
      <c r="Q1259" s="666"/>
    </row>
    <row r="1260" spans="1:17" ht="14.4" customHeight="1" x14ac:dyDescent="0.3">
      <c r="A1260" s="661" t="s">
        <v>569</v>
      </c>
      <c r="B1260" s="662" t="s">
        <v>7117</v>
      </c>
      <c r="C1260" s="662" t="s">
        <v>5526</v>
      </c>
      <c r="D1260" s="662" t="s">
        <v>6786</v>
      </c>
      <c r="E1260" s="662" t="s">
        <v>6787</v>
      </c>
      <c r="F1260" s="665"/>
      <c r="G1260" s="665"/>
      <c r="H1260" s="665"/>
      <c r="I1260" s="665"/>
      <c r="J1260" s="665">
        <v>3</v>
      </c>
      <c r="K1260" s="665">
        <v>3977</v>
      </c>
      <c r="L1260" s="665"/>
      <c r="M1260" s="665">
        <v>1325.6666666666667</v>
      </c>
      <c r="N1260" s="665"/>
      <c r="O1260" s="665"/>
      <c r="P1260" s="678"/>
      <c r="Q1260" s="666"/>
    </row>
    <row r="1261" spans="1:17" ht="14.4" customHeight="1" x14ac:dyDescent="0.3">
      <c r="A1261" s="661" t="s">
        <v>569</v>
      </c>
      <c r="B1261" s="662" t="s">
        <v>7120</v>
      </c>
      <c r="C1261" s="662" t="s">
        <v>5526</v>
      </c>
      <c r="D1261" s="662" t="s">
        <v>6951</v>
      </c>
      <c r="E1261" s="662" t="s">
        <v>6952</v>
      </c>
      <c r="F1261" s="665"/>
      <c r="G1261" s="665"/>
      <c r="H1261" s="665"/>
      <c r="I1261" s="665"/>
      <c r="J1261" s="665"/>
      <c r="K1261" s="665"/>
      <c r="L1261" s="665"/>
      <c r="M1261" s="665"/>
      <c r="N1261" s="665">
        <v>3</v>
      </c>
      <c r="O1261" s="665">
        <v>522</v>
      </c>
      <c r="P1261" s="678"/>
      <c r="Q1261" s="666">
        <v>174</v>
      </c>
    </row>
    <row r="1262" spans="1:17" ht="14.4" customHeight="1" x14ac:dyDescent="0.3">
      <c r="A1262" s="661" t="s">
        <v>569</v>
      </c>
      <c r="B1262" s="662" t="s">
        <v>7120</v>
      </c>
      <c r="C1262" s="662" t="s">
        <v>5526</v>
      </c>
      <c r="D1262" s="662" t="s">
        <v>7121</v>
      </c>
      <c r="E1262" s="662" t="s">
        <v>7122</v>
      </c>
      <c r="F1262" s="665"/>
      <c r="G1262" s="665"/>
      <c r="H1262" s="665"/>
      <c r="I1262" s="665"/>
      <c r="J1262" s="665"/>
      <c r="K1262" s="665"/>
      <c r="L1262" s="665"/>
      <c r="M1262" s="665"/>
      <c r="N1262" s="665">
        <v>1</v>
      </c>
      <c r="O1262" s="665">
        <v>5129</v>
      </c>
      <c r="P1262" s="678"/>
      <c r="Q1262" s="666">
        <v>5129</v>
      </c>
    </row>
    <row r="1263" spans="1:17" ht="14.4" customHeight="1" x14ac:dyDescent="0.3">
      <c r="A1263" s="661" t="s">
        <v>569</v>
      </c>
      <c r="B1263" s="662" t="s">
        <v>7120</v>
      </c>
      <c r="C1263" s="662" t="s">
        <v>5526</v>
      </c>
      <c r="D1263" s="662" t="s">
        <v>7123</v>
      </c>
      <c r="E1263" s="662" t="s">
        <v>7124</v>
      </c>
      <c r="F1263" s="665"/>
      <c r="G1263" s="665"/>
      <c r="H1263" s="665"/>
      <c r="I1263" s="665"/>
      <c r="J1263" s="665"/>
      <c r="K1263" s="665"/>
      <c r="L1263" s="665"/>
      <c r="M1263" s="665"/>
      <c r="N1263" s="665">
        <v>1</v>
      </c>
      <c r="O1263" s="665">
        <v>714</v>
      </c>
      <c r="P1263" s="678"/>
      <c r="Q1263" s="666">
        <v>714</v>
      </c>
    </row>
    <row r="1264" spans="1:17" ht="14.4" customHeight="1" x14ac:dyDescent="0.3">
      <c r="A1264" s="661" t="s">
        <v>569</v>
      </c>
      <c r="B1264" s="662" t="s">
        <v>7125</v>
      </c>
      <c r="C1264" s="662" t="s">
        <v>5526</v>
      </c>
      <c r="D1264" s="662" t="s">
        <v>7126</v>
      </c>
      <c r="E1264" s="662" t="s">
        <v>7127</v>
      </c>
      <c r="F1264" s="665">
        <v>1</v>
      </c>
      <c r="G1264" s="665">
        <v>1891</v>
      </c>
      <c r="H1264" s="665">
        <v>1</v>
      </c>
      <c r="I1264" s="665">
        <v>1891</v>
      </c>
      <c r="J1264" s="665"/>
      <c r="K1264" s="665"/>
      <c r="L1264" s="665"/>
      <c r="M1264" s="665"/>
      <c r="N1264" s="665"/>
      <c r="O1264" s="665"/>
      <c r="P1264" s="678"/>
      <c r="Q1264" s="666"/>
    </row>
    <row r="1265" spans="1:17" ht="14.4" customHeight="1" x14ac:dyDescent="0.3">
      <c r="A1265" s="661" t="s">
        <v>569</v>
      </c>
      <c r="B1265" s="662" t="s">
        <v>7125</v>
      </c>
      <c r="C1265" s="662" t="s">
        <v>5526</v>
      </c>
      <c r="D1265" s="662" t="s">
        <v>7128</v>
      </c>
      <c r="E1265" s="662" t="s">
        <v>7129</v>
      </c>
      <c r="F1265" s="665"/>
      <c r="G1265" s="665"/>
      <c r="H1265" s="665"/>
      <c r="I1265" s="665"/>
      <c r="J1265" s="665">
        <v>2</v>
      </c>
      <c r="K1265" s="665">
        <v>1358</v>
      </c>
      <c r="L1265" s="665"/>
      <c r="M1265" s="665">
        <v>679</v>
      </c>
      <c r="N1265" s="665"/>
      <c r="O1265" s="665"/>
      <c r="P1265" s="678"/>
      <c r="Q1265" s="666"/>
    </row>
    <row r="1266" spans="1:17" ht="14.4" customHeight="1" x14ac:dyDescent="0.3">
      <c r="A1266" s="661" t="s">
        <v>7130</v>
      </c>
      <c r="B1266" s="662" t="s">
        <v>5529</v>
      </c>
      <c r="C1266" s="662" t="s">
        <v>5526</v>
      </c>
      <c r="D1266" s="662" t="s">
        <v>5583</v>
      </c>
      <c r="E1266" s="662" t="s">
        <v>5584</v>
      </c>
      <c r="F1266" s="665"/>
      <c r="G1266" s="665"/>
      <c r="H1266" s="665"/>
      <c r="I1266" s="665"/>
      <c r="J1266" s="665">
        <v>1</v>
      </c>
      <c r="K1266" s="665">
        <v>35</v>
      </c>
      <c r="L1266" s="665"/>
      <c r="M1266" s="665">
        <v>35</v>
      </c>
      <c r="N1266" s="665">
        <v>1</v>
      </c>
      <c r="O1266" s="665">
        <v>35</v>
      </c>
      <c r="P1266" s="678"/>
      <c r="Q1266" s="666">
        <v>35</v>
      </c>
    </row>
    <row r="1267" spans="1:17" ht="14.4" customHeight="1" x14ac:dyDescent="0.3">
      <c r="A1267" s="661" t="s">
        <v>7130</v>
      </c>
      <c r="B1267" s="662" t="s">
        <v>5529</v>
      </c>
      <c r="C1267" s="662" t="s">
        <v>5526</v>
      </c>
      <c r="D1267" s="662" t="s">
        <v>5604</v>
      </c>
      <c r="E1267" s="662" t="s">
        <v>5605</v>
      </c>
      <c r="F1267" s="665"/>
      <c r="G1267" s="665"/>
      <c r="H1267" s="665"/>
      <c r="I1267" s="665"/>
      <c r="J1267" s="665"/>
      <c r="K1267" s="665"/>
      <c r="L1267" s="665"/>
      <c r="M1267" s="665"/>
      <c r="N1267" s="665">
        <v>1</v>
      </c>
      <c r="O1267" s="665">
        <v>118</v>
      </c>
      <c r="P1267" s="678"/>
      <c r="Q1267" s="666">
        <v>118</v>
      </c>
    </row>
    <row r="1268" spans="1:17" ht="14.4" customHeight="1" x14ac:dyDescent="0.3">
      <c r="A1268" s="661" t="s">
        <v>7130</v>
      </c>
      <c r="B1268" s="662" t="s">
        <v>5529</v>
      </c>
      <c r="C1268" s="662" t="s">
        <v>5526</v>
      </c>
      <c r="D1268" s="662" t="s">
        <v>5672</v>
      </c>
      <c r="E1268" s="662" t="s">
        <v>5673</v>
      </c>
      <c r="F1268" s="665"/>
      <c r="G1268" s="665"/>
      <c r="H1268" s="665"/>
      <c r="I1268" s="665"/>
      <c r="J1268" s="665"/>
      <c r="K1268" s="665"/>
      <c r="L1268" s="665"/>
      <c r="M1268" s="665"/>
      <c r="N1268" s="665">
        <v>1</v>
      </c>
      <c r="O1268" s="665">
        <v>311</v>
      </c>
      <c r="P1268" s="678"/>
      <c r="Q1268" s="666">
        <v>311</v>
      </c>
    </row>
    <row r="1269" spans="1:17" ht="14.4" customHeight="1" x14ac:dyDescent="0.3">
      <c r="A1269" s="661" t="s">
        <v>7131</v>
      </c>
      <c r="B1269" s="662" t="s">
        <v>5529</v>
      </c>
      <c r="C1269" s="662" t="s">
        <v>5526</v>
      </c>
      <c r="D1269" s="662" t="s">
        <v>5604</v>
      </c>
      <c r="E1269" s="662" t="s">
        <v>5605</v>
      </c>
      <c r="F1269" s="665"/>
      <c r="G1269" s="665"/>
      <c r="H1269" s="665"/>
      <c r="I1269" s="665"/>
      <c r="J1269" s="665"/>
      <c r="K1269" s="665"/>
      <c r="L1269" s="665"/>
      <c r="M1269" s="665"/>
      <c r="N1269" s="665">
        <v>2</v>
      </c>
      <c r="O1269" s="665">
        <v>236</v>
      </c>
      <c r="P1269" s="678"/>
      <c r="Q1269" s="666">
        <v>118</v>
      </c>
    </row>
    <row r="1270" spans="1:17" ht="14.4" customHeight="1" x14ac:dyDescent="0.3">
      <c r="A1270" s="661" t="s">
        <v>7132</v>
      </c>
      <c r="B1270" s="662" t="s">
        <v>5529</v>
      </c>
      <c r="C1270" s="662" t="s">
        <v>5526</v>
      </c>
      <c r="D1270" s="662" t="s">
        <v>5585</v>
      </c>
      <c r="E1270" s="662" t="s">
        <v>5586</v>
      </c>
      <c r="F1270" s="665">
        <v>1</v>
      </c>
      <c r="G1270" s="665">
        <v>5</v>
      </c>
      <c r="H1270" s="665">
        <v>1</v>
      </c>
      <c r="I1270" s="665">
        <v>5</v>
      </c>
      <c r="J1270" s="665"/>
      <c r="K1270" s="665"/>
      <c r="L1270" s="665"/>
      <c r="M1270" s="665"/>
      <c r="N1270" s="665"/>
      <c r="O1270" s="665"/>
      <c r="P1270" s="678"/>
      <c r="Q1270" s="666"/>
    </row>
    <row r="1271" spans="1:17" ht="14.4" customHeight="1" x14ac:dyDescent="0.3">
      <c r="A1271" s="661" t="s">
        <v>7132</v>
      </c>
      <c r="B1271" s="662" t="s">
        <v>5529</v>
      </c>
      <c r="C1271" s="662" t="s">
        <v>5526</v>
      </c>
      <c r="D1271" s="662" t="s">
        <v>5591</v>
      </c>
      <c r="E1271" s="662" t="s">
        <v>5592</v>
      </c>
      <c r="F1271" s="665">
        <v>1</v>
      </c>
      <c r="G1271" s="665">
        <v>116</v>
      </c>
      <c r="H1271" s="665">
        <v>1</v>
      </c>
      <c r="I1271" s="665">
        <v>116</v>
      </c>
      <c r="J1271" s="665"/>
      <c r="K1271" s="665"/>
      <c r="L1271" s="665"/>
      <c r="M1271" s="665"/>
      <c r="N1271" s="665"/>
      <c r="O1271" s="665"/>
      <c r="P1271" s="678"/>
      <c r="Q1271" s="666"/>
    </row>
    <row r="1272" spans="1:17" ht="14.4" customHeight="1" x14ac:dyDescent="0.3">
      <c r="A1272" s="661" t="s">
        <v>7132</v>
      </c>
      <c r="B1272" s="662" t="s">
        <v>5529</v>
      </c>
      <c r="C1272" s="662" t="s">
        <v>5526</v>
      </c>
      <c r="D1272" s="662" t="s">
        <v>5604</v>
      </c>
      <c r="E1272" s="662" t="s">
        <v>5605</v>
      </c>
      <c r="F1272" s="665">
        <v>11</v>
      </c>
      <c r="G1272" s="665">
        <v>1276</v>
      </c>
      <c r="H1272" s="665">
        <v>1</v>
      </c>
      <c r="I1272" s="665">
        <v>116</v>
      </c>
      <c r="J1272" s="665">
        <v>8</v>
      </c>
      <c r="K1272" s="665">
        <v>934</v>
      </c>
      <c r="L1272" s="665">
        <v>0.73197492163009403</v>
      </c>
      <c r="M1272" s="665">
        <v>116.75</v>
      </c>
      <c r="N1272" s="665">
        <v>9</v>
      </c>
      <c r="O1272" s="665">
        <v>1062</v>
      </c>
      <c r="P1272" s="678">
        <v>0.83228840125391845</v>
      </c>
      <c r="Q1272" s="666">
        <v>118</v>
      </c>
    </row>
    <row r="1273" spans="1:17" ht="14.4" customHeight="1" x14ac:dyDescent="0.3">
      <c r="A1273" s="661" t="s">
        <v>7132</v>
      </c>
      <c r="B1273" s="662" t="s">
        <v>5529</v>
      </c>
      <c r="C1273" s="662" t="s">
        <v>5526</v>
      </c>
      <c r="D1273" s="662" t="s">
        <v>5636</v>
      </c>
      <c r="E1273" s="662" t="s">
        <v>5637</v>
      </c>
      <c r="F1273" s="665">
        <v>1</v>
      </c>
      <c r="G1273" s="665">
        <v>0</v>
      </c>
      <c r="H1273" s="665"/>
      <c r="I1273" s="665">
        <v>0</v>
      </c>
      <c r="J1273" s="665"/>
      <c r="K1273" s="665"/>
      <c r="L1273" s="665"/>
      <c r="M1273" s="665"/>
      <c r="N1273" s="665"/>
      <c r="O1273" s="665"/>
      <c r="P1273" s="678"/>
      <c r="Q1273" s="666"/>
    </row>
    <row r="1274" spans="1:17" ht="14.4" customHeight="1" thickBot="1" x14ac:dyDescent="0.35">
      <c r="A1274" s="667" t="s">
        <v>7132</v>
      </c>
      <c r="B1274" s="668" t="s">
        <v>5529</v>
      </c>
      <c r="C1274" s="668" t="s">
        <v>5526</v>
      </c>
      <c r="D1274" s="668" t="s">
        <v>5654</v>
      </c>
      <c r="E1274" s="668" t="s">
        <v>5655</v>
      </c>
      <c r="F1274" s="671">
        <v>2</v>
      </c>
      <c r="G1274" s="671">
        <v>464</v>
      </c>
      <c r="H1274" s="671">
        <v>1</v>
      </c>
      <c r="I1274" s="671">
        <v>232</v>
      </c>
      <c r="J1274" s="671">
        <v>4</v>
      </c>
      <c r="K1274" s="671">
        <v>932</v>
      </c>
      <c r="L1274" s="671">
        <v>2.0086206896551726</v>
      </c>
      <c r="M1274" s="671">
        <v>233</v>
      </c>
      <c r="N1274" s="671"/>
      <c r="O1274" s="671"/>
      <c r="P1274" s="679"/>
      <c r="Q1274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479.75700000000001</v>
      </c>
      <c r="C5" s="114">
        <v>528.03200000000004</v>
      </c>
      <c r="D5" s="114">
        <v>481.52600000000001</v>
      </c>
      <c r="E5" s="131">
        <v>1.0036872833538646</v>
      </c>
      <c r="F5" s="132">
        <v>421</v>
      </c>
      <c r="G5" s="114">
        <v>426</v>
      </c>
      <c r="H5" s="114">
        <v>389</v>
      </c>
      <c r="I5" s="133">
        <v>0.92399049881235151</v>
      </c>
      <c r="J5" s="123"/>
      <c r="K5" s="123"/>
      <c r="L5" s="7">
        <f>D5-B5</f>
        <v>1.7690000000000055</v>
      </c>
      <c r="M5" s="8">
        <f>H5-F5</f>
        <v>-32</v>
      </c>
    </row>
    <row r="6" spans="1:13" ht="14.4" hidden="1" customHeight="1" outlineLevel="1" x14ac:dyDescent="0.3">
      <c r="A6" s="119" t="s">
        <v>169</v>
      </c>
      <c r="B6" s="122">
        <v>115.396</v>
      </c>
      <c r="C6" s="113">
        <v>146.30699999999999</v>
      </c>
      <c r="D6" s="113">
        <v>228.11099999999999</v>
      </c>
      <c r="E6" s="134">
        <v>1.9767669589933792</v>
      </c>
      <c r="F6" s="135">
        <v>128</v>
      </c>
      <c r="G6" s="113">
        <v>151</v>
      </c>
      <c r="H6" s="113">
        <v>164</v>
      </c>
      <c r="I6" s="136">
        <v>1.28125</v>
      </c>
      <c r="J6" s="123"/>
      <c r="K6" s="123"/>
      <c r="L6" s="5">
        <f t="shared" ref="L6:L11" si="0">D6-B6</f>
        <v>112.71499999999999</v>
      </c>
      <c r="M6" s="6">
        <f t="shared" ref="M6:M13" si="1">H6-F6</f>
        <v>36</v>
      </c>
    </row>
    <row r="7" spans="1:13" ht="14.4" hidden="1" customHeight="1" outlineLevel="1" x14ac:dyDescent="0.3">
      <c r="A7" s="119" t="s">
        <v>170</v>
      </c>
      <c r="B7" s="122">
        <v>370.47500000000002</v>
      </c>
      <c r="C7" s="113">
        <v>416.34300000000002</v>
      </c>
      <c r="D7" s="113">
        <v>356.30500000000001</v>
      </c>
      <c r="E7" s="134">
        <v>0.96175180511505498</v>
      </c>
      <c r="F7" s="135">
        <v>352</v>
      </c>
      <c r="G7" s="113">
        <v>367</v>
      </c>
      <c r="H7" s="113">
        <v>330</v>
      </c>
      <c r="I7" s="136">
        <v>0.9375</v>
      </c>
      <c r="J7" s="123"/>
      <c r="K7" s="123"/>
      <c r="L7" s="5">
        <f t="shared" si="0"/>
        <v>-14.170000000000016</v>
      </c>
      <c r="M7" s="6">
        <f t="shared" si="1"/>
        <v>-22</v>
      </c>
    </row>
    <row r="8" spans="1:13" ht="14.4" hidden="1" customHeight="1" outlineLevel="1" x14ac:dyDescent="0.3">
      <c r="A8" s="119" t="s">
        <v>171</v>
      </c>
      <c r="B8" s="122">
        <v>26.425999999999998</v>
      </c>
      <c r="C8" s="113">
        <v>39.454000000000001</v>
      </c>
      <c r="D8" s="113">
        <v>35.371000000000002</v>
      </c>
      <c r="E8" s="134">
        <v>1.3384923938545374</v>
      </c>
      <c r="F8" s="135">
        <v>29</v>
      </c>
      <c r="G8" s="113">
        <v>35</v>
      </c>
      <c r="H8" s="113">
        <v>41</v>
      </c>
      <c r="I8" s="136">
        <v>1.4137931034482758</v>
      </c>
      <c r="J8" s="123"/>
      <c r="K8" s="123"/>
      <c r="L8" s="5">
        <f t="shared" si="0"/>
        <v>8.9450000000000038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1.2210000000000001</v>
      </c>
      <c r="C9" s="113">
        <v>0.38</v>
      </c>
      <c r="D9" s="113">
        <v>0</v>
      </c>
      <c r="E9" s="134" t="s">
        <v>571</v>
      </c>
      <c r="F9" s="135">
        <v>1</v>
      </c>
      <c r="G9" s="113">
        <v>1</v>
      </c>
      <c r="H9" s="113">
        <v>0</v>
      </c>
      <c r="I9" s="136" t="s">
        <v>571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132.09399999999999</v>
      </c>
      <c r="C10" s="113">
        <v>161.39599999999999</v>
      </c>
      <c r="D10" s="113">
        <v>148.46899999999999</v>
      </c>
      <c r="E10" s="134">
        <v>1.1239647523733098</v>
      </c>
      <c r="F10" s="135">
        <v>145</v>
      </c>
      <c r="G10" s="113">
        <v>145</v>
      </c>
      <c r="H10" s="113">
        <v>144</v>
      </c>
      <c r="I10" s="136">
        <v>0.99310344827586206</v>
      </c>
      <c r="J10" s="123"/>
      <c r="K10" s="123"/>
      <c r="L10" s="5">
        <f t="shared" si="0"/>
        <v>16.375</v>
      </c>
      <c r="M10" s="6">
        <f t="shared" si="1"/>
        <v>-1</v>
      </c>
    </row>
    <row r="11" spans="1:13" ht="14.4" hidden="1" customHeight="1" outlineLevel="1" x14ac:dyDescent="0.3">
      <c r="A11" s="119" t="s">
        <v>174</v>
      </c>
      <c r="B11" s="122">
        <v>53.667999999999999</v>
      </c>
      <c r="C11" s="113">
        <v>44.212000000000003</v>
      </c>
      <c r="D11" s="113">
        <v>48.344999999999999</v>
      </c>
      <c r="E11" s="134">
        <v>0.90081612879183126</v>
      </c>
      <c r="F11" s="135">
        <v>40</v>
      </c>
      <c r="G11" s="113">
        <v>41</v>
      </c>
      <c r="H11" s="113">
        <v>45</v>
      </c>
      <c r="I11" s="136">
        <v>1.125</v>
      </c>
      <c r="J11" s="123"/>
      <c r="K11" s="123"/>
      <c r="L11" s="5">
        <f t="shared" si="0"/>
        <v>-5.3230000000000004</v>
      </c>
      <c r="M11" s="6">
        <f t="shared" si="1"/>
        <v>5</v>
      </c>
    </row>
    <row r="12" spans="1:13" ht="14.4" hidden="1" customHeight="1" outlineLevel="1" thickBot="1" x14ac:dyDescent="0.35">
      <c r="A12" s="244" t="s">
        <v>212</v>
      </c>
      <c r="B12" s="245">
        <v>7.6689999999999996</v>
      </c>
      <c r="C12" s="246">
        <v>20.713999999999999</v>
      </c>
      <c r="D12" s="246">
        <v>15.86</v>
      </c>
      <c r="E12" s="247"/>
      <c r="F12" s="248">
        <v>11</v>
      </c>
      <c r="G12" s="246">
        <v>8</v>
      </c>
      <c r="H12" s="246">
        <v>10</v>
      </c>
      <c r="I12" s="249"/>
      <c r="J12" s="123"/>
      <c r="K12" s="123"/>
      <c r="L12" s="250">
        <f>D12-B12</f>
        <v>8.1909999999999989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1186.7060000000001</v>
      </c>
      <c r="C13" s="116">
        <f>SUM(C5:C12)</f>
        <v>1356.838</v>
      </c>
      <c r="D13" s="116">
        <f>SUM(D5:D12)</f>
        <v>1313.9870000000001</v>
      </c>
      <c r="E13" s="137">
        <f>IF(OR(D13=0,B13=0),0,D13/B13)</f>
        <v>1.1072557145577759</v>
      </c>
      <c r="F13" s="138">
        <f>SUM(F5:F12)</f>
        <v>1127</v>
      </c>
      <c r="G13" s="116">
        <f>SUM(G5:G12)</f>
        <v>1174</v>
      </c>
      <c r="H13" s="116">
        <f>SUM(H5:H12)</f>
        <v>1123</v>
      </c>
      <c r="I13" s="139">
        <f>IF(OR(H13=0,F13=0),0,H13/F13)</f>
        <v>0.9964507542147294</v>
      </c>
      <c r="J13" s="123"/>
      <c r="K13" s="123"/>
      <c r="L13" s="129">
        <f>D13-B13</f>
        <v>127.28099999999995</v>
      </c>
      <c r="M13" s="140">
        <f t="shared" si="1"/>
        <v>-4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479.75700000000001</v>
      </c>
      <c r="C18" s="114">
        <v>528.03200000000004</v>
      </c>
      <c r="D18" s="114">
        <v>481.52600000000001</v>
      </c>
      <c r="E18" s="131">
        <v>1.0036872833538646</v>
      </c>
      <c r="F18" s="121">
        <v>421</v>
      </c>
      <c r="G18" s="114">
        <v>426</v>
      </c>
      <c r="H18" s="114">
        <v>389</v>
      </c>
      <c r="I18" s="133">
        <v>0.92399049881235151</v>
      </c>
      <c r="J18" s="576">
        <v>0.91871999999999998</v>
      </c>
      <c r="K18" s="577"/>
      <c r="L18" s="147">
        <f>D18-B18</f>
        <v>1.7690000000000055</v>
      </c>
      <c r="M18" s="148">
        <f>H18-F18</f>
        <v>-32</v>
      </c>
    </row>
    <row r="19" spans="1:13" ht="14.4" hidden="1" customHeight="1" outlineLevel="1" x14ac:dyDescent="0.3">
      <c r="A19" s="119" t="s">
        <v>169</v>
      </c>
      <c r="B19" s="122">
        <v>115.396</v>
      </c>
      <c r="C19" s="113">
        <v>146.30699999999999</v>
      </c>
      <c r="D19" s="113">
        <v>228.11099999999999</v>
      </c>
      <c r="E19" s="134">
        <v>1.9767669589933792</v>
      </c>
      <c r="F19" s="122">
        <v>128</v>
      </c>
      <c r="G19" s="113">
        <v>151</v>
      </c>
      <c r="H19" s="113">
        <v>164</v>
      </c>
      <c r="I19" s="136">
        <v>1.28125</v>
      </c>
      <c r="J19" s="576">
        <v>0.99456</v>
      </c>
      <c r="K19" s="577"/>
      <c r="L19" s="149">
        <f t="shared" ref="L19:L26" si="2">D19-B19</f>
        <v>112.71499999999999</v>
      </c>
      <c r="M19" s="150">
        <f t="shared" ref="M19:M26" si="3">H19-F19</f>
        <v>36</v>
      </c>
    </row>
    <row r="20" spans="1:13" ht="14.4" hidden="1" customHeight="1" outlineLevel="1" x14ac:dyDescent="0.3">
      <c r="A20" s="119" t="s">
        <v>170</v>
      </c>
      <c r="B20" s="122">
        <v>370.47500000000002</v>
      </c>
      <c r="C20" s="113">
        <v>416.34300000000002</v>
      </c>
      <c r="D20" s="113">
        <v>356.30500000000001</v>
      </c>
      <c r="E20" s="134">
        <v>0.96175180511505498</v>
      </c>
      <c r="F20" s="122">
        <v>352</v>
      </c>
      <c r="G20" s="113">
        <v>367</v>
      </c>
      <c r="H20" s="113">
        <v>330</v>
      </c>
      <c r="I20" s="136">
        <v>0.9375</v>
      </c>
      <c r="J20" s="576">
        <v>0.96671999999999991</v>
      </c>
      <c r="K20" s="577"/>
      <c r="L20" s="149">
        <f t="shared" si="2"/>
        <v>-14.170000000000016</v>
      </c>
      <c r="M20" s="150">
        <f t="shared" si="3"/>
        <v>-22</v>
      </c>
    </row>
    <row r="21" spans="1:13" ht="14.4" hidden="1" customHeight="1" outlineLevel="1" x14ac:dyDescent="0.3">
      <c r="A21" s="119" t="s">
        <v>171</v>
      </c>
      <c r="B21" s="122">
        <v>26.425999999999998</v>
      </c>
      <c r="C21" s="113">
        <v>39.454000000000001</v>
      </c>
      <c r="D21" s="113">
        <v>35.371000000000002</v>
      </c>
      <c r="E21" s="134">
        <v>1.3384923938545374</v>
      </c>
      <c r="F21" s="122">
        <v>29</v>
      </c>
      <c r="G21" s="113">
        <v>35</v>
      </c>
      <c r="H21" s="113">
        <v>41</v>
      </c>
      <c r="I21" s="136">
        <v>1.4137931034482758</v>
      </c>
      <c r="J21" s="576">
        <v>1.11744</v>
      </c>
      <c r="K21" s="577"/>
      <c r="L21" s="149">
        <f t="shared" si="2"/>
        <v>8.9450000000000038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1.2210000000000001</v>
      </c>
      <c r="C22" s="113">
        <v>0.38</v>
      </c>
      <c r="D22" s="113">
        <v>0</v>
      </c>
      <c r="E22" s="134" t="s">
        <v>571</v>
      </c>
      <c r="F22" s="122">
        <v>1</v>
      </c>
      <c r="G22" s="113">
        <v>1</v>
      </c>
      <c r="H22" s="113">
        <v>0</v>
      </c>
      <c r="I22" s="136" t="s">
        <v>571</v>
      </c>
      <c r="J22" s="576">
        <v>0.96</v>
      </c>
      <c r="K22" s="577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132.09399999999999</v>
      </c>
      <c r="C23" s="113">
        <v>161.39599999999999</v>
      </c>
      <c r="D23" s="113">
        <v>148.46899999999999</v>
      </c>
      <c r="E23" s="134">
        <v>1.1239647523733098</v>
      </c>
      <c r="F23" s="122">
        <v>145</v>
      </c>
      <c r="G23" s="113">
        <v>145</v>
      </c>
      <c r="H23" s="113">
        <v>144</v>
      </c>
      <c r="I23" s="136">
        <v>0.99310344827586206</v>
      </c>
      <c r="J23" s="576">
        <v>0.98495999999999995</v>
      </c>
      <c r="K23" s="577"/>
      <c r="L23" s="149">
        <f t="shared" si="2"/>
        <v>16.375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53.667999999999999</v>
      </c>
      <c r="C24" s="113">
        <v>44.212000000000003</v>
      </c>
      <c r="D24" s="113">
        <v>48.344999999999999</v>
      </c>
      <c r="E24" s="134">
        <v>0.90081612879183126</v>
      </c>
      <c r="F24" s="122">
        <v>40</v>
      </c>
      <c r="G24" s="113">
        <v>41</v>
      </c>
      <c r="H24" s="113">
        <v>45</v>
      </c>
      <c r="I24" s="136">
        <v>1.125</v>
      </c>
      <c r="J24" s="576">
        <v>1.0147199999999998</v>
      </c>
      <c r="K24" s="577"/>
      <c r="L24" s="149">
        <f t="shared" si="2"/>
        <v>-5.3230000000000004</v>
      </c>
      <c r="M24" s="150">
        <f t="shared" si="3"/>
        <v>5</v>
      </c>
    </row>
    <row r="25" spans="1:13" ht="14.4" hidden="1" customHeight="1" outlineLevel="1" thickBot="1" x14ac:dyDescent="0.35">
      <c r="A25" s="244" t="s">
        <v>212</v>
      </c>
      <c r="B25" s="245">
        <v>7.6689999999999996</v>
      </c>
      <c r="C25" s="246">
        <v>20.713999999999999</v>
      </c>
      <c r="D25" s="246">
        <v>15.86</v>
      </c>
      <c r="E25" s="247"/>
      <c r="F25" s="245">
        <v>11</v>
      </c>
      <c r="G25" s="246">
        <v>8</v>
      </c>
      <c r="H25" s="246">
        <v>10</v>
      </c>
      <c r="I25" s="249"/>
      <c r="J25" s="364"/>
      <c r="K25" s="365"/>
      <c r="L25" s="252">
        <f>D25-B25</f>
        <v>8.1909999999999989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1186.7060000000001</v>
      </c>
      <c r="C26" s="153">
        <f>SUM(C18:C25)</f>
        <v>1356.838</v>
      </c>
      <c r="D26" s="153">
        <f>SUM(D18:D25)</f>
        <v>1313.9870000000001</v>
      </c>
      <c r="E26" s="154">
        <f>IF(OR(D26=0,B26=0),0,D26/B26)</f>
        <v>1.1072557145577759</v>
      </c>
      <c r="F26" s="152">
        <f>SUM(F18:F25)</f>
        <v>1127</v>
      </c>
      <c r="G26" s="153">
        <f>SUM(G18:G25)</f>
        <v>1174</v>
      </c>
      <c r="H26" s="153">
        <f>SUM(H18:H25)</f>
        <v>1123</v>
      </c>
      <c r="I26" s="155">
        <f>IF(OR(H26=0,F26=0),0,H26/F26)</f>
        <v>0.9964507542147294</v>
      </c>
      <c r="J26" s="123"/>
      <c r="K26" s="123"/>
      <c r="L26" s="145">
        <f t="shared" si="2"/>
        <v>127.28099999999995</v>
      </c>
      <c r="M26" s="156">
        <f t="shared" si="3"/>
        <v>-4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571</v>
      </c>
      <c r="F31" s="132">
        <v>0</v>
      </c>
      <c r="G31" s="114">
        <v>0</v>
      </c>
      <c r="H31" s="114">
        <v>0</v>
      </c>
      <c r="I31" s="133" t="s">
        <v>571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571</v>
      </c>
      <c r="F32" s="135">
        <v>0</v>
      </c>
      <c r="G32" s="113">
        <v>0</v>
      </c>
      <c r="H32" s="113">
        <v>0</v>
      </c>
      <c r="I32" s="136" t="s">
        <v>571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571</v>
      </c>
      <c r="F33" s="135">
        <v>0</v>
      </c>
      <c r="G33" s="113">
        <v>0</v>
      </c>
      <c r="H33" s="113">
        <v>0</v>
      </c>
      <c r="I33" s="136" t="s">
        <v>571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571</v>
      </c>
      <c r="F34" s="135">
        <v>0</v>
      </c>
      <c r="G34" s="113">
        <v>0</v>
      </c>
      <c r="H34" s="113">
        <v>0</v>
      </c>
      <c r="I34" s="136" t="s">
        <v>571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571</v>
      </c>
      <c r="F35" s="135">
        <v>0</v>
      </c>
      <c r="G35" s="113">
        <v>0</v>
      </c>
      <c r="H35" s="113">
        <v>0</v>
      </c>
      <c r="I35" s="136" t="s">
        <v>571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571</v>
      </c>
      <c r="F36" s="135">
        <v>0</v>
      </c>
      <c r="G36" s="113">
        <v>0</v>
      </c>
      <c r="H36" s="113">
        <v>0</v>
      </c>
      <c r="I36" s="136" t="s">
        <v>571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571</v>
      </c>
      <c r="F37" s="135">
        <v>0</v>
      </c>
      <c r="G37" s="113">
        <v>0</v>
      </c>
      <c r="H37" s="113">
        <v>0</v>
      </c>
      <c r="I37" s="136" t="s">
        <v>571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571</v>
      </c>
      <c r="F38" s="248">
        <v>0</v>
      </c>
      <c r="G38" s="246">
        <v>0</v>
      </c>
      <c r="H38" s="246">
        <v>0</v>
      </c>
      <c r="I38" s="249" t="s">
        <v>571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2696.45</v>
      </c>
      <c r="C35" s="204">
        <v>2055</v>
      </c>
      <c r="D35" s="87">
        <f t="shared" si="0"/>
        <v>-641.44999999999982</v>
      </c>
      <c r="E35" s="88">
        <f t="shared" si="1"/>
        <v>0.76211314876967873</v>
      </c>
      <c r="F35" s="89">
        <v>298.82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3565.5</v>
      </c>
      <c r="C36" s="204">
        <v>2820</v>
      </c>
      <c r="D36" s="87">
        <f t="shared" si="0"/>
        <v>-745.5</v>
      </c>
      <c r="E36" s="88">
        <f t="shared" si="1"/>
        <v>0.79091291543962983</v>
      </c>
      <c r="F36" s="89">
        <v>443.7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4417.59</v>
      </c>
      <c r="C37" s="204">
        <v>3430</v>
      </c>
      <c r="D37" s="87">
        <f t="shared" si="0"/>
        <v>-987.59000000000015</v>
      </c>
      <c r="E37" s="88">
        <f t="shared" si="1"/>
        <v>0.77644145337163473</v>
      </c>
      <c r="F37" s="89">
        <v>489.27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5379.34</v>
      </c>
      <c r="C38" s="204">
        <v>4113</v>
      </c>
      <c r="D38" s="87">
        <f t="shared" si="0"/>
        <v>-1266.3400000000001</v>
      </c>
      <c r="E38" s="88">
        <f t="shared" si="1"/>
        <v>0.76459193878802978</v>
      </c>
      <c r="F38" s="89">
        <v>525.95000000000005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6452.95</v>
      </c>
      <c r="C39" s="204">
        <v>4932</v>
      </c>
      <c r="D39" s="87">
        <f t="shared" si="0"/>
        <v>-1520.9499999999998</v>
      </c>
      <c r="E39" s="88">
        <f t="shared" si="1"/>
        <v>0.76430159849371215</v>
      </c>
      <c r="F39" s="89">
        <v>618.47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7478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7134</v>
      </c>
      <c r="B5" s="853"/>
      <c r="C5" s="854"/>
      <c r="D5" s="855"/>
      <c r="E5" s="856">
        <v>1</v>
      </c>
      <c r="F5" s="857">
        <v>7.77</v>
      </c>
      <c r="G5" s="858">
        <v>13</v>
      </c>
      <c r="H5" s="859"/>
      <c r="I5" s="860"/>
      <c r="J5" s="861"/>
      <c r="K5" s="862">
        <v>7.77</v>
      </c>
      <c r="L5" s="859">
        <v>5</v>
      </c>
      <c r="M5" s="859">
        <v>45</v>
      </c>
      <c r="N5" s="863">
        <v>15.05</v>
      </c>
      <c r="O5" s="859" t="s">
        <v>7135</v>
      </c>
      <c r="P5" s="864" t="s">
        <v>7136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7137</v>
      </c>
      <c r="B6" s="823">
        <v>1</v>
      </c>
      <c r="C6" s="824">
        <v>15.67</v>
      </c>
      <c r="D6" s="825">
        <v>15</v>
      </c>
      <c r="E6" s="837"/>
      <c r="F6" s="817"/>
      <c r="G6" s="818"/>
      <c r="H6" s="816">
        <v>1</v>
      </c>
      <c r="I6" s="817">
        <v>12.38</v>
      </c>
      <c r="J6" s="826">
        <v>23</v>
      </c>
      <c r="K6" s="819">
        <v>12.38</v>
      </c>
      <c r="L6" s="816">
        <v>7</v>
      </c>
      <c r="M6" s="816">
        <v>61</v>
      </c>
      <c r="N6" s="820">
        <v>20.350000000000001</v>
      </c>
      <c r="O6" s="816" t="s">
        <v>7135</v>
      </c>
      <c r="P6" s="835" t="s">
        <v>7138</v>
      </c>
      <c r="Q6" s="821">
        <f t="shared" ref="Q6:R69" si="0">H6-B6</f>
        <v>0</v>
      </c>
      <c r="R6" s="821">
        <f t="shared" si="0"/>
        <v>-3.2899999999999991</v>
      </c>
      <c r="S6" s="832">
        <f t="shared" ref="S6:S69" si="1">IF(H6=0,"",H6*N6)</f>
        <v>20.350000000000001</v>
      </c>
      <c r="T6" s="832">
        <f t="shared" ref="T6:T69" si="2">IF(H6=0,"",H6*J6)</f>
        <v>23</v>
      </c>
      <c r="U6" s="832">
        <f t="shared" ref="U6:U69" si="3">IF(H6=0,"",T6-S6)</f>
        <v>2.6499999999999986</v>
      </c>
      <c r="V6" s="836">
        <f t="shared" ref="V6:V69" si="4">IF(H6=0,"",T6/S6)</f>
        <v>1.1302211302211302</v>
      </c>
      <c r="W6" s="822">
        <v>2.65</v>
      </c>
    </row>
    <row r="7" spans="1:23" ht="14.4" customHeight="1" x14ac:dyDescent="0.3">
      <c r="A7" s="884" t="s">
        <v>7139</v>
      </c>
      <c r="B7" s="868">
        <v>2</v>
      </c>
      <c r="C7" s="869">
        <v>26.51</v>
      </c>
      <c r="D7" s="827">
        <v>20.5</v>
      </c>
      <c r="E7" s="870">
        <v>2</v>
      </c>
      <c r="F7" s="871">
        <v>25.3</v>
      </c>
      <c r="G7" s="828">
        <v>24.5</v>
      </c>
      <c r="H7" s="872"/>
      <c r="I7" s="871"/>
      <c r="J7" s="828"/>
      <c r="K7" s="873">
        <v>12.65</v>
      </c>
      <c r="L7" s="872">
        <v>7</v>
      </c>
      <c r="M7" s="872">
        <v>61</v>
      </c>
      <c r="N7" s="874">
        <v>20.38</v>
      </c>
      <c r="O7" s="872" t="s">
        <v>7135</v>
      </c>
      <c r="P7" s="875" t="s">
        <v>7140</v>
      </c>
      <c r="Q7" s="876">
        <f t="shared" si="0"/>
        <v>-2</v>
      </c>
      <c r="R7" s="876">
        <f t="shared" si="0"/>
        <v>-26.51</v>
      </c>
      <c r="S7" s="877" t="str">
        <f t="shared" si="1"/>
        <v/>
      </c>
      <c r="T7" s="877" t="str">
        <f t="shared" si="2"/>
        <v/>
      </c>
      <c r="U7" s="877" t="str">
        <f t="shared" si="3"/>
        <v/>
      </c>
      <c r="V7" s="878" t="str">
        <f t="shared" si="4"/>
        <v/>
      </c>
      <c r="W7" s="829"/>
    </row>
    <row r="8" spans="1:23" ht="14.4" customHeight="1" x14ac:dyDescent="0.3">
      <c r="A8" s="883" t="s">
        <v>7141</v>
      </c>
      <c r="B8" s="823">
        <v>1</v>
      </c>
      <c r="C8" s="824">
        <v>3.29</v>
      </c>
      <c r="D8" s="825">
        <v>11</v>
      </c>
      <c r="E8" s="837"/>
      <c r="F8" s="817"/>
      <c r="G8" s="818"/>
      <c r="H8" s="816"/>
      <c r="I8" s="817"/>
      <c r="J8" s="818"/>
      <c r="K8" s="819">
        <v>3.29</v>
      </c>
      <c r="L8" s="816">
        <v>3</v>
      </c>
      <c r="M8" s="816">
        <v>31</v>
      </c>
      <c r="N8" s="820">
        <v>10.41</v>
      </c>
      <c r="O8" s="816" t="s">
        <v>7135</v>
      </c>
      <c r="P8" s="835" t="s">
        <v>7142</v>
      </c>
      <c r="Q8" s="821">
        <f t="shared" si="0"/>
        <v>-1</v>
      </c>
      <c r="R8" s="821">
        <f t="shared" si="0"/>
        <v>-3.29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6" t="str">
        <f t="shared" si="4"/>
        <v/>
      </c>
      <c r="W8" s="822"/>
    </row>
    <row r="9" spans="1:23" ht="14.4" customHeight="1" x14ac:dyDescent="0.3">
      <c r="A9" s="883" t="s">
        <v>7143</v>
      </c>
      <c r="B9" s="832"/>
      <c r="C9" s="833"/>
      <c r="D9" s="834"/>
      <c r="E9" s="813">
        <v>1</v>
      </c>
      <c r="F9" s="814">
        <v>2.2799999999999998</v>
      </c>
      <c r="G9" s="815">
        <v>3</v>
      </c>
      <c r="H9" s="816"/>
      <c r="I9" s="817"/>
      <c r="J9" s="818"/>
      <c r="K9" s="819">
        <v>2.2799999999999998</v>
      </c>
      <c r="L9" s="816">
        <v>3</v>
      </c>
      <c r="M9" s="816">
        <v>26</v>
      </c>
      <c r="N9" s="820">
        <v>8.7100000000000009</v>
      </c>
      <c r="O9" s="816" t="s">
        <v>7135</v>
      </c>
      <c r="P9" s="835" t="s">
        <v>7144</v>
      </c>
      <c r="Q9" s="821">
        <f t="shared" si="0"/>
        <v>0</v>
      </c>
      <c r="R9" s="821">
        <f t="shared" si="0"/>
        <v>0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6" t="str">
        <f t="shared" si="4"/>
        <v/>
      </c>
      <c r="W9" s="822"/>
    </row>
    <row r="10" spans="1:23" ht="14.4" customHeight="1" x14ac:dyDescent="0.3">
      <c r="A10" s="883" t="s">
        <v>7145</v>
      </c>
      <c r="B10" s="832">
        <v>2</v>
      </c>
      <c r="C10" s="833">
        <v>0.9</v>
      </c>
      <c r="D10" s="834">
        <v>3</v>
      </c>
      <c r="E10" s="837">
        <v>3</v>
      </c>
      <c r="F10" s="817">
        <v>1.35</v>
      </c>
      <c r="G10" s="818">
        <v>2.2999999999999998</v>
      </c>
      <c r="H10" s="813">
        <v>5</v>
      </c>
      <c r="I10" s="814">
        <v>2.2400000000000002</v>
      </c>
      <c r="J10" s="815">
        <v>3</v>
      </c>
      <c r="K10" s="819">
        <v>0.45</v>
      </c>
      <c r="L10" s="816">
        <v>1</v>
      </c>
      <c r="M10" s="816">
        <v>9</v>
      </c>
      <c r="N10" s="820">
        <v>3.12</v>
      </c>
      <c r="O10" s="816" t="s">
        <v>7135</v>
      </c>
      <c r="P10" s="835" t="s">
        <v>7146</v>
      </c>
      <c r="Q10" s="821">
        <f t="shared" si="0"/>
        <v>3</v>
      </c>
      <c r="R10" s="821">
        <f t="shared" si="0"/>
        <v>1.3400000000000003</v>
      </c>
      <c r="S10" s="832">
        <f t="shared" si="1"/>
        <v>15.600000000000001</v>
      </c>
      <c r="T10" s="832">
        <f t="shared" si="2"/>
        <v>15</v>
      </c>
      <c r="U10" s="832">
        <f t="shared" si="3"/>
        <v>-0.60000000000000142</v>
      </c>
      <c r="V10" s="836">
        <f t="shared" si="4"/>
        <v>0.96153846153846145</v>
      </c>
      <c r="W10" s="822">
        <v>0.88</v>
      </c>
    </row>
    <row r="11" spans="1:23" ht="14.4" customHeight="1" x14ac:dyDescent="0.3">
      <c r="A11" s="884" t="s">
        <v>7147</v>
      </c>
      <c r="B11" s="877"/>
      <c r="C11" s="879"/>
      <c r="D11" s="838"/>
      <c r="E11" s="870">
        <v>2</v>
      </c>
      <c r="F11" s="871">
        <v>1.23</v>
      </c>
      <c r="G11" s="828">
        <v>4</v>
      </c>
      <c r="H11" s="880"/>
      <c r="I11" s="881"/>
      <c r="J11" s="830"/>
      <c r="K11" s="873">
        <v>0.61</v>
      </c>
      <c r="L11" s="872">
        <v>1</v>
      </c>
      <c r="M11" s="872">
        <v>11</v>
      </c>
      <c r="N11" s="874">
        <v>3.61</v>
      </c>
      <c r="O11" s="872" t="s">
        <v>7135</v>
      </c>
      <c r="P11" s="875" t="s">
        <v>7148</v>
      </c>
      <c r="Q11" s="876">
        <f t="shared" si="0"/>
        <v>0</v>
      </c>
      <c r="R11" s="876">
        <f t="shared" si="0"/>
        <v>0</v>
      </c>
      <c r="S11" s="877" t="str">
        <f t="shared" si="1"/>
        <v/>
      </c>
      <c r="T11" s="877" t="str">
        <f t="shared" si="2"/>
        <v/>
      </c>
      <c r="U11" s="877" t="str">
        <f t="shared" si="3"/>
        <v/>
      </c>
      <c r="V11" s="878" t="str">
        <f t="shared" si="4"/>
        <v/>
      </c>
      <c r="W11" s="829"/>
    </row>
    <row r="12" spans="1:23" ht="14.4" customHeight="1" x14ac:dyDescent="0.3">
      <c r="A12" s="883" t="s">
        <v>7149</v>
      </c>
      <c r="B12" s="832"/>
      <c r="C12" s="833"/>
      <c r="D12" s="834"/>
      <c r="E12" s="837"/>
      <c r="F12" s="817"/>
      <c r="G12" s="818"/>
      <c r="H12" s="813">
        <v>1</v>
      </c>
      <c r="I12" s="814">
        <v>0.24</v>
      </c>
      <c r="J12" s="826">
        <v>3</v>
      </c>
      <c r="K12" s="819">
        <v>0.24</v>
      </c>
      <c r="L12" s="816">
        <v>1</v>
      </c>
      <c r="M12" s="816">
        <v>5</v>
      </c>
      <c r="N12" s="820">
        <v>1.77</v>
      </c>
      <c r="O12" s="816" t="s">
        <v>7135</v>
      </c>
      <c r="P12" s="835" t="s">
        <v>7150</v>
      </c>
      <c r="Q12" s="821">
        <f t="shared" si="0"/>
        <v>1</v>
      </c>
      <c r="R12" s="821">
        <f t="shared" si="0"/>
        <v>0.24</v>
      </c>
      <c r="S12" s="832">
        <f t="shared" si="1"/>
        <v>1.77</v>
      </c>
      <c r="T12" s="832">
        <f t="shared" si="2"/>
        <v>3</v>
      </c>
      <c r="U12" s="832">
        <f t="shared" si="3"/>
        <v>1.23</v>
      </c>
      <c r="V12" s="836">
        <f t="shared" si="4"/>
        <v>1.6949152542372881</v>
      </c>
      <c r="W12" s="822">
        <v>1.23</v>
      </c>
    </row>
    <row r="13" spans="1:23" ht="14.4" customHeight="1" x14ac:dyDescent="0.3">
      <c r="A13" s="883" t="s">
        <v>7151</v>
      </c>
      <c r="B13" s="823">
        <v>8</v>
      </c>
      <c r="C13" s="824">
        <v>10.23</v>
      </c>
      <c r="D13" s="825">
        <v>4.8</v>
      </c>
      <c r="E13" s="837">
        <v>3</v>
      </c>
      <c r="F13" s="817">
        <v>3.73</v>
      </c>
      <c r="G13" s="818">
        <v>3</v>
      </c>
      <c r="H13" s="816">
        <v>2</v>
      </c>
      <c r="I13" s="817">
        <v>2.62</v>
      </c>
      <c r="J13" s="818">
        <v>3.5</v>
      </c>
      <c r="K13" s="819">
        <v>1.24</v>
      </c>
      <c r="L13" s="816">
        <v>2</v>
      </c>
      <c r="M13" s="816">
        <v>18</v>
      </c>
      <c r="N13" s="820">
        <v>5.94</v>
      </c>
      <c r="O13" s="816" t="s">
        <v>7135</v>
      </c>
      <c r="P13" s="835" t="s">
        <v>7152</v>
      </c>
      <c r="Q13" s="821">
        <f t="shared" si="0"/>
        <v>-6</v>
      </c>
      <c r="R13" s="821">
        <f t="shared" si="0"/>
        <v>-7.61</v>
      </c>
      <c r="S13" s="832">
        <f t="shared" si="1"/>
        <v>11.88</v>
      </c>
      <c r="T13" s="832">
        <f t="shared" si="2"/>
        <v>7</v>
      </c>
      <c r="U13" s="832">
        <f t="shared" si="3"/>
        <v>-4.8800000000000008</v>
      </c>
      <c r="V13" s="836">
        <f t="shared" si="4"/>
        <v>0.58922558922558921</v>
      </c>
      <c r="W13" s="822"/>
    </row>
    <row r="14" spans="1:23" ht="14.4" customHeight="1" x14ac:dyDescent="0.3">
      <c r="A14" s="884" t="s">
        <v>7153</v>
      </c>
      <c r="B14" s="868">
        <v>1</v>
      </c>
      <c r="C14" s="869">
        <v>2.5</v>
      </c>
      <c r="D14" s="827">
        <v>11</v>
      </c>
      <c r="E14" s="870">
        <v>1</v>
      </c>
      <c r="F14" s="871">
        <v>0.86</v>
      </c>
      <c r="G14" s="828">
        <v>1</v>
      </c>
      <c r="H14" s="872">
        <v>1</v>
      </c>
      <c r="I14" s="871">
        <v>2.5</v>
      </c>
      <c r="J14" s="828">
        <v>5</v>
      </c>
      <c r="K14" s="873">
        <v>2.5</v>
      </c>
      <c r="L14" s="872">
        <v>4</v>
      </c>
      <c r="M14" s="872">
        <v>35</v>
      </c>
      <c r="N14" s="874">
        <v>11.72</v>
      </c>
      <c r="O14" s="872" t="s">
        <v>7135</v>
      </c>
      <c r="P14" s="875" t="s">
        <v>7154</v>
      </c>
      <c r="Q14" s="876">
        <f t="shared" si="0"/>
        <v>0</v>
      </c>
      <c r="R14" s="876">
        <f t="shared" si="0"/>
        <v>0</v>
      </c>
      <c r="S14" s="877">
        <f t="shared" si="1"/>
        <v>11.72</v>
      </c>
      <c r="T14" s="877">
        <f t="shared" si="2"/>
        <v>5</v>
      </c>
      <c r="U14" s="877">
        <f t="shared" si="3"/>
        <v>-6.7200000000000006</v>
      </c>
      <c r="V14" s="878">
        <f t="shared" si="4"/>
        <v>0.42662116040955628</v>
      </c>
      <c r="W14" s="829"/>
    </row>
    <row r="15" spans="1:23" ht="14.4" customHeight="1" x14ac:dyDescent="0.3">
      <c r="A15" s="883" t="s">
        <v>7155</v>
      </c>
      <c r="B15" s="832">
        <v>1</v>
      </c>
      <c r="C15" s="833">
        <v>0.62</v>
      </c>
      <c r="D15" s="834">
        <v>2</v>
      </c>
      <c r="E15" s="837">
        <v>1</v>
      </c>
      <c r="F15" s="817">
        <v>0.64</v>
      </c>
      <c r="G15" s="818">
        <v>4</v>
      </c>
      <c r="H15" s="813">
        <v>1</v>
      </c>
      <c r="I15" s="814">
        <v>0.31</v>
      </c>
      <c r="J15" s="815">
        <v>1</v>
      </c>
      <c r="K15" s="819">
        <v>0.62</v>
      </c>
      <c r="L15" s="816">
        <v>2</v>
      </c>
      <c r="M15" s="816">
        <v>18</v>
      </c>
      <c r="N15" s="820">
        <v>5.93</v>
      </c>
      <c r="O15" s="816" t="s">
        <v>7135</v>
      </c>
      <c r="P15" s="835" t="s">
        <v>7156</v>
      </c>
      <c r="Q15" s="821">
        <f t="shared" si="0"/>
        <v>0</v>
      </c>
      <c r="R15" s="821">
        <f t="shared" si="0"/>
        <v>-0.31</v>
      </c>
      <c r="S15" s="832">
        <f t="shared" si="1"/>
        <v>5.93</v>
      </c>
      <c r="T15" s="832">
        <f t="shared" si="2"/>
        <v>1</v>
      </c>
      <c r="U15" s="832">
        <f t="shared" si="3"/>
        <v>-4.93</v>
      </c>
      <c r="V15" s="836">
        <f t="shared" si="4"/>
        <v>0.16863406408094436</v>
      </c>
      <c r="W15" s="822"/>
    </row>
    <row r="16" spans="1:23" ht="14.4" customHeight="1" x14ac:dyDescent="0.3">
      <c r="A16" s="883" t="s">
        <v>7157</v>
      </c>
      <c r="B16" s="832">
        <v>1</v>
      </c>
      <c r="C16" s="833">
        <v>0.5</v>
      </c>
      <c r="D16" s="834">
        <v>3</v>
      </c>
      <c r="E16" s="837">
        <v>2</v>
      </c>
      <c r="F16" s="817">
        <v>0.99</v>
      </c>
      <c r="G16" s="818">
        <v>2.5</v>
      </c>
      <c r="H16" s="813">
        <v>3</v>
      </c>
      <c r="I16" s="814">
        <v>1.49</v>
      </c>
      <c r="J16" s="815">
        <v>3.7</v>
      </c>
      <c r="K16" s="819">
        <v>0.5</v>
      </c>
      <c r="L16" s="816">
        <v>2</v>
      </c>
      <c r="M16" s="816">
        <v>18</v>
      </c>
      <c r="N16" s="820">
        <v>6.02</v>
      </c>
      <c r="O16" s="816" t="s">
        <v>7135</v>
      </c>
      <c r="P16" s="835" t="s">
        <v>7158</v>
      </c>
      <c r="Q16" s="821">
        <f t="shared" si="0"/>
        <v>2</v>
      </c>
      <c r="R16" s="821">
        <f t="shared" si="0"/>
        <v>0.99</v>
      </c>
      <c r="S16" s="832">
        <f t="shared" si="1"/>
        <v>18.059999999999999</v>
      </c>
      <c r="T16" s="832">
        <f t="shared" si="2"/>
        <v>11.100000000000001</v>
      </c>
      <c r="U16" s="832">
        <f t="shared" si="3"/>
        <v>-6.9599999999999973</v>
      </c>
      <c r="V16" s="836">
        <f t="shared" si="4"/>
        <v>0.61461794019933569</v>
      </c>
      <c r="W16" s="822"/>
    </row>
    <row r="17" spans="1:23" ht="14.4" customHeight="1" x14ac:dyDescent="0.3">
      <c r="A17" s="883" t="s">
        <v>7159</v>
      </c>
      <c r="B17" s="832">
        <v>6</v>
      </c>
      <c r="C17" s="833">
        <v>4.0599999999999996</v>
      </c>
      <c r="D17" s="834">
        <v>3.8</v>
      </c>
      <c r="E17" s="837">
        <v>3</v>
      </c>
      <c r="F17" s="817">
        <v>2.0299999999999998</v>
      </c>
      <c r="G17" s="818">
        <v>3.3</v>
      </c>
      <c r="H17" s="813">
        <v>6</v>
      </c>
      <c r="I17" s="814">
        <v>4.05</v>
      </c>
      <c r="J17" s="815">
        <v>3.2</v>
      </c>
      <c r="K17" s="819">
        <v>0.67</v>
      </c>
      <c r="L17" s="816">
        <v>2</v>
      </c>
      <c r="M17" s="816">
        <v>18</v>
      </c>
      <c r="N17" s="820">
        <v>6.08</v>
      </c>
      <c r="O17" s="816" t="s">
        <v>7135</v>
      </c>
      <c r="P17" s="835" t="s">
        <v>7160</v>
      </c>
      <c r="Q17" s="821">
        <f t="shared" si="0"/>
        <v>0</v>
      </c>
      <c r="R17" s="821">
        <f t="shared" si="0"/>
        <v>-9.9999999999997868E-3</v>
      </c>
      <c r="S17" s="832">
        <f t="shared" si="1"/>
        <v>36.480000000000004</v>
      </c>
      <c r="T17" s="832">
        <f t="shared" si="2"/>
        <v>19.200000000000003</v>
      </c>
      <c r="U17" s="832">
        <f t="shared" si="3"/>
        <v>-17.28</v>
      </c>
      <c r="V17" s="836">
        <f t="shared" si="4"/>
        <v>0.52631578947368418</v>
      </c>
      <c r="W17" s="822"/>
    </row>
    <row r="18" spans="1:23" ht="14.4" customHeight="1" x14ac:dyDescent="0.3">
      <c r="A18" s="884" t="s">
        <v>7161</v>
      </c>
      <c r="B18" s="877">
        <v>1</v>
      </c>
      <c r="C18" s="879">
        <v>1.1200000000000001</v>
      </c>
      <c r="D18" s="838">
        <v>4</v>
      </c>
      <c r="E18" s="870">
        <v>3</v>
      </c>
      <c r="F18" s="871">
        <v>3.37</v>
      </c>
      <c r="G18" s="828">
        <v>6</v>
      </c>
      <c r="H18" s="880">
        <v>2</v>
      </c>
      <c r="I18" s="881">
        <v>2.23</v>
      </c>
      <c r="J18" s="830">
        <v>6</v>
      </c>
      <c r="K18" s="873">
        <v>1.1200000000000001</v>
      </c>
      <c r="L18" s="872">
        <v>3</v>
      </c>
      <c r="M18" s="872">
        <v>26</v>
      </c>
      <c r="N18" s="874">
        <v>8.58</v>
      </c>
      <c r="O18" s="872" t="s">
        <v>7135</v>
      </c>
      <c r="P18" s="875" t="s">
        <v>7162</v>
      </c>
      <c r="Q18" s="876">
        <f t="shared" si="0"/>
        <v>1</v>
      </c>
      <c r="R18" s="876">
        <f t="shared" si="0"/>
        <v>1.1099999999999999</v>
      </c>
      <c r="S18" s="877">
        <f t="shared" si="1"/>
        <v>17.16</v>
      </c>
      <c r="T18" s="877">
        <f t="shared" si="2"/>
        <v>12</v>
      </c>
      <c r="U18" s="877">
        <f t="shared" si="3"/>
        <v>-5.16</v>
      </c>
      <c r="V18" s="878">
        <f t="shared" si="4"/>
        <v>0.69930069930069927</v>
      </c>
      <c r="W18" s="829"/>
    </row>
    <row r="19" spans="1:23" ht="14.4" customHeight="1" x14ac:dyDescent="0.3">
      <c r="A19" s="884" t="s">
        <v>7163</v>
      </c>
      <c r="B19" s="877"/>
      <c r="C19" s="879"/>
      <c r="D19" s="838"/>
      <c r="E19" s="870">
        <v>1</v>
      </c>
      <c r="F19" s="871">
        <v>2.38</v>
      </c>
      <c r="G19" s="828">
        <v>7</v>
      </c>
      <c r="H19" s="880"/>
      <c r="I19" s="881"/>
      <c r="J19" s="830"/>
      <c r="K19" s="873">
        <v>2.38</v>
      </c>
      <c r="L19" s="872">
        <v>3</v>
      </c>
      <c r="M19" s="872">
        <v>31</v>
      </c>
      <c r="N19" s="874">
        <v>10.33</v>
      </c>
      <c r="O19" s="872" t="s">
        <v>7135</v>
      </c>
      <c r="P19" s="875" t="s">
        <v>7164</v>
      </c>
      <c r="Q19" s="876">
        <f t="shared" si="0"/>
        <v>0</v>
      </c>
      <c r="R19" s="876">
        <f t="shared" si="0"/>
        <v>0</v>
      </c>
      <c r="S19" s="877" t="str">
        <f t="shared" si="1"/>
        <v/>
      </c>
      <c r="T19" s="877" t="str">
        <f t="shared" si="2"/>
        <v/>
      </c>
      <c r="U19" s="877" t="str">
        <f t="shared" si="3"/>
        <v/>
      </c>
      <c r="V19" s="878" t="str">
        <f t="shared" si="4"/>
        <v/>
      </c>
      <c r="W19" s="829"/>
    </row>
    <row r="20" spans="1:23" ht="14.4" customHeight="1" x14ac:dyDescent="0.3">
      <c r="A20" s="883" t="s">
        <v>7165</v>
      </c>
      <c r="B20" s="832">
        <v>82</v>
      </c>
      <c r="C20" s="833">
        <v>18.53</v>
      </c>
      <c r="D20" s="834">
        <v>2.8</v>
      </c>
      <c r="E20" s="837">
        <v>81</v>
      </c>
      <c r="F20" s="817">
        <v>18.29</v>
      </c>
      <c r="G20" s="818">
        <v>2.8</v>
      </c>
      <c r="H20" s="813">
        <v>87</v>
      </c>
      <c r="I20" s="814">
        <v>19.66</v>
      </c>
      <c r="J20" s="815">
        <v>2.5</v>
      </c>
      <c r="K20" s="819">
        <v>0.22</v>
      </c>
      <c r="L20" s="816">
        <v>1</v>
      </c>
      <c r="M20" s="816">
        <v>8</v>
      </c>
      <c r="N20" s="820">
        <v>2.8</v>
      </c>
      <c r="O20" s="816" t="s">
        <v>7135</v>
      </c>
      <c r="P20" s="835" t="s">
        <v>7166</v>
      </c>
      <c r="Q20" s="821">
        <f t="shared" si="0"/>
        <v>5</v>
      </c>
      <c r="R20" s="821">
        <f t="shared" si="0"/>
        <v>1.129999999999999</v>
      </c>
      <c r="S20" s="832">
        <f t="shared" si="1"/>
        <v>243.6</v>
      </c>
      <c r="T20" s="832">
        <f t="shared" si="2"/>
        <v>217.5</v>
      </c>
      <c r="U20" s="832">
        <f t="shared" si="3"/>
        <v>-26.099999999999994</v>
      </c>
      <c r="V20" s="836">
        <f t="shared" si="4"/>
        <v>0.8928571428571429</v>
      </c>
      <c r="W20" s="822">
        <v>12.6</v>
      </c>
    </row>
    <row r="21" spans="1:23" ht="14.4" customHeight="1" x14ac:dyDescent="0.3">
      <c r="A21" s="884" t="s">
        <v>7167</v>
      </c>
      <c r="B21" s="877">
        <v>16</v>
      </c>
      <c r="C21" s="879">
        <v>4.07</v>
      </c>
      <c r="D21" s="838">
        <v>2.8</v>
      </c>
      <c r="E21" s="870">
        <v>15</v>
      </c>
      <c r="F21" s="871">
        <v>3.85</v>
      </c>
      <c r="G21" s="828">
        <v>2.5</v>
      </c>
      <c r="H21" s="880">
        <v>19</v>
      </c>
      <c r="I21" s="881">
        <v>4.9000000000000004</v>
      </c>
      <c r="J21" s="830">
        <v>2.5</v>
      </c>
      <c r="K21" s="873">
        <v>0.25</v>
      </c>
      <c r="L21" s="872">
        <v>1</v>
      </c>
      <c r="M21" s="872">
        <v>9</v>
      </c>
      <c r="N21" s="874">
        <v>3.14</v>
      </c>
      <c r="O21" s="872" t="s">
        <v>7135</v>
      </c>
      <c r="P21" s="875" t="s">
        <v>7168</v>
      </c>
      <c r="Q21" s="876">
        <f t="shared" si="0"/>
        <v>3</v>
      </c>
      <c r="R21" s="876">
        <f t="shared" si="0"/>
        <v>0.83000000000000007</v>
      </c>
      <c r="S21" s="877">
        <f t="shared" si="1"/>
        <v>59.660000000000004</v>
      </c>
      <c r="T21" s="877">
        <f t="shared" si="2"/>
        <v>47.5</v>
      </c>
      <c r="U21" s="877">
        <f t="shared" si="3"/>
        <v>-12.160000000000004</v>
      </c>
      <c r="V21" s="878">
        <f t="shared" si="4"/>
        <v>0.79617834394904452</v>
      </c>
      <c r="W21" s="829">
        <v>0.86</v>
      </c>
    </row>
    <row r="22" spans="1:23" ht="14.4" customHeight="1" x14ac:dyDescent="0.3">
      <c r="A22" s="884" t="s">
        <v>7169</v>
      </c>
      <c r="B22" s="877">
        <v>1</v>
      </c>
      <c r="C22" s="879">
        <v>0.48</v>
      </c>
      <c r="D22" s="838">
        <v>3</v>
      </c>
      <c r="E22" s="870">
        <v>1</v>
      </c>
      <c r="F22" s="871">
        <v>0.48</v>
      </c>
      <c r="G22" s="828">
        <v>3</v>
      </c>
      <c r="H22" s="880"/>
      <c r="I22" s="881"/>
      <c r="J22" s="830"/>
      <c r="K22" s="873">
        <v>0.48</v>
      </c>
      <c r="L22" s="872">
        <v>2</v>
      </c>
      <c r="M22" s="872">
        <v>15</v>
      </c>
      <c r="N22" s="874">
        <v>4.8600000000000003</v>
      </c>
      <c r="O22" s="872" t="s">
        <v>7135</v>
      </c>
      <c r="P22" s="875" t="s">
        <v>7170</v>
      </c>
      <c r="Q22" s="876">
        <f t="shared" si="0"/>
        <v>-1</v>
      </c>
      <c r="R22" s="876">
        <f t="shared" si="0"/>
        <v>-0.48</v>
      </c>
      <c r="S22" s="877" t="str">
        <f t="shared" si="1"/>
        <v/>
      </c>
      <c r="T22" s="877" t="str">
        <f t="shared" si="2"/>
        <v/>
      </c>
      <c r="U22" s="877" t="str">
        <f t="shared" si="3"/>
        <v/>
      </c>
      <c r="V22" s="878" t="str">
        <f t="shared" si="4"/>
        <v/>
      </c>
      <c r="W22" s="829"/>
    </row>
    <row r="23" spans="1:23" ht="14.4" customHeight="1" x14ac:dyDescent="0.3">
      <c r="A23" s="883" t="s">
        <v>7171</v>
      </c>
      <c r="B23" s="832"/>
      <c r="C23" s="833"/>
      <c r="D23" s="834"/>
      <c r="E23" s="837"/>
      <c r="F23" s="817"/>
      <c r="G23" s="818"/>
      <c r="H23" s="813">
        <v>1</v>
      </c>
      <c r="I23" s="814">
        <v>1.1399999999999999</v>
      </c>
      <c r="J23" s="815">
        <v>4</v>
      </c>
      <c r="K23" s="819">
        <v>1.1399999999999999</v>
      </c>
      <c r="L23" s="816">
        <v>2</v>
      </c>
      <c r="M23" s="816">
        <v>20</v>
      </c>
      <c r="N23" s="820">
        <v>6.69</v>
      </c>
      <c r="O23" s="816" t="s">
        <v>7135</v>
      </c>
      <c r="P23" s="835" t="s">
        <v>7172</v>
      </c>
      <c r="Q23" s="821">
        <f t="shared" si="0"/>
        <v>1</v>
      </c>
      <c r="R23" s="821">
        <f t="shared" si="0"/>
        <v>1.1399999999999999</v>
      </c>
      <c r="S23" s="832">
        <f t="shared" si="1"/>
        <v>6.69</v>
      </c>
      <c r="T23" s="832">
        <f t="shared" si="2"/>
        <v>4</v>
      </c>
      <c r="U23" s="832">
        <f t="shared" si="3"/>
        <v>-2.6900000000000004</v>
      </c>
      <c r="V23" s="836">
        <f t="shared" si="4"/>
        <v>0.59790732436472338</v>
      </c>
      <c r="W23" s="822"/>
    </row>
    <row r="24" spans="1:23" ht="14.4" customHeight="1" x14ac:dyDescent="0.3">
      <c r="A24" s="884" t="s">
        <v>7173</v>
      </c>
      <c r="B24" s="877"/>
      <c r="C24" s="879"/>
      <c r="D24" s="838"/>
      <c r="E24" s="870"/>
      <c r="F24" s="871"/>
      <c r="G24" s="828"/>
      <c r="H24" s="880">
        <v>1</v>
      </c>
      <c r="I24" s="881">
        <v>2.1800000000000002</v>
      </c>
      <c r="J24" s="830">
        <v>7</v>
      </c>
      <c r="K24" s="873">
        <v>2.1800000000000002</v>
      </c>
      <c r="L24" s="872">
        <v>3</v>
      </c>
      <c r="M24" s="872">
        <v>31</v>
      </c>
      <c r="N24" s="874">
        <v>10.41</v>
      </c>
      <c r="O24" s="872" t="s">
        <v>7135</v>
      </c>
      <c r="P24" s="875" t="s">
        <v>7174</v>
      </c>
      <c r="Q24" s="876">
        <f t="shared" si="0"/>
        <v>1</v>
      </c>
      <c r="R24" s="876">
        <f t="shared" si="0"/>
        <v>2.1800000000000002</v>
      </c>
      <c r="S24" s="877">
        <f t="shared" si="1"/>
        <v>10.41</v>
      </c>
      <c r="T24" s="877">
        <f t="shared" si="2"/>
        <v>7</v>
      </c>
      <c r="U24" s="877">
        <f t="shared" si="3"/>
        <v>-3.41</v>
      </c>
      <c r="V24" s="878">
        <f t="shared" si="4"/>
        <v>0.67243035542747354</v>
      </c>
      <c r="W24" s="829"/>
    </row>
    <row r="25" spans="1:23" ht="14.4" customHeight="1" x14ac:dyDescent="0.3">
      <c r="A25" s="883" t="s">
        <v>7175</v>
      </c>
      <c r="B25" s="832"/>
      <c r="C25" s="833"/>
      <c r="D25" s="834"/>
      <c r="E25" s="813">
        <v>1</v>
      </c>
      <c r="F25" s="814">
        <v>0.46</v>
      </c>
      <c r="G25" s="815">
        <v>4</v>
      </c>
      <c r="H25" s="816"/>
      <c r="I25" s="817"/>
      <c r="J25" s="818"/>
      <c r="K25" s="819">
        <v>0.46</v>
      </c>
      <c r="L25" s="816">
        <v>1</v>
      </c>
      <c r="M25" s="816">
        <v>10</v>
      </c>
      <c r="N25" s="820">
        <v>3.41</v>
      </c>
      <c r="O25" s="816" t="s">
        <v>7135</v>
      </c>
      <c r="P25" s="835" t="s">
        <v>7176</v>
      </c>
      <c r="Q25" s="821">
        <f t="shared" si="0"/>
        <v>0</v>
      </c>
      <c r="R25" s="821">
        <f t="shared" si="0"/>
        <v>0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6" t="str">
        <f t="shared" si="4"/>
        <v/>
      </c>
      <c r="W25" s="822"/>
    </row>
    <row r="26" spans="1:23" ht="14.4" customHeight="1" x14ac:dyDescent="0.3">
      <c r="A26" s="884" t="s">
        <v>7177</v>
      </c>
      <c r="B26" s="877">
        <v>1</v>
      </c>
      <c r="C26" s="879">
        <v>0.56000000000000005</v>
      </c>
      <c r="D26" s="838">
        <v>4</v>
      </c>
      <c r="E26" s="880"/>
      <c r="F26" s="881"/>
      <c r="G26" s="830"/>
      <c r="H26" s="872"/>
      <c r="I26" s="871"/>
      <c r="J26" s="828"/>
      <c r="K26" s="873">
        <v>0.56000000000000005</v>
      </c>
      <c r="L26" s="872">
        <v>1</v>
      </c>
      <c r="M26" s="872">
        <v>13</v>
      </c>
      <c r="N26" s="874">
        <v>4.17</v>
      </c>
      <c r="O26" s="872" t="s">
        <v>7135</v>
      </c>
      <c r="P26" s="875" t="s">
        <v>7178</v>
      </c>
      <c r="Q26" s="876">
        <f t="shared" si="0"/>
        <v>-1</v>
      </c>
      <c r="R26" s="876">
        <f t="shared" si="0"/>
        <v>-0.56000000000000005</v>
      </c>
      <c r="S26" s="877" t="str">
        <f t="shared" si="1"/>
        <v/>
      </c>
      <c r="T26" s="877" t="str">
        <f t="shared" si="2"/>
        <v/>
      </c>
      <c r="U26" s="877" t="str">
        <f t="shared" si="3"/>
        <v/>
      </c>
      <c r="V26" s="878" t="str">
        <f t="shared" si="4"/>
        <v/>
      </c>
      <c r="W26" s="829"/>
    </row>
    <row r="27" spans="1:23" ht="14.4" customHeight="1" x14ac:dyDescent="0.3">
      <c r="A27" s="883" t="s">
        <v>7179</v>
      </c>
      <c r="B27" s="832"/>
      <c r="C27" s="833"/>
      <c r="D27" s="834"/>
      <c r="E27" s="837"/>
      <c r="F27" s="817"/>
      <c r="G27" s="818"/>
      <c r="H27" s="813">
        <v>2</v>
      </c>
      <c r="I27" s="814">
        <v>0.68</v>
      </c>
      <c r="J27" s="815">
        <v>2.5</v>
      </c>
      <c r="K27" s="819">
        <v>0.34</v>
      </c>
      <c r="L27" s="816">
        <v>1</v>
      </c>
      <c r="M27" s="816">
        <v>11</v>
      </c>
      <c r="N27" s="820">
        <v>3.56</v>
      </c>
      <c r="O27" s="816" t="s">
        <v>7135</v>
      </c>
      <c r="P27" s="835" t="s">
        <v>7180</v>
      </c>
      <c r="Q27" s="821">
        <f t="shared" si="0"/>
        <v>2</v>
      </c>
      <c r="R27" s="821">
        <f t="shared" si="0"/>
        <v>0.68</v>
      </c>
      <c r="S27" s="832">
        <f t="shared" si="1"/>
        <v>7.12</v>
      </c>
      <c r="T27" s="832">
        <f t="shared" si="2"/>
        <v>5</v>
      </c>
      <c r="U27" s="832">
        <f t="shared" si="3"/>
        <v>-2.12</v>
      </c>
      <c r="V27" s="836">
        <f t="shared" si="4"/>
        <v>0.70224719101123589</v>
      </c>
      <c r="W27" s="822"/>
    </row>
    <row r="28" spans="1:23" ht="14.4" customHeight="1" x14ac:dyDescent="0.3">
      <c r="A28" s="884" t="s">
        <v>7181</v>
      </c>
      <c r="B28" s="877">
        <v>1</v>
      </c>
      <c r="C28" s="879">
        <v>0.41</v>
      </c>
      <c r="D28" s="838">
        <v>3</v>
      </c>
      <c r="E28" s="870"/>
      <c r="F28" s="871"/>
      <c r="G28" s="828"/>
      <c r="H28" s="880">
        <v>1</v>
      </c>
      <c r="I28" s="881">
        <v>0.44</v>
      </c>
      <c r="J28" s="831">
        <v>13</v>
      </c>
      <c r="K28" s="873">
        <v>0.41</v>
      </c>
      <c r="L28" s="872">
        <v>1</v>
      </c>
      <c r="M28" s="872">
        <v>13</v>
      </c>
      <c r="N28" s="874">
        <v>4.4400000000000004</v>
      </c>
      <c r="O28" s="872" t="s">
        <v>7135</v>
      </c>
      <c r="P28" s="875" t="s">
        <v>7182</v>
      </c>
      <c r="Q28" s="876">
        <f t="shared" si="0"/>
        <v>0</v>
      </c>
      <c r="R28" s="876">
        <f t="shared" si="0"/>
        <v>3.0000000000000027E-2</v>
      </c>
      <c r="S28" s="877">
        <f t="shared" si="1"/>
        <v>4.4400000000000004</v>
      </c>
      <c r="T28" s="877">
        <f t="shared" si="2"/>
        <v>13</v>
      </c>
      <c r="U28" s="877">
        <f t="shared" si="3"/>
        <v>8.5599999999999987</v>
      </c>
      <c r="V28" s="878">
        <f t="shared" si="4"/>
        <v>2.9279279279279278</v>
      </c>
      <c r="W28" s="829">
        <v>8.56</v>
      </c>
    </row>
    <row r="29" spans="1:23" ht="14.4" customHeight="1" x14ac:dyDescent="0.3">
      <c r="A29" s="883" t="s">
        <v>7183</v>
      </c>
      <c r="B29" s="832"/>
      <c r="C29" s="833"/>
      <c r="D29" s="834"/>
      <c r="E29" s="837"/>
      <c r="F29" s="817"/>
      <c r="G29" s="818"/>
      <c r="H29" s="813">
        <v>2</v>
      </c>
      <c r="I29" s="814">
        <v>5.91</v>
      </c>
      <c r="J29" s="815">
        <v>3.5</v>
      </c>
      <c r="K29" s="819">
        <v>2.95</v>
      </c>
      <c r="L29" s="816">
        <v>2</v>
      </c>
      <c r="M29" s="816">
        <v>19</v>
      </c>
      <c r="N29" s="820">
        <v>6.23</v>
      </c>
      <c r="O29" s="816" t="s">
        <v>7135</v>
      </c>
      <c r="P29" s="835" t="s">
        <v>7184</v>
      </c>
      <c r="Q29" s="821">
        <f t="shared" si="0"/>
        <v>2</v>
      </c>
      <c r="R29" s="821">
        <f t="shared" si="0"/>
        <v>5.91</v>
      </c>
      <c r="S29" s="832">
        <f t="shared" si="1"/>
        <v>12.46</v>
      </c>
      <c r="T29" s="832">
        <f t="shared" si="2"/>
        <v>7</v>
      </c>
      <c r="U29" s="832">
        <f t="shared" si="3"/>
        <v>-5.4600000000000009</v>
      </c>
      <c r="V29" s="836">
        <f t="shared" si="4"/>
        <v>0.56179775280898869</v>
      </c>
      <c r="W29" s="822"/>
    </row>
    <row r="30" spans="1:23" ht="14.4" customHeight="1" x14ac:dyDescent="0.3">
      <c r="A30" s="883" t="s">
        <v>7185</v>
      </c>
      <c r="B30" s="832">
        <v>2</v>
      </c>
      <c r="C30" s="833">
        <v>2.0099999999999998</v>
      </c>
      <c r="D30" s="834">
        <v>3</v>
      </c>
      <c r="E30" s="813">
        <v>2</v>
      </c>
      <c r="F30" s="814">
        <v>2.0099999999999998</v>
      </c>
      <c r="G30" s="815">
        <v>3.5</v>
      </c>
      <c r="H30" s="816"/>
      <c r="I30" s="817"/>
      <c r="J30" s="818"/>
      <c r="K30" s="819">
        <v>1</v>
      </c>
      <c r="L30" s="816">
        <v>1</v>
      </c>
      <c r="M30" s="816">
        <v>13</v>
      </c>
      <c r="N30" s="820">
        <v>4.21</v>
      </c>
      <c r="O30" s="816" t="s">
        <v>7135</v>
      </c>
      <c r="P30" s="835" t="s">
        <v>7186</v>
      </c>
      <c r="Q30" s="821">
        <f t="shared" si="0"/>
        <v>-2</v>
      </c>
      <c r="R30" s="821">
        <f t="shared" si="0"/>
        <v>-2.0099999999999998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6" t="str">
        <f t="shared" si="4"/>
        <v/>
      </c>
      <c r="W30" s="822"/>
    </row>
    <row r="31" spans="1:23" ht="14.4" customHeight="1" x14ac:dyDescent="0.3">
      <c r="A31" s="883" t="s">
        <v>7187</v>
      </c>
      <c r="B31" s="832"/>
      <c r="C31" s="833"/>
      <c r="D31" s="834"/>
      <c r="E31" s="813"/>
      <c r="F31" s="814"/>
      <c r="G31" s="815"/>
      <c r="H31" s="816">
        <v>1</v>
      </c>
      <c r="I31" s="817">
        <v>0.37</v>
      </c>
      <c r="J31" s="818">
        <v>3</v>
      </c>
      <c r="K31" s="819">
        <v>0.35</v>
      </c>
      <c r="L31" s="816">
        <v>1</v>
      </c>
      <c r="M31" s="816">
        <v>13</v>
      </c>
      <c r="N31" s="820">
        <v>4.46</v>
      </c>
      <c r="O31" s="816" t="s">
        <v>7135</v>
      </c>
      <c r="P31" s="835" t="s">
        <v>7188</v>
      </c>
      <c r="Q31" s="821">
        <f t="shared" si="0"/>
        <v>1</v>
      </c>
      <c r="R31" s="821">
        <f t="shared" si="0"/>
        <v>0.37</v>
      </c>
      <c r="S31" s="832">
        <f t="shared" si="1"/>
        <v>4.46</v>
      </c>
      <c r="T31" s="832">
        <f t="shared" si="2"/>
        <v>3</v>
      </c>
      <c r="U31" s="832">
        <f t="shared" si="3"/>
        <v>-1.46</v>
      </c>
      <c r="V31" s="836">
        <f t="shared" si="4"/>
        <v>0.67264573991031396</v>
      </c>
      <c r="W31" s="822"/>
    </row>
    <row r="32" spans="1:23" ht="14.4" customHeight="1" x14ac:dyDescent="0.3">
      <c r="A32" s="884" t="s">
        <v>7189</v>
      </c>
      <c r="B32" s="877"/>
      <c r="C32" s="879"/>
      <c r="D32" s="838"/>
      <c r="E32" s="880">
        <v>3</v>
      </c>
      <c r="F32" s="881">
        <v>1.33</v>
      </c>
      <c r="G32" s="830">
        <v>3.3</v>
      </c>
      <c r="H32" s="872">
        <v>1</v>
      </c>
      <c r="I32" s="871">
        <v>0.43</v>
      </c>
      <c r="J32" s="828">
        <v>3</v>
      </c>
      <c r="K32" s="873">
        <v>0.42</v>
      </c>
      <c r="L32" s="872">
        <v>2</v>
      </c>
      <c r="M32" s="872">
        <v>18</v>
      </c>
      <c r="N32" s="874">
        <v>6.01</v>
      </c>
      <c r="O32" s="872" t="s">
        <v>7135</v>
      </c>
      <c r="P32" s="875" t="s">
        <v>7190</v>
      </c>
      <c r="Q32" s="876">
        <f t="shared" si="0"/>
        <v>1</v>
      </c>
      <c r="R32" s="876">
        <f t="shared" si="0"/>
        <v>0.43</v>
      </c>
      <c r="S32" s="877">
        <f t="shared" si="1"/>
        <v>6.01</v>
      </c>
      <c r="T32" s="877">
        <f t="shared" si="2"/>
        <v>3</v>
      </c>
      <c r="U32" s="877">
        <f t="shared" si="3"/>
        <v>-3.01</v>
      </c>
      <c r="V32" s="878">
        <f t="shared" si="4"/>
        <v>0.49916805324459235</v>
      </c>
      <c r="W32" s="829"/>
    </row>
    <row r="33" spans="1:23" ht="14.4" customHeight="1" x14ac:dyDescent="0.3">
      <c r="A33" s="883" t="s">
        <v>7191</v>
      </c>
      <c r="B33" s="832"/>
      <c r="C33" s="833"/>
      <c r="D33" s="834"/>
      <c r="E33" s="837"/>
      <c r="F33" s="817"/>
      <c r="G33" s="818"/>
      <c r="H33" s="813">
        <v>1</v>
      </c>
      <c r="I33" s="814">
        <v>2.88</v>
      </c>
      <c r="J33" s="815">
        <v>6</v>
      </c>
      <c r="K33" s="819">
        <v>2.88</v>
      </c>
      <c r="L33" s="816">
        <v>3</v>
      </c>
      <c r="M33" s="816">
        <v>28</v>
      </c>
      <c r="N33" s="820">
        <v>9.3000000000000007</v>
      </c>
      <c r="O33" s="816" t="s">
        <v>7135</v>
      </c>
      <c r="P33" s="835" t="s">
        <v>7192</v>
      </c>
      <c r="Q33" s="821">
        <f t="shared" si="0"/>
        <v>1</v>
      </c>
      <c r="R33" s="821">
        <f t="shared" si="0"/>
        <v>2.88</v>
      </c>
      <c r="S33" s="832">
        <f t="shared" si="1"/>
        <v>9.3000000000000007</v>
      </c>
      <c r="T33" s="832">
        <f t="shared" si="2"/>
        <v>6</v>
      </c>
      <c r="U33" s="832">
        <f t="shared" si="3"/>
        <v>-3.3000000000000007</v>
      </c>
      <c r="V33" s="836">
        <f t="shared" si="4"/>
        <v>0.64516129032258063</v>
      </c>
      <c r="W33" s="822"/>
    </row>
    <row r="34" spans="1:23" ht="14.4" customHeight="1" x14ac:dyDescent="0.3">
      <c r="A34" s="884" t="s">
        <v>7193</v>
      </c>
      <c r="B34" s="877">
        <v>1</v>
      </c>
      <c r="C34" s="879">
        <v>2.96</v>
      </c>
      <c r="D34" s="838">
        <v>14</v>
      </c>
      <c r="E34" s="870"/>
      <c r="F34" s="871"/>
      <c r="G34" s="828"/>
      <c r="H34" s="880"/>
      <c r="I34" s="881"/>
      <c r="J34" s="830"/>
      <c r="K34" s="873">
        <v>2.96</v>
      </c>
      <c r="L34" s="872">
        <v>4</v>
      </c>
      <c r="M34" s="872">
        <v>38</v>
      </c>
      <c r="N34" s="874">
        <v>12.65</v>
      </c>
      <c r="O34" s="872" t="s">
        <v>7135</v>
      </c>
      <c r="P34" s="875" t="s">
        <v>7194</v>
      </c>
      <c r="Q34" s="876">
        <f t="shared" si="0"/>
        <v>-1</v>
      </c>
      <c r="R34" s="876">
        <f t="shared" si="0"/>
        <v>-2.96</v>
      </c>
      <c r="S34" s="877" t="str">
        <f t="shared" si="1"/>
        <v/>
      </c>
      <c r="T34" s="877" t="str">
        <f t="shared" si="2"/>
        <v/>
      </c>
      <c r="U34" s="877" t="str">
        <f t="shared" si="3"/>
        <v/>
      </c>
      <c r="V34" s="878" t="str">
        <f t="shared" si="4"/>
        <v/>
      </c>
      <c r="W34" s="829"/>
    </row>
    <row r="35" spans="1:23" ht="14.4" customHeight="1" x14ac:dyDescent="0.3">
      <c r="A35" s="883" t="s">
        <v>7195</v>
      </c>
      <c r="B35" s="823">
        <v>1</v>
      </c>
      <c r="C35" s="824">
        <v>1.21</v>
      </c>
      <c r="D35" s="825">
        <v>7</v>
      </c>
      <c r="E35" s="837"/>
      <c r="F35" s="817"/>
      <c r="G35" s="818"/>
      <c r="H35" s="816"/>
      <c r="I35" s="817"/>
      <c r="J35" s="818"/>
      <c r="K35" s="819">
        <v>1.21</v>
      </c>
      <c r="L35" s="816">
        <v>3</v>
      </c>
      <c r="M35" s="816">
        <v>27</v>
      </c>
      <c r="N35" s="820">
        <v>8.9700000000000006</v>
      </c>
      <c r="O35" s="816" t="s">
        <v>7135</v>
      </c>
      <c r="P35" s="835" t="s">
        <v>7196</v>
      </c>
      <c r="Q35" s="821">
        <f t="shared" si="0"/>
        <v>-1</v>
      </c>
      <c r="R35" s="821">
        <f t="shared" si="0"/>
        <v>-1.21</v>
      </c>
      <c r="S35" s="832" t="str">
        <f t="shared" si="1"/>
        <v/>
      </c>
      <c r="T35" s="832" t="str">
        <f t="shared" si="2"/>
        <v/>
      </c>
      <c r="U35" s="832" t="str">
        <f t="shared" si="3"/>
        <v/>
      </c>
      <c r="V35" s="836" t="str">
        <f t="shared" si="4"/>
        <v/>
      </c>
      <c r="W35" s="822"/>
    </row>
    <row r="36" spans="1:23" ht="14.4" customHeight="1" x14ac:dyDescent="0.3">
      <c r="A36" s="883" t="s">
        <v>7197</v>
      </c>
      <c r="B36" s="832">
        <v>1</v>
      </c>
      <c r="C36" s="833">
        <v>1.67</v>
      </c>
      <c r="D36" s="834">
        <v>11</v>
      </c>
      <c r="E36" s="837"/>
      <c r="F36" s="817"/>
      <c r="G36" s="818"/>
      <c r="H36" s="813">
        <v>1</v>
      </c>
      <c r="I36" s="814">
        <v>1.67</v>
      </c>
      <c r="J36" s="815">
        <v>5</v>
      </c>
      <c r="K36" s="819">
        <v>1.67</v>
      </c>
      <c r="L36" s="816">
        <v>3</v>
      </c>
      <c r="M36" s="816">
        <v>27</v>
      </c>
      <c r="N36" s="820">
        <v>8.92</v>
      </c>
      <c r="O36" s="816" t="s">
        <v>7135</v>
      </c>
      <c r="P36" s="835" t="s">
        <v>7198</v>
      </c>
      <c r="Q36" s="821">
        <f t="shared" si="0"/>
        <v>0</v>
      </c>
      <c r="R36" s="821">
        <f t="shared" si="0"/>
        <v>0</v>
      </c>
      <c r="S36" s="832">
        <f t="shared" si="1"/>
        <v>8.92</v>
      </c>
      <c r="T36" s="832">
        <f t="shared" si="2"/>
        <v>5</v>
      </c>
      <c r="U36" s="832">
        <f t="shared" si="3"/>
        <v>-3.92</v>
      </c>
      <c r="V36" s="836">
        <f t="shared" si="4"/>
        <v>0.5605381165919282</v>
      </c>
      <c r="W36" s="822"/>
    </row>
    <row r="37" spans="1:23" ht="14.4" customHeight="1" x14ac:dyDescent="0.3">
      <c r="A37" s="883" t="s">
        <v>7199</v>
      </c>
      <c r="B37" s="832">
        <v>10</v>
      </c>
      <c r="C37" s="833">
        <v>3.75</v>
      </c>
      <c r="D37" s="834">
        <v>3.6</v>
      </c>
      <c r="E37" s="813">
        <v>8</v>
      </c>
      <c r="F37" s="814">
        <v>2.95</v>
      </c>
      <c r="G37" s="815">
        <v>4.0999999999999996</v>
      </c>
      <c r="H37" s="816">
        <v>6</v>
      </c>
      <c r="I37" s="817">
        <v>2.19</v>
      </c>
      <c r="J37" s="818">
        <v>4.3</v>
      </c>
      <c r="K37" s="819">
        <v>0.36</v>
      </c>
      <c r="L37" s="816">
        <v>2</v>
      </c>
      <c r="M37" s="816">
        <v>16</v>
      </c>
      <c r="N37" s="820">
        <v>5.21</v>
      </c>
      <c r="O37" s="816" t="s">
        <v>7135</v>
      </c>
      <c r="P37" s="835" t="s">
        <v>7200</v>
      </c>
      <c r="Q37" s="821">
        <f t="shared" si="0"/>
        <v>-4</v>
      </c>
      <c r="R37" s="821">
        <f t="shared" si="0"/>
        <v>-1.56</v>
      </c>
      <c r="S37" s="832">
        <f t="shared" si="1"/>
        <v>31.259999999999998</v>
      </c>
      <c r="T37" s="832">
        <f t="shared" si="2"/>
        <v>25.799999999999997</v>
      </c>
      <c r="U37" s="832">
        <f t="shared" si="3"/>
        <v>-5.4600000000000009</v>
      </c>
      <c r="V37" s="836">
        <f t="shared" si="4"/>
        <v>0.82533589251439532</v>
      </c>
      <c r="W37" s="822"/>
    </row>
    <row r="38" spans="1:23" ht="14.4" customHeight="1" x14ac:dyDescent="0.3">
      <c r="A38" s="884" t="s">
        <v>7201</v>
      </c>
      <c r="B38" s="877">
        <v>4</v>
      </c>
      <c r="C38" s="879">
        <v>2.46</v>
      </c>
      <c r="D38" s="838">
        <v>3</v>
      </c>
      <c r="E38" s="880">
        <v>11</v>
      </c>
      <c r="F38" s="881">
        <v>6.93</v>
      </c>
      <c r="G38" s="830">
        <v>4.7</v>
      </c>
      <c r="H38" s="872">
        <v>8</v>
      </c>
      <c r="I38" s="871">
        <v>4.92</v>
      </c>
      <c r="J38" s="828">
        <v>4.8</v>
      </c>
      <c r="K38" s="873">
        <v>0.61</v>
      </c>
      <c r="L38" s="872">
        <v>2</v>
      </c>
      <c r="M38" s="872">
        <v>20</v>
      </c>
      <c r="N38" s="874">
        <v>6.61</v>
      </c>
      <c r="O38" s="872" t="s">
        <v>7135</v>
      </c>
      <c r="P38" s="875" t="s">
        <v>7202</v>
      </c>
      <c r="Q38" s="876">
        <f t="shared" si="0"/>
        <v>4</v>
      </c>
      <c r="R38" s="876">
        <f t="shared" si="0"/>
        <v>2.46</v>
      </c>
      <c r="S38" s="877">
        <f t="shared" si="1"/>
        <v>52.88</v>
      </c>
      <c r="T38" s="877">
        <f t="shared" si="2"/>
        <v>38.4</v>
      </c>
      <c r="U38" s="877">
        <f t="shared" si="3"/>
        <v>-14.480000000000004</v>
      </c>
      <c r="V38" s="878">
        <f t="shared" si="4"/>
        <v>0.72617246596066565</v>
      </c>
      <c r="W38" s="829">
        <v>2.78</v>
      </c>
    </row>
    <row r="39" spans="1:23" ht="14.4" customHeight="1" x14ac:dyDescent="0.3">
      <c r="A39" s="883" t="s">
        <v>7203</v>
      </c>
      <c r="B39" s="823">
        <v>1</v>
      </c>
      <c r="C39" s="824">
        <v>0.73</v>
      </c>
      <c r="D39" s="825">
        <v>5</v>
      </c>
      <c r="E39" s="837"/>
      <c r="F39" s="817"/>
      <c r="G39" s="818"/>
      <c r="H39" s="816"/>
      <c r="I39" s="817"/>
      <c r="J39" s="818"/>
      <c r="K39" s="819">
        <v>0.73</v>
      </c>
      <c r="L39" s="816">
        <v>3</v>
      </c>
      <c r="M39" s="816">
        <v>29</v>
      </c>
      <c r="N39" s="820">
        <v>9.83</v>
      </c>
      <c r="O39" s="816" t="s">
        <v>7135</v>
      </c>
      <c r="P39" s="835" t="s">
        <v>7204</v>
      </c>
      <c r="Q39" s="821">
        <f t="shared" si="0"/>
        <v>-1</v>
      </c>
      <c r="R39" s="821">
        <f t="shared" si="0"/>
        <v>-0.73</v>
      </c>
      <c r="S39" s="832" t="str">
        <f t="shared" si="1"/>
        <v/>
      </c>
      <c r="T39" s="832" t="str">
        <f t="shared" si="2"/>
        <v/>
      </c>
      <c r="U39" s="832" t="str">
        <f t="shared" si="3"/>
        <v/>
      </c>
      <c r="V39" s="836" t="str">
        <f t="shared" si="4"/>
        <v/>
      </c>
      <c r="W39" s="822"/>
    </row>
    <row r="40" spans="1:23" ht="14.4" customHeight="1" x14ac:dyDescent="0.3">
      <c r="A40" s="883" t="s">
        <v>7205</v>
      </c>
      <c r="B40" s="832">
        <v>4</v>
      </c>
      <c r="C40" s="833">
        <v>2.96</v>
      </c>
      <c r="D40" s="834">
        <v>4.8</v>
      </c>
      <c r="E40" s="837">
        <v>2</v>
      </c>
      <c r="F40" s="817">
        <v>1.47</v>
      </c>
      <c r="G40" s="818">
        <v>5</v>
      </c>
      <c r="H40" s="813">
        <v>6</v>
      </c>
      <c r="I40" s="814">
        <v>4.4000000000000004</v>
      </c>
      <c r="J40" s="815">
        <v>5</v>
      </c>
      <c r="K40" s="819">
        <v>0.73</v>
      </c>
      <c r="L40" s="816">
        <v>2</v>
      </c>
      <c r="M40" s="816">
        <v>21</v>
      </c>
      <c r="N40" s="820">
        <v>7.14</v>
      </c>
      <c r="O40" s="816" t="s">
        <v>7135</v>
      </c>
      <c r="P40" s="835" t="s">
        <v>7206</v>
      </c>
      <c r="Q40" s="821">
        <f t="shared" si="0"/>
        <v>2</v>
      </c>
      <c r="R40" s="821">
        <f t="shared" si="0"/>
        <v>1.4400000000000004</v>
      </c>
      <c r="S40" s="832">
        <f t="shared" si="1"/>
        <v>42.839999999999996</v>
      </c>
      <c r="T40" s="832">
        <f t="shared" si="2"/>
        <v>30</v>
      </c>
      <c r="U40" s="832">
        <f t="shared" si="3"/>
        <v>-12.839999999999996</v>
      </c>
      <c r="V40" s="836">
        <f t="shared" si="4"/>
        <v>0.70028011204481799</v>
      </c>
      <c r="W40" s="822">
        <v>3.86</v>
      </c>
    </row>
    <row r="41" spans="1:23" ht="14.4" customHeight="1" x14ac:dyDescent="0.3">
      <c r="A41" s="884" t="s">
        <v>7207</v>
      </c>
      <c r="B41" s="877">
        <v>1</v>
      </c>
      <c r="C41" s="879">
        <v>0.87</v>
      </c>
      <c r="D41" s="838">
        <v>5</v>
      </c>
      <c r="E41" s="870">
        <v>3</v>
      </c>
      <c r="F41" s="871">
        <v>2.6</v>
      </c>
      <c r="G41" s="828">
        <v>5.7</v>
      </c>
      <c r="H41" s="880">
        <v>4</v>
      </c>
      <c r="I41" s="881">
        <v>3.19</v>
      </c>
      <c r="J41" s="830">
        <v>7.3</v>
      </c>
      <c r="K41" s="873">
        <v>0.87</v>
      </c>
      <c r="L41" s="872">
        <v>3</v>
      </c>
      <c r="M41" s="872">
        <v>26</v>
      </c>
      <c r="N41" s="874">
        <v>8.5500000000000007</v>
      </c>
      <c r="O41" s="872" t="s">
        <v>7135</v>
      </c>
      <c r="P41" s="875" t="s">
        <v>7208</v>
      </c>
      <c r="Q41" s="876">
        <f t="shared" si="0"/>
        <v>3</v>
      </c>
      <c r="R41" s="876">
        <f t="shared" si="0"/>
        <v>2.3199999999999998</v>
      </c>
      <c r="S41" s="877">
        <f t="shared" si="1"/>
        <v>34.200000000000003</v>
      </c>
      <c r="T41" s="877">
        <f t="shared" si="2"/>
        <v>29.2</v>
      </c>
      <c r="U41" s="877">
        <f t="shared" si="3"/>
        <v>-5.0000000000000036</v>
      </c>
      <c r="V41" s="878">
        <f t="shared" si="4"/>
        <v>0.85380116959064323</v>
      </c>
      <c r="W41" s="829">
        <v>6.9</v>
      </c>
    </row>
    <row r="42" spans="1:23" ht="14.4" customHeight="1" x14ac:dyDescent="0.3">
      <c r="A42" s="883" t="s">
        <v>7209</v>
      </c>
      <c r="B42" s="832">
        <v>2</v>
      </c>
      <c r="C42" s="833">
        <v>0.84</v>
      </c>
      <c r="D42" s="834">
        <v>3.5</v>
      </c>
      <c r="E42" s="837">
        <v>3</v>
      </c>
      <c r="F42" s="817">
        <v>1.26</v>
      </c>
      <c r="G42" s="818">
        <v>4.3</v>
      </c>
      <c r="H42" s="813">
        <v>2</v>
      </c>
      <c r="I42" s="814">
        <v>0.84</v>
      </c>
      <c r="J42" s="815">
        <v>2.5</v>
      </c>
      <c r="K42" s="819">
        <v>0.42</v>
      </c>
      <c r="L42" s="816">
        <v>2</v>
      </c>
      <c r="M42" s="816">
        <v>15</v>
      </c>
      <c r="N42" s="820">
        <v>4.93</v>
      </c>
      <c r="O42" s="816" t="s">
        <v>7135</v>
      </c>
      <c r="P42" s="835" t="s">
        <v>7210</v>
      </c>
      <c r="Q42" s="821">
        <f t="shared" si="0"/>
        <v>0</v>
      </c>
      <c r="R42" s="821">
        <f t="shared" si="0"/>
        <v>0</v>
      </c>
      <c r="S42" s="832">
        <f t="shared" si="1"/>
        <v>9.86</v>
      </c>
      <c r="T42" s="832">
        <f t="shared" si="2"/>
        <v>5</v>
      </c>
      <c r="U42" s="832">
        <f t="shared" si="3"/>
        <v>-4.8599999999999994</v>
      </c>
      <c r="V42" s="836">
        <f t="shared" si="4"/>
        <v>0.50709939148073024</v>
      </c>
      <c r="W42" s="822"/>
    </row>
    <row r="43" spans="1:23" ht="14.4" customHeight="1" x14ac:dyDescent="0.3">
      <c r="A43" s="884" t="s">
        <v>7211</v>
      </c>
      <c r="B43" s="877"/>
      <c r="C43" s="879"/>
      <c r="D43" s="838"/>
      <c r="E43" s="870">
        <v>1</v>
      </c>
      <c r="F43" s="871">
        <v>0.56000000000000005</v>
      </c>
      <c r="G43" s="828">
        <v>3</v>
      </c>
      <c r="H43" s="880">
        <v>2</v>
      </c>
      <c r="I43" s="881">
        <v>1.1200000000000001</v>
      </c>
      <c r="J43" s="830">
        <v>2</v>
      </c>
      <c r="K43" s="873">
        <v>0.56000000000000005</v>
      </c>
      <c r="L43" s="872">
        <v>2</v>
      </c>
      <c r="M43" s="872">
        <v>21</v>
      </c>
      <c r="N43" s="874">
        <v>7.13</v>
      </c>
      <c r="O43" s="872" t="s">
        <v>7135</v>
      </c>
      <c r="P43" s="875" t="s">
        <v>7212</v>
      </c>
      <c r="Q43" s="876">
        <f t="shared" si="0"/>
        <v>2</v>
      </c>
      <c r="R43" s="876">
        <f t="shared" si="0"/>
        <v>1.1200000000000001</v>
      </c>
      <c r="S43" s="877">
        <f t="shared" si="1"/>
        <v>14.26</v>
      </c>
      <c r="T43" s="877">
        <f t="shared" si="2"/>
        <v>4</v>
      </c>
      <c r="U43" s="877">
        <f t="shared" si="3"/>
        <v>-10.26</v>
      </c>
      <c r="V43" s="878">
        <f t="shared" si="4"/>
        <v>0.28050490883590462</v>
      </c>
      <c r="W43" s="829"/>
    </row>
    <row r="44" spans="1:23" ht="14.4" customHeight="1" x14ac:dyDescent="0.3">
      <c r="A44" s="883" t="s">
        <v>7213</v>
      </c>
      <c r="B44" s="832"/>
      <c r="C44" s="833"/>
      <c r="D44" s="834"/>
      <c r="E44" s="813">
        <v>1</v>
      </c>
      <c r="F44" s="814">
        <v>13.18</v>
      </c>
      <c r="G44" s="815">
        <v>55</v>
      </c>
      <c r="H44" s="816"/>
      <c r="I44" s="817"/>
      <c r="J44" s="818"/>
      <c r="K44" s="819">
        <v>10.38</v>
      </c>
      <c r="L44" s="816">
        <v>6</v>
      </c>
      <c r="M44" s="816">
        <v>52</v>
      </c>
      <c r="N44" s="820">
        <v>17.170000000000002</v>
      </c>
      <c r="O44" s="816" t="s">
        <v>7135</v>
      </c>
      <c r="P44" s="835" t="s">
        <v>7214</v>
      </c>
      <c r="Q44" s="821">
        <f t="shared" si="0"/>
        <v>0</v>
      </c>
      <c r="R44" s="821">
        <f t="shared" si="0"/>
        <v>0</v>
      </c>
      <c r="S44" s="832" t="str">
        <f t="shared" si="1"/>
        <v/>
      </c>
      <c r="T44" s="832" t="str">
        <f t="shared" si="2"/>
        <v/>
      </c>
      <c r="U44" s="832" t="str">
        <f t="shared" si="3"/>
        <v/>
      </c>
      <c r="V44" s="836" t="str">
        <f t="shared" si="4"/>
        <v/>
      </c>
      <c r="W44" s="822"/>
    </row>
    <row r="45" spans="1:23" ht="14.4" customHeight="1" x14ac:dyDescent="0.3">
      <c r="A45" s="883" t="s">
        <v>7215</v>
      </c>
      <c r="B45" s="823">
        <v>5</v>
      </c>
      <c r="C45" s="824">
        <v>9.3800000000000008</v>
      </c>
      <c r="D45" s="825">
        <v>6.8</v>
      </c>
      <c r="E45" s="837">
        <v>1</v>
      </c>
      <c r="F45" s="817">
        <v>1.61</v>
      </c>
      <c r="G45" s="818">
        <v>2</v>
      </c>
      <c r="H45" s="816">
        <v>4</v>
      </c>
      <c r="I45" s="817">
        <v>7.38</v>
      </c>
      <c r="J45" s="818">
        <v>2.8</v>
      </c>
      <c r="K45" s="819">
        <v>2.12</v>
      </c>
      <c r="L45" s="816">
        <v>3</v>
      </c>
      <c r="M45" s="816">
        <v>25</v>
      </c>
      <c r="N45" s="820">
        <v>8.48</v>
      </c>
      <c r="O45" s="816" t="s">
        <v>7135</v>
      </c>
      <c r="P45" s="835" t="s">
        <v>7216</v>
      </c>
      <c r="Q45" s="821">
        <f t="shared" si="0"/>
        <v>-1</v>
      </c>
      <c r="R45" s="821">
        <f t="shared" si="0"/>
        <v>-2.0000000000000009</v>
      </c>
      <c r="S45" s="832">
        <f t="shared" si="1"/>
        <v>33.92</v>
      </c>
      <c r="T45" s="832">
        <f t="shared" si="2"/>
        <v>11.2</v>
      </c>
      <c r="U45" s="832">
        <f t="shared" si="3"/>
        <v>-22.720000000000002</v>
      </c>
      <c r="V45" s="836">
        <f t="shared" si="4"/>
        <v>0.330188679245283</v>
      </c>
      <c r="W45" s="822"/>
    </row>
    <row r="46" spans="1:23" ht="14.4" customHeight="1" x14ac:dyDescent="0.3">
      <c r="A46" s="884" t="s">
        <v>7217</v>
      </c>
      <c r="B46" s="868">
        <v>1</v>
      </c>
      <c r="C46" s="869">
        <v>3.67</v>
      </c>
      <c r="D46" s="827">
        <v>20</v>
      </c>
      <c r="E46" s="870">
        <v>3</v>
      </c>
      <c r="F46" s="871">
        <v>8.9499999999999993</v>
      </c>
      <c r="G46" s="828">
        <v>6.3</v>
      </c>
      <c r="H46" s="872"/>
      <c r="I46" s="871"/>
      <c r="J46" s="828"/>
      <c r="K46" s="873">
        <v>2.86</v>
      </c>
      <c r="L46" s="872">
        <v>4</v>
      </c>
      <c r="M46" s="872">
        <v>36</v>
      </c>
      <c r="N46" s="874">
        <v>12.12</v>
      </c>
      <c r="O46" s="872" t="s">
        <v>7135</v>
      </c>
      <c r="P46" s="875" t="s">
        <v>7218</v>
      </c>
      <c r="Q46" s="876">
        <f t="shared" si="0"/>
        <v>-1</v>
      </c>
      <c r="R46" s="876">
        <f t="shared" si="0"/>
        <v>-3.67</v>
      </c>
      <c r="S46" s="877" t="str">
        <f t="shared" si="1"/>
        <v/>
      </c>
      <c r="T46" s="877" t="str">
        <f t="shared" si="2"/>
        <v/>
      </c>
      <c r="U46" s="877" t="str">
        <f t="shared" si="3"/>
        <v/>
      </c>
      <c r="V46" s="878" t="str">
        <f t="shared" si="4"/>
        <v/>
      </c>
      <c r="W46" s="829"/>
    </row>
    <row r="47" spans="1:23" ht="14.4" customHeight="1" x14ac:dyDescent="0.3">
      <c r="A47" s="883" t="s">
        <v>7219</v>
      </c>
      <c r="B47" s="832"/>
      <c r="C47" s="833"/>
      <c r="D47" s="834"/>
      <c r="E47" s="813">
        <v>1</v>
      </c>
      <c r="F47" s="814">
        <v>4.3899999999999997</v>
      </c>
      <c r="G47" s="815">
        <v>14</v>
      </c>
      <c r="H47" s="816"/>
      <c r="I47" s="817"/>
      <c r="J47" s="818"/>
      <c r="K47" s="819">
        <v>2.69</v>
      </c>
      <c r="L47" s="816">
        <v>3</v>
      </c>
      <c r="M47" s="816">
        <v>31</v>
      </c>
      <c r="N47" s="820">
        <v>10.34</v>
      </c>
      <c r="O47" s="816" t="s">
        <v>7135</v>
      </c>
      <c r="P47" s="835" t="s">
        <v>7220</v>
      </c>
      <c r="Q47" s="821">
        <f t="shared" si="0"/>
        <v>0</v>
      </c>
      <c r="R47" s="821">
        <f t="shared" si="0"/>
        <v>0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6" t="str">
        <f t="shared" si="4"/>
        <v/>
      </c>
      <c r="W47" s="822"/>
    </row>
    <row r="48" spans="1:23" ht="14.4" customHeight="1" x14ac:dyDescent="0.3">
      <c r="A48" s="883" t="s">
        <v>7221</v>
      </c>
      <c r="B48" s="832"/>
      <c r="C48" s="833"/>
      <c r="D48" s="834"/>
      <c r="E48" s="837"/>
      <c r="F48" s="817"/>
      <c r="G48" s="818"/>
      <c r="H48" s="813">
        <v>1</v>
      </c>
      <c r="I48" s="814">
        <v>0.37</v>
      </c>
      <c r="J48" s="815">
        <v>3</v>
      </c>
      <c r="K48" s="819">
        <v>0.37</v>
      </c>
      <c r="L48" s="816">
        <v>1</v>
      </c>
      <c r="M48" s="816">
        <v>12</v>
      </c>
      <c r="N48" s="820">
        <v>3.88</v>
      </c>
      <c r="O48" s="816" t="s">
        <v>7135</v>
      </c>
      <c r="P48" s="835" t="s">
        <v>7222</v>
      </c>
      <c r="Q48" s="821">
        <f t="shared" si="0"/>
        <v>1</v>
      </c>
      <c r="R48" s="821">
        <f t="shared" si="0"/>
        <v>0.37</v>
      </c>
      <c r="S48" s="832">
        <f t="shared" si="1"/>
        <v>3.88</v>
      </c>
      <c r="T48" s="832">
        <f t="shared" si="2"/>
        <v>3</v>
      </c>
      <c r="U48" s="832">
        <f t="shared" si="3"/>
        <v>-0.87999999999999989</v>
      </c>
      <c r="V48" s="836">
        <f t="shared" si="4"/>
        <v>0.77319587628865982</v>
      </c>
      <c r="W48" s="822"/>
    </row>
    <row r="49" spans="1:23" ht="14.4" customHeight="1" x14ac:dyDescent="0.3">
      <c r="A49" s="883" t="s">
        <v>7223</v>
      </c>
      <c r="B49" s="832"/>
      <c r="C49" s="833"/>
      <c r="D49" s="834"/>
      <c r="E49" s="813">
        <v>1</v>
      </c>
      <c r="F49" s="814">
        <v>1</v>
      </c>
      <c r="G49" s="815">
        <v>3</v>
      </c>
      <c r="H49" s="816"/>
      <c r="I49" s="817"/>
      <c r="J49" s="818"/>
      <c r="K49" s="819">
        <v>1</v>
      </c>
      <c r="L49" s="816">
        <v>2</v>
      </c>
      <c r="M49" s="816">
        <v>17</v>
      </c>
      <c r="N49" s="820">
        <v>5.65</v>
      </c>
      <c r="O49" s="816" t="s">
        <v>7135</v>
      </c>
      <c r="P49" s="835" t="s">
        <v>7224</v>
      </c>
      <c r="Q49" s="821">
        <f t="shared" si="0"/>
        <v>0</v>
      </c>
      <c r="R49" s="821">
        <f t="shared" si="0"/>
        <v>0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6" t="str">
        <f t="shared" si="4"/>
        <v/>
      </c>
      <c r="W49" s="822"/>
    </row>
    <row r="50" spans="1:23" ht="14.4" customHeight="1" x14ac:dyDescent="0.3">
      <c r="A50" s="883" t="s">
        <v>7225</v>
      </c>
      <c r="B50" s="832"/>
      <c r="C50" s="833"/>
      <c r="D50" s="834"/>
      <c r="E50" s="837">
        <v>2</v>
      </c>
      <c r="F50" s="817">
        <v>0.61</v>
      </c>
      <c r="G50" s="818">
        <v>3.5</v>
      </c>
      <c r="H50" s="813">
        <v>1</v>
      </c>
      <c r="I50" s="814">
        <v>0.31</v>
      </c>
      <c r="J50" s="815">
        <v>3</v>
      </c>
      <c r="K50" s="819">
        <v>0.31</v>
      </c>
      <c r="L50" s="816">
        <v>1</v>
      </c>
      <c r="M50" s="816">
        <v>11</v>
      </c>
      <c r="N50" s="820">
        <v>3.66</v>
      </c>
      <c r="O50" s="816" t="s">
        <v>7135</v>
      </c>
      <c r="P50" s="835" t="s">
        <v>7226</v>
      </c>
      <c r="Q50" s="821">
        <f t="shared" si="0"/>
        <v>1</v>
      </c>
      <c r="R50" s="821">
        <f t="shared" si="0"/>
        <v>0.31</v>
      </c>
      <c r="S50" s="832">
        <f t="shared" si="1"/>
        <v>3.66</v>
      </c>
      <c r="T50" s="832">
        <f t="shared" si="2"/>
        <v>3</v>
      </c>
      <c r="U50" s="832">
        <f t="shared" si="3"/>
        <v>-0.66000000000000014</v>
      </c>
      <c r="V50" s="836">
        <f t="shared" si="4"/>
        <v>0.81967213114754101</v>
      </c>
      <c r="W50" s="822"/>
    </row>
    <row r="51" spans="1:23" ht="14.4" customHeight="1" x14ac:dyDescent="0.3">
      <c r="A51" s="884" t="s">
        <v>7227</v>
      </c>
      <c r="B51" s="877"/>
      <c r="C51" s="879"/>
      <c r="D51" s="838"/>
      <c r="E51" s="870"/>
      <c r="F51" s="871"/>
      <c r="G51" s="828"/>
      <c r="H51" s="880">
        <v>1</v>
      </c>
      <c r="I51" s="881">
        <v>0.46</v>
      </c>
      <c r="J51" s="830">
        <v>5</v>
      </c>
      <c r="K51" s="873">
        <v>0.46</v>
      </c>
      <c r="L51" s="872">
        <v>2</v>
      </c>
      <c r="M51" s="872">
        <v>16</v>
      </c>
      <c r="N51" s="874">
        <v>5.47</v>
      </c>
      <c r="O51" s="872" t="s">
        <v>7135</v>
      </c>
      <c r="P51" s="875" t="s">
        <v>7228</v>
      </c>
      <c r="Q51" s="876">
        <f t="shared" si="0"/>
        <v>1</v>
      </c>
      <c r="R51" s="876">
        <f t="shared" si="0"/>
        <v>0.46</v>
      </c>
      <c r="S51" s="877">
        <f t="shared" si="1"/>
        <v>5.47</v>
      </c>
      <c r="T51" s="877">
        <f t="shared" si="2"/>
        <v>5</v>
      </c>
      <c r="U51" s="877">
        <f t="shared" si="3"/>
        <v>-0.46999999999999975</v>
      </c>
      <c r="V51" s="878">
        <f t="shared" si="4"/>
        <v>0.91407678244972579</v>
      </c>
      <c r="W51" s="829"/>
    </row>
    <row r="52" spans="1:23" ht="14.4" customHeight="1" x14ac:dyDescent="0.3">
      <c r="A52" s="883" t="s">
        <v>7229</v>
      </c>
      <c r="B52" s="832">
        <v>2</v>
      </c>
      <c r="C52" s="833">
        <v>0.87</v>
      </c>
      <c r="D52" s="834">
        <v>4</v>
      </c>
      <c r="E52" s="837"/>
      <c r="F52" s="817"/>
      <c r="G52" s="818"/>
      <c r="H52" s="813">
        <v>1</v>
      </c>
      <c r="I52" s="814">
        <v>0.44</v>
      </c>
      <c r="J52" s="826">
        <v>8</v>
      </c>
      <c r="K52" s="819">
        <v>0.44</v>
      </c>
      <c r="L52" s="816">
        <v>2</v>
      </c>
      <c r="M52" s="816">
        <v>17</v>
      </c>
      <c r="N52" s="820">
        <v>5.56</v>
      </c>
      <c r="O52" s="816" t="s">
        <v>7135</v>
      </c>
      <c r="P52" s="835" t="s">
        <v>7230</v>
      </c>
      <c r="Q52" s="821">
        <f t="shared" si="0"/>
        <v>-1</v>
      </c>
      <c r="R52" s="821">
        <f t="shared" si="0"/>
        <v>-0.43</v>
      </c>
      <c r="S52" s="832">
        <f t="shared" si="1"/>
        <v>5.56</v>
      </c>
      <c r="T52" s="832">
        <f t="shared" si="2"/>
        <v>8</v>
      </c>
      <c r="U52" s="832">
        <f t="shared" si="3"/>
        <v>2.4400000000000004</v>
      </c>
      <c r="V52" s="836">
        <f t="shared" si="4"/>
        <v>1.4388489208633095</v>
      </c>
      <c r="W52" s="822">
        <v>2.44</v>
      </c>
    </row>
    <row r="53" spans="1:23" ht="14.4" customHeight="1" x14ac:dyDescent="0.3">
      <c r="A53" s="884" t="s">
        <v>7231</v>
      </c>
      <c r="B53" s="877"/>
      <c r="C53" s="879"/>
      <c r="D53" s="838"/>
      <c r="E53" s="870"/>
      <c r="F53" s="871"/>
      <c r="G53" s="828"/>
      <c r="H53" s="880">
        <v>1</v>
      </c>
      <c r="I53" s="881">
        <v>0.65</v>
      </c>
      <c r="J53" s="830">
        <v>4</v>
      </c>
      <c r="K53" s="873">
        <v>0.65</v>
      </c>
      <c r="L53" s="872">
        <v>3</v>
      </c>
      <c r="M53" s="872">
        <v>23</v>
      </c>
      <c r="N53" s="874">
        <v>7.83</v>
      </c>
      <c r="O53" s="872" t="s">
        <v>7135</v>
      </c>
      <c r="P53" s="875" t="s">
        <v>7232</v>
      </c>
      <c r="Q53" s="876">
        <f t="shared" si="0"/>
        <v>1</v>
      </c>
      <c r="R53" s="876">
        <f t="shared" si="0"/>
        <v>0.65</v>
      </c>
      <c r="S53" s="877">
        <f t="shared" si="1"/>
        <v>7.83</v>
      </c>
      <c r="T53" s="877">
        <f t="shared" si="2"/>
        <v>4</v>
      </c>
      <c r="U53" s="877">
        <f t="shared" si="3"/>
        <v>-3.83</v>
      </c>
      <c r="V53" s="878">
        <f t="shared" si="4"/>
        <v>0.51085568326947639</v>
      </c>
      <c r="W53" s="829"/>
    </row>
    <row r="54" spans="1:23" ht="14.4" customHeight="1" x14ac:dyDescent="0.3">
      <c r="A54" s="883" t="s">
        <v>7233</v>
      </c>
      <c r="B54" s="832"/>
      <c r="C54" s="833"/>
      <c r="D54" s="834"/>
      <c r="E54" s="813">
        <v>3</v>
      </c>
      <c r="F54" s="814">
        <v>15.54</v>
      </c>
      <c r="G54" s="815">
        <v>10</v>
      </c>
      <c r="H54" s="816"/>
      <c r="I54" s="817"/>
      <c r="J54" s="818"/>
      <c r="K54" s="819">
        <v>5.18</v>
      </c>
      <c r="L54" s="816">
        <v>3</v>
      </c>
      <c r="M54" s="816">
        <v>28</v>
      </c>
      <c r="N54" s="820">
        <v>9.2899999999999991</v>
      </c>
      <c r="O54" s="816" t="s">
        <v>7135</v>
      </c>
      <c r="P54" s="835" t="s">
        <v>7234</v>
      </c>
      <c r="Q54" s="821">
        <f t="shared" si="0"/>
        <v>0</v>
      </c>
      <c r="R54" s="821">
        <f t="shared" si="0"/>
        <v>0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6" t="str">
        <f t="shared" si="4"/>
        <v/>
      </c>
      <c r="W54" s="822"/>
    </row>
    <row r="55" spans="1:23" ht="14.4" customHeight="1" x14ac:dyDescent="0.3">
      <c r="A55" s="883" t="s">
        <v>7235</v>
      </c>
      <c r="B55" s="832"/>
      <c r="C55" s="833"/>
      <c r="D55" s="834"/>
      <c r="E55" s="837">
        <v>1</v>
      </c>
      <c r="F55" s="817">
        <v>3.02</v>
      </c>
      <c r="G55" s="818">
        <v>6</v>
      </c>
      <c r="H55" s="813">
        <v>4</v>
      </c>
      <c r="I55" s="814">
        <v>11.64</v>
      </c>
      <c r="J55" s="815">
        <v>4.3</v>
      </c>
      <c r="K55" s="819">
        <v>3.02</v>
      </c>
      <c r="L55" s="816">
        <v>4</v>
      </c>
      <c r="M55" s="816">
        <v>34</v>
      </c>
      <c r="N55" s="820">
        <v>11.25</v>
      </c>
      <c r="O55" s="816" t="s">
        <v>7135</v>
      </c>
      <c r="P55" s="835" t="s">
        <v>7236</v>
      </c>
      <c r="Q55" s="821">
        <f t="shared" si="0"/>
        <v>4</v>
      </c>
      <c r="R55" s="821">
        <f t="shared" si="0"/>
        <v>11.64</v>
      </c>
      <c r="S55" s="832">
        <f t="shared" si="1"/>
        <v>45</v>
      </c>
      <c r="T55" s="832">
        <f t="shared" si="2"/>
        <v>17.2</v>
      </c>
      <c r="U55" s="832">
        <f t="shared" si="3"/>
        <v>-27.8</v>
      </c>
      <c r="V55" s="836">
        <f t="shared" si="4"/>
        <v>0.38222222222222219</v>
      </c>
      <c r="W55" s="822"/>
    </row>
    <row r="56" spans="1:23" ht="14.4" customHeight="1" x14ac:dyDescent="0.3">
      <c r="A56" s="883" t="s">
        <v>7237</v>
      </c>
      <c r="B56" s="823">
        <v>4</v>
      </c>
      <c r="C56" s="824">
        <v>12.5</v>
      </c>
      <c r="D56" s="825">
        <v>23.8</v>
      </c>
      <c r="E56" s="837">
        <v>1</v>
      </c>
      <c r="F56" s="817">
        <v>2.16</v>
      </c>
      <c r="G56" s="818">
        <v>14</v>
      </c>
      <c r="H56" s="816"/>
      <c r="I56" s="817"/>
      <c r="J56" s="818"/>
      <c r="K56" s="819">
        <v>2.16</v>
      </c>
      <c r="L56" s="816">
        <v>5</v>
      </c>
      <c r="M56" s="816">
        <v>49</v>
      </c>
      <c r="N56" s="820">
        <v>16.29</v>
      </c>
      <c r="O56" s="816" t="s">
        <v>7135</v>
      </c>
      <c r="P56" s="835" t="s">
        <v>7238</v>
      </c>
      <c r="Q56" s="821">
        <f t="shared" si="0"/>
        <v>-4</v>
      </c>
      <c r="R56" s="821">
        <f t="shared" si="0"/>
        <v>-12.5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6" t="str">
        <f t="shared" si="4"/>
        <v/>
      </c>
      <c r="W56" s="822"/>
    </row>
    <row r="57" spans="1:23" ht="14.4" customHeight="1" x14ac:dyDescent="0.3">
      <c r="A57" s="884" t="s">
        <v>7239</v>
      </c>
      <c r="B57" s="868">
        <v>1</v>
      </c>
      <c r="C57" s="869">
        <v>4.1900000000000004</v>
      </c>
      <c r="D57" s="827">
        <v>32</v>
      </c>
      <c r="E57" s="870"/>
      <c r="F57" s="871"/>
      <c r="G57" s="828"/>
      <c r="H57" s="872"/>
      <c r="I57" s="871"/>
      <c r="J57" s="828"/>
      <c r="K57" s="873">
        <v>4.1900000000000004</v>
      </c>
      <c r="L57" s="872">
        <v>9</v>
      </c>
      <c r="M57" s="872">
        <v>78</v>
      </c>
      <c r="N57" s="874">
        <v>26.04</v>
      </c>
      <c r="O57" s="872" t="s">
        <v>7135</v>
      </c>
      <c r="P57" s="875" t="s">
        <v>7240</v>
      </c>
      <c r="Q57" s="876">
        <f t="shared" si="0"/>
        <v>-1</v>
      </c>
      <c r="R57" s="876">
        <f t="shared" si="0"/>
        <v>-4.1900000000000004</v>
      </c>
      <c r="S57" s="877" t="str">
        <f t="shared" si="1"/>
        <v/>
      </c>
      <c r="T57" s="877" t="str">
        <f t="shared" si="2"/>
        <v/>
      </c>
      <c r="U57" s="877" t="str">
        <f t="shared" si="3"/>
        <v/>
      </c>
      <c r="V57" s="878" t="str">
        <f t="shared" si="4"/>
        <v/>
      </c>
      <c r="W57" s="829"/>
    </row>
    <row r="58" spans="1:23" ht="14.4" customHeight="1" x14ac:dyDescent="0.3">
      <c r="A58" s="883" t="s">
        <v>7241</v>
      </c>
      <c r="B58" s="832">
        <v>28</v>
      </c>
      <c r="C58" s="833">
        <v>66.31</v>
      </c>
      <c r="D58" s="834">
        <v>8.1999999999999993</v>
      </c>
      <c r="E58" s="813">
        <v>27</v>
      </c>
      <c r="F58" s="814">
        <v>63.13</v>
      </c>
      <c r="G58" s="815">
        <v>5.2</v>
      </c>
      <c r="H58" s="816">
        <v>20</v>
      </c>
      <c r="I58" s="817">
        <v>46.23</v>
      </c>
      <c r="J58" s="818">
        <v>7.1</v>
      </c>
      <c r="K58" s="819">
        <v>2.38</v>
      </c>
      <c r="L58" s="816">
        <v>4</v>
      </c>
      <c r="M58" s="816">
        <v>32</v>
      </c>
      <c r="N58" s="820">
        <v>10.82</v>
      </c>
      <c r="O58" s="816" t="s">
        <v>7135</v>
      </c>
      <c r="P58" s="835" t="s">
        <v>7242</v>
      </c>
      <c r="Q58" s="821">
        <f t="shared" si="0"/>
        <v>-8</v>
      </c>
      <c r="R58" s="821">
        <f t="shared" si="0"/>
        <v>-20.080000000000005</v>
      </c>
      <c r="S58" s="832">
        <f t="shared" si="1"/>
        <v>216.4</v>
      </c>
      <c r="T58" s="832">
        <f t="shared" si="2"/>
        <v>142</v>
      </c>
      <c r="U58" s="832">
        <f t="shared" si="3"/>
        <v>-74.400000000000006</v>
      </c>
      <c r="V58" s="836">
        <f t="shared" si="4"/>
        <v>0.65619223659889092</v>
      </c>
      <c r="W58" s="822">
        <v>25.54</v>
      </c>
    </row>
    <row r="59" spans="1:23" ht="14.4" customHeight="1" x14ac:dyDescent="0.3">
      <c r="A59" s="884" t="s">
        <v>7243</v>
      </c>
      <c r="B59" s="877">
        <v>6</v>
      </c>
      <c r="C59" s="879">
        <v>16</v>
      </c>
      <c r="D59" s="838">
        <v>10.5</v>
      </c>
      <c r="E59" s="880">
        <v>20</v>
      </c>
      <c r="F59" s="881">
        <v>54.09</v>
      </c>
      <c r="G59" s="830">
        <v>7.9</v>
      </c>
      <c r="H59" s="872">
        <v>14</v>
      </c>
      <c r="I59" s="871">
        <v>37.94</v>
      </c>
      <c r="J59" s="828">
        <v>7.4</v>
      </c>
      <c r="K59" s="873">
        <v>2.76</v>
      </c>
      <c r="L59" s="872">
        <v>4</v>
      </c>
      <c r="M59" s="872">
        <v>38</v>
      </c>
      <c r="N59" s="874">
        <v>12.69</v>
      </c>
      <c r="O59" s="872" t="s">
        <v>7135</v>
      </c>
      <c r="P59" s="875" t="s">
        <v>7244</v>
      </c>
      <c r="Q59" s="876">
        <f t="shared" si="0"/>
        <v>8</v>
      </c>
      <c r="R59" s="876">
        <f t="shared" si="0"/>
        <v>21.939999999999998</v>
      </c>
      <c r="S59" s="877">
        <f t="shared" si="1"/>
        <v>177.66</v>
      </c>
      <c r="T59" s="877">
        <f t="shared" si="2"/>
        <v>103.60000000000001</v>
      </c>
      <c r="U59" s="877">
        <f t="shared" si="3"/>
        <v>-74.059999999999988</v>
      </c>
      <c r="V59" s="878">
        <f t="shared" si="4"/>
        <v>0.58313632781717895</v>
      </c>
      <c r="W59" s="829"/>
    </row>
    <row r="60" spans="1:23" ht="14.4" customHeight="1" x14ac:dyDescent="0.3">
      <c r="A60" s="884" t="s">
        <v>7245</v>
      </c>
      <c r="B60" s="877">
        <v>2</v>
      </c>
      <c r="C60" s="879">
        <v>6.89</v>
      </c>
      <c r="D60" s="838">
        <v>7</v>
      </c>
      <c r="E60" s="880">
        <v>2</v>
      </c>
      <c r="F60" s="881">
        <v>7.41</v>
      </c>
      <c r="G60" s="830">
        <v>13</v>
      </c>
      <c r="H60" s="872">
        <v>4</v>
      </c>
      <c r="I60" s="871">
        <v>14.29</v>
      </c>
      <c r="J60" s="828">
        <v>8</v>
      </c>
      <c r="K60" s="873">
        <v>3.7</v>
      </c>
      <c r="L60" s="872">
        <v>6</v>
      </c>
      <c r="M60" s="872">
        <v>51</v>
      </c>
      <c r="N60" s="874">
        <v>16.97</v>
      </c>
      <c r="O60" s="872" t="s">
        <v>7135</v>
      </c>
      <c r="P60" s="875" t="s">
        <v>7246</v>
      </c>
      <c r="Q60" s="876">
        <f t="shared" si="0"/>
        <v>2</v>
      </c>
      <c r="R60" s="876">
        <f t="shared" si="0"/>
        <v>7.3999999999999995</v>
      </c>
      <c r="S60" s="877">
        <f t="shared" si="1"/>
        <v>67.88</v>
      </c>
      <c r="T60" s="877">
        <f t="shared" si="2"/>
        <v>32</v>
      </c>
      <c r="U60" s="877">
        <f t="shared" si="3"/>
        <v>-35.879999999999995</v>
      </c>
      <c r="V60" s="878">
        <f t="shared" si="4"/>
        <v>0.47142015321154984</v>
      </c>
      <c r="W60" s="829"/>
    </row>
    <row r="61" spans="1:23" ht="14.4" customHeight="1" x14ac:dyDescent="0.3">
      <c r="A61" s="883" t="s">
        <v>7247</v>
      </c>
      <c r="B61" s="832">
        <v>3</v>
      </c>
      <c r="C61" s="833">
        <v>2.48</v>
      </c>
      <c r="D61" s="834">
        <v>4.3</v>
      </c>
      <c r="E61" s="813">
        <v>5</v>
      </c>
      <c r="F61" s="814">
        <v>4.3099999999999996</v>
      </c>
      <c r="G61" s="815">
        <v>5.2</v>
      </c>
      <c r="H61" s="816">
        <v>2</v>
      </c>
      <c r="I61" s="817">
        <v>1.68</v>
      </c>
      <c r="J61" s="826">
        <v>7</v>
      </c>
      <c r="K61" s="819">
        <v>0.79</v>
      </c>
      <c r="L61" s="816">
        <v>2</v>
      </c>
      <c r="M61" s="816">
        <v>15</v>
      </c>
      <c r="N61" s="820">
        <v>5.14</v>
      </c>
      <c r="O61" s="816" t="s">
        <v>7135</v>
      </c>
      <c r="P61" s="835" t="s">
        <v>7248</v>
      </c>
      <c r="Q61" s="821">
        <f t="shared" si="0"/>
        <v>-1</v>
      </c>
      <c r="R61" s="821">
        <f t="shared" si="0"/>
        <v>-0.8</v>
      </c>
      <c r="S61" s="832">
        <f t="shared" si="1"/>
        <v>10.28</v>
      </c>
      <c r="T61" s="832">
        <f t="shared" si="2"/>
        <v>14</v>
      </c>
      <c r="U61" s="832">
        <f t="shared" si="3"/>
        <v>3.7200000000000006</v>
      </c>
      <c r="V61" s="836">
        <f t="shared" si="4"/>
        <v>1.3618677042801557</v>
      </c>
      <c r="W61" s="822">
        <v>6.86</v>
      </c>
    </row>
    <row r="62" spans="1:23" ht="14.4" customHeight="1" x14ac:dyDescent="0.3">
      <c r="A62" s="884" t="s">
        <v>7249</v>
      </c>
      <c r="B62" s="877">
        <v>1</v>
      </c>
      <c r="C62" s="879">
        <v>2.16</v>
      </c>
      <c r="D62" s="838">
        <v>20</v>
      </c>
      <c r="E62" s="880">
        <v>2</v>
      </c>
      <c r="F62" s="881">
        <v>4.37</v>
      </c>
      <c r="G62" s="830">
        <v>22.5</v>
      </c>
      <c r="H62" s="872">
        <v>2</v>
      </c>
      <c r="I62" s="871">
        <v>3.98</v>
      </c>
      <c r="J62" s="828">
        <v>11</v>
      </c>
      <c r="K62" s="873">
        <v>1.84</v>
      </c>
      <c r="L62" s="872">
        <v>5</v>
      </c>
      <c r="M62" s="872">
        <v>42</v>
      </c>
      <c r="N62" s="874">
        <v>14.16</v>
      </c>
      <c r="O62" s="872" t="s">
        <v>7135</v>
      </c>
      <c r="P62" s="875" t="s">
        <v>7248</v>
      </c>
      <c r="Q62" s="876">
        <f t="shared" si="0"/>
        <v>1</v>
      </c>
      <c r="R62" s="876">
        <f t="shared" si="0"/>
        <v>1.8199999999999998</v>
      </c>
      <c r="S62" s="877">
        <f t="shared" si="1"/>
        <v>28.32</v>
      </c>
      <c r="T62" s="877">
        <f t="shared" si="2"/>
        <v>22</v>
      </c>
      <c r="U62" s="877">
        <f t="shared" si="3"/>
        <v>-6.32</v>
      </c>
      <c r="V62" s="878">
        <f t="shared" si="4"/>
        <v>0.7768361581920904</v>
      </c>
      <c r="W62" s="829"/>
    </row>
    <row r="63" spans="1:23" ht="14.4" customHeight="1" x14ac:dyDescent="0.3">
      <c r="A63" s="883" t="s">
        <v>7250</v>
      </c>
      <c r="B63" s="823">
        <v>123</v>
      </c>
      <c r="C63" s="824">
        <v>151.51</v>
      </c>
      <c r="D63" s="825">
        <v>4.4000000000000004</v>
      </c>
      <c r="E63" s="837">
        <v>119</v>
      </c>
      <c r="F63" s="817">
        <v>147.97999999999999</v>
      </c>
      <c r="G63" s="818">
        <v>4.0999999999999996</v>
      </c>
      <c r="H63" s="816">
        <v>121</v>
      </c>
      <c r="I63" s="817">
        <v>148.43</v>
      </c>
      <c r="J63" s="818">
        <v>3.9</v>
      </c>
      <c r="K63" s="819">
        <v>1.22</v>
      </c>
      <c r="L63" s="816">
        <v>2</v>
      </c>
      <c r="M63" s="816">
        <v>17</v>
      </c>
      <c r="N63" s="820">
        <v>5.54</v>
      </c>
      <c r="O63" s="816" t="s">
        <v>7135</v>
      </c>
      <c r="P63" s="835" t="s">
        <v>7251</v>
      </c>
      <c r="Q63" s="821">
        <f t="shared" si="0"/>
        <v>-2</v>
      </c>
      <c r="R63" s="821">
        <f t="shared" si="0"/>
        <v>-3.0799999999999841</v>
      </c>
      <c r="S63" s="832">
        <f t="shared" si="1"/>
        <v>670.34</v>
      </c>
      <c r="T63" s="832">
        <f t="shared" si="2"/>
        <v>471.9</v>
      </c>
      <c r="U63" s="832">
        <f t="shared" si="3"/>
        <v>-198.44000000000005</v>
      </c>
      <c r="V63" s="836">
        <f t="shared" si="4"/>
        <v>0.70397111913357391</v>
      </c>
      <c r="W63" s="822">
        <v>50.82</v>
      </c>
    </row>
    <row r="64" spans="1:23" ht="14.4" customHeight="1" x14ac:dyDescent="0.3">
      <c r="A64" s="884" t="s">
        <v>7252</v>
      </c>
      <c r="B64" s="868">
        <v>15</v>
      </c>
      <c r="C64" s="869">
        <v>23.77</v>
      </c>
      <c r="D64" s="827">
        <v>7.3</v>
      </c>
      <c r="E64" s="870">
        <v>14</v>
      </c>
      <c r="F64" s="871">
        <v>23.49</v>
      </c>
      <c r="G64" s="828">
        <v>9.4</v>
      </c>
      <c r="H64" s="872">
        <v>10</v>
      </c>
      <c r="I64" s="871">
        <v>19.02</v>
      </c>
      <c r="J64" s="828">
        <v>6.8</v>
      </c>
      <c r="K64" s="873">
        <v>1.58</v>
      </c>
      <c r="L64" s="872">
        <v>3</v>
      </c>
      <c r="M64" s="872">
        <v>25</v>
      </c>
      <c r="N64" s="874">
        <v>8.36</v>
      </c>
      <c r="O64" s="872" t="s">
        <v>7135</v>
      </c>
      <c r="P64" s="875" t="s">
        <v>7253</v>
      </c>
      <c r="Q64" s="876">
        <f t="shared" si="0"/>
        <v>-5</v>
      </c>
      <c r="R64" s="876">
        <f t="shared" si="0"/>
        <v>-4.75</v>
      </c>
      <c r="S64" s="877">
        <f t="shared" si="1"/>
        <v>83.6</v>
      </c>
      <c r="T64" s="877">
        <f t="shared" si="2"/>
        <v>68</v>
      </c>
      <c r="U64" s="877">
        <f t="shared" si="3"/>
        <v>-15.599999999999994</v>
      </c>
      <c r="V64" s="878">
        <f t="shared" si="4"/>
        <v>0.8133971291866029</v>
      </c>
      <c r="W64" s="829">
        <v>15.92</v>
      </c>
    </row>
    <row r="65" spans="1:23" ht="14.4" customHeight="1" x14ac:dyDescent="0.3">
      <c r="A65" s="884" t="s">
        <v>7254</v>
      </c>
      <c r="B65" s="868">
        <v>1</v>
      </c>
      <c r="C65" s="869">
        <v>1.36</v>
      </c>
      <c r="D65" s="827">
        <v>2</v>
      </c>
      <c r="E65" s="870">
        <v>2</v>
      </c>
      <c r="F65" s="871">
        <v>4.74</v>
      </c>
      <c r="G65" s="828">
        <v>9.5</v>
      </c>
      <c r="H65" s="872">
        <v>2</v>
      </c>
      <c r="I65" s="871">
        <v>6.9</v>
      </c>
      <c r="J65" s="831">
        <v>25.5</v>
      </c>
      <c r="K65" s="873">
        <v>2.37</v>
      </c>
      <c r="L65" s="872">
        <v>4</v>
      </c>
      <c r="M65" s="872">
        <v>39</v>
      </c>
      <c r="N65" s="874">
        <v>12.84</v>
      </c>
      <c r="O65" s="872" t="s">
        <v>7135</v>
      </c>
      <c r="P65" s="875" t="s">
        <v>7255</v>
      </c>
      <c r="Q65" s="876">
        <f t="shared" si="0"/>
        <v>1</v>
      </c>
      <c r="R65" s="876">
        <f t="shared" si="0"/>
        <v>5.54</v>
      </c>
      <c r="S65" s="877">
        <f t="shared" si="1"/>
        <v>25.68</v>
      </c>
      <c r="T65" s="877">
        <f t="shared" si="2"/>
        <v>51</v>
      </c>
      <c r="U65" s="877">
        <f t="shared" si="3"/>
        <v>25.32</v>
      </c>
      <c r="V65" s="878">
        <f t="shared" si="4"/>
        <v>1.985981308411215</v>
      </c>
      <c r="W65" s="829">
        <v>34.159999999999997</v>
      </c>
    </row>
    <row r="66" spans="1:23" ht="14.4" customHeight="1" x14ac:dyDescent="0.3">
      <c r="A66" s="883" t="s">
        <v>7256</v>
      </c>
      <c r="B66" s="823">
        <v>94</v>
      </c>
      <c r="C66" s="824">
        <v>35.85</v>
      </c>
      <c r="D66" s="825">
        <v>3.1</v>
      </c>
      <c r="E66" s="837">
        <v>85</v>
      </c>
      <c r="F66" s="817">
        <v>33.15</v>
      </c>
      <c r="G66" s="818">
        <v>2.8</v>
      </c>
      <c r="H66" s="816">
        <v>78</v>
      </c>
      <c r="I66" s="817">
        <v>29.66</v>
      </c>
      <c r="J66" s="818">
        <v>2.6</v>
      </c>
      <c r="K66" s="819">
        <v>0.38</v>
      </c>
      <c r="L66" s="816">
        <v>1</v>
      </c>
      <c r="M66" s="816">
        <v>9</v>
      </c>
      <c r="N66" s="820">
        <v>3.07</v>
      </c>
      <c r="O66" s="816" t="s">
        <v>7135</v>
      </c>
      <c r="P66" s="835" t="s">
        <v>7257</v>
      </c>
      <c r="Q66" s="821">
        <f t="shared" si="0"/>
        <v>-16</v>
      </c>
      <c r="R66" s="821">
        <f t="shared" si="0"/>
        <v>-6.1900000000000013</v>
      </c>
      <c r="S66" s="832">
        <f t="shared" si="1"/>
        <v>239.45999999999998</v>
      </c>
      <c r="T66" s="832">
        <f t="shared" si="2"/>
        <v>202.8</v>
      </c>
      <c r="U66" s="832">
        <f t="shared" si="3"/>
        <v>-36.659999999999968</v>
      </c>
      <c r="V66" s="836">
        <f t="shared" si="4"/>
        <v>0.84690553745928354</v>
      </c>
      <c r="W66" s="822">
        <v>5.58</v>
      </c>
    </row>
    <row r="67" spans="1:23" ht="14.4" customHeight="1" x14ac:dyDescent="0.3">
      <c r="A67" s="884" t="s">
        <v>7258</v>
      </c>
      <c r="B67" s="868">
        <v>19</v>
      </c>
      <c r="C67" s="869">
        <v>13.36</v>
      </c>
      <c r="D67" s="827">
        <v>7.1</v>
      </c>
      <c r="E67" s="870">
        <v>20</v>
      </c>
      <c r="F67" s="871">
        <v>12</v>
      </c>
      <c r="G67" s="828">
        <v>5.2</v>
      </c>
      <c r="H67" s="872">
        <v>3</v>
      </c>
      <c r="I67" s="871">
        <v>1.41</v>
      </c>
      <c r="J67" s="828">
        <v>3.3</v>
      </c>
      <c r="K67" s="873">
        <v>0.47</v>
      </c>
      <c r="L67" s="872">
        <v>1</v>
      </c>
      <c r="M67" s="872">
        <v>12</v>
      </c>
      <c r="N67" s="874">
        <v>4.01</v>
      </c>
      <c r="O67" s="872" t="s">
        <v>7135</v>
      </c>
      <c r="P67" s="875" t="s">
        <v>7259</v>
      </c>
      <c r="Q67" s="876">
        <f t="shared" si="0"/>
        <v>-16</v>
      </c>
      <c r="R67" s="876">
        <f t="shared" si="0"/>
        <v>-11.95</v>
      </c>
      <c r="S67" s="877">
        <f t="shared" si="1"/>
        <v>12.03</v>
      </c>
      <c r="T67" s="877">
        <f t="shared" si="2"/>
        <v>9.8999999999999986</v>
      </c>
      <c r="U67" s="877">
        <f t="shared" si="3"/>
        <v>-2.1300000000000008</v>
      </c>
      <c r="V67" s="878">
        <f t="shared" si="4"/>
        <v>0.82294264339152112</v>
      </c>
      <c r="W67" s="829"/>
    </row>
    <row r="68" spans="1:23" ht="14.4" customHeight="1" x14ac:dyDescent="0.3">
      <c r="A68" s="884" t="s">
        <v>7260</v>
      </c>
      <c r="B68" s="868"/>
      <c r="C68" s="869"/>
      <c r="D68" s="827"/>
      <c r="E68" s="870"/>
      <c r="F68" s="871"/>
      <c r="G68" s="828"/>
      <c r="H68" s="872">
        <v>1</v>
      </c>
      <c r="I68" s="871">
        <v>1.05</v>
      </c>
      <c r="J68" s="828">
        <v>3</v>
      </c>
      <c r="K68" s="873">
        <v>1.05</v>
      </c>
      <c r="L68" s="872">
        <v>3</v>
      </c>
      <c r="M68" s="872">
        <v>26</v>
      </c>
      <c r="N68" s="874">
        <v>8.5299999999999994</v>
      </c>
      <c r="O68" s="872" t="s">
        <v>7135</v>
      </c>
      <c r="P68" s="875" t="s">
        <v>7261</v>
      </c>
      <c r="Q68" s="876">
        <f t="shared" si="0"/>
        <v>1</v>
      </c>
      <c r="R68" s="876">
        <f t="shared" si="0"/>
        <v>1.05</v>
      </c>
      <c r="S68" s="877">
        <f t="shared" si="1"/>
        <v>8.5299999999999994</v>
      </c>
      <c r="T68" s="877">
        <f t="shared" si="2"/>
        <v>3</v>
      </c>
      <c r="U68" s="877">
        <f t="shared" si="3"/>
        <v>-5.5299999999999994</v>
      </c>
      <c r="V68" s="878">
        <f t="shared" si="4"/>
        <v>0.35169988276670577</v>
      </c>
      <c r="W68" s="829"/>
    </row>
    <row r="69" spans="1:23" ht="14.4" customHeight="1" x14ac:dyDescent="0.3">
      <c r="A69" s="883" t="s">
        <v>7262</v>
      </c>
      <c r="B69" s="832">
        <v>5</v>
      </c>
      <c r="C69" s="833">
        <v>4.6399999999999997</v>
      </c>
      <c r="D69" s="834">
        <v>5</v>
      </c>
      <c r="E69" s="813">
        <v>6</v>
      </c>
      <c r="F69" s="814">
        <v>5.81</v>
      </c>
      <c r="G69" s="815">
        <v>4</v>
      </c>
      <c r="H69" s="816">
        <v>1</v>
      </c>
      <c r="I69" s="817">
        <v>1.23</v>
      </c>
      <c r="J69" s="818">
        <v>4</v>
      </c>
      <c r="K69" s="819">
        <v>0.74</v>
      </c>
      <c r="L69" s="816">
        <v>1</v>
      </c>
      <c r="M69" s="816">
        <v>13</v>
      </c>
      <c r="N69" s="820">
        <v>4.4800000000000004</v>
      </c>
      <c r="O69" s="816" t="s">
        <v>7135</v>
      </c>
      <c r="P69" s="835" t="s">
        <v>7263</v>
      </c>
      <c r="Q69" s="821">
        <f t="shared" si="0"/>
        <v>-4</v>
      </c>
      <c r="R69" s="821">
        <f t="shared" si="0"/>
        <v>-3.4099999999999997</v>
      </c>
      <c r="S69" s="832">
        <f t="shared" si="1"/>
        <v>4.4800000000000004</v>
      </c>
      <c r="T69" s="832">
        <f t="shared" si="2"/>
        <v>4</v>
      </c>
      <c r="U69" s="832">
        <f t="shared" si="3"/>
        <v>-0.48000000000000043</v>
      </c>
      <c r="V69" s="836">
        <f t="shared" si="4"/>
        <v>0.89285714285714279</v>
      </c>
      <c r="W69" s="822"/>
    </row>
    <row r="70" spans="1:23" ht="14.4" customHeight="1" x14ac:dyDescent="0.3">
      <c r="A70" s="884" t="s">
        <v>7264</v>
      </c>
      <c r="B70" s="877">
        <v>5</v>
      </c>
      <c r="C70" s="879">
        <v>7.37</v>
      </c>
      <c r="D70" s="838">
        <v>6</v>
      </c>
      <c r="E70" s="880">
        <v>4</v>
      </c>
      <c r="F70" s="881">
        <v>6.93</v>
      </c>
      <c r="G70" s="830">
        <v>5.5</v>
      </c>
      <c r="H70" s="872">
        <v>1</v>
      </c>
      <c r="I70" s="871">
        <v>1.36</v>
      </c>
      <c r="J70" s="828">
        <v>4</v>
      </c>
      <c r="K70" s="873">
        <v>1.35</v>
      </c>
      <c r="L70" s="872">
        <v>3</v>
      </c>
      <c r="M70" s="872">
        <v>25</v>
      </c>
      <c r="N70" s="874">
        <v>8.18</v>
      </c>
      <c r="O70" s="872" t="s">
        <v>7135</v>
      </c>
      <c r="P70" s="875" t="s">
        <v>7265</v>
      </c>
      <c r="Q70" s="876">
        <f t="shared" ref="Q70:R133" si="5">H70-B70</f>
        <v>-4</v>
      </c>
      <c r="R70" s="876">
        <f t="shared" si="5"/>
        <v>-6.01</v>
      </c>
      <c r="S70" s="877">
        <f t="shared" ref="S70:S133" si="6">IF(H70=0,"",H70*N70)</f>
        <v>8.18</v>
      </c>
      <c r="T70" s="877">
        <f t="shared" ref="T70:T133" si="7">IF(H70=0,"",H70*J70)</f>
        <v>4</v>
      </c>
      <c r="U70" s="877">
        <f t="shared" ref="U70:U133" si="8">IF(H70=0,"",T70-S70)</f>
        <v>-4.18</v>
      </c>
      <c r="V70" s="878">
        <f t="shared" ref="V70:V133" si="9">IF(H70=0,"",T70/S70)</f>
        <v>0.48899755501222497</v>
      </c>
      <c r="W70" s="829"/>
    </row>
    <row r="71" spans="1:23" ht="14.4" customHeight="1" x14ac:dyDescent="0.3">
      <c r="A71" s="884" t="s">
        <v>7266</v>
      </c>
      <c r="B71" s="877"/>
      <c r="C71" s="879"/>
      <c r="D71" s="838"/>
      <c r="E71" s="880">
        <v>1</v>
      </c>
      <c r="F71" s="881">
        <v>3.14</v>
      </c>
      <c r="G71" s="830">
        <v>48</v>
      </c>
      <c r="H71" s="872"/>
      <c r="I71" s="871"/>
      <c r="J71" s="828"/>
      <c r="K71" s="873">
        <v>2.64</v>
      </c>
      <c r="L71" s="872">
        <v>5</v>
      </c>
      <c r="M71" s="872">
        <v>43</v>
      </c>
      <c r="N71" s="874">
        <v>14.37</v>
      </c>
      <c r="O71" s="872" t="s">
        <v>7135</v>
      </c>
      <c r="P71" s="875" t="s">
        <v>7267</v>
      </c>
      <c r="Q71" s="876">
        <f t="shared" si="5"/>
        <v>0</v>
      </c>
      <c r="R71" s="876">
        <f t="shared" si="5"/>
        <v>0</v>
      </c>
      <c r="S71" s="877" t="str">
        <f t="shared" si="6"/>
        <v/>
      </c>
      <c r="T71" s="877" t="str">
        <f t="shared" si="7"/>
        <v/>
      </c>
      <c r="U71" s="877" t="str">
        <f t="shared" si="8"/>
        <v/>
      </c>
      <c r="V71" s="878" t="str">
        <f t="shared" si="9"/>
        <v/>
      </c>
      <c r="W71" s="829"/>
    </row>
    <row r="72" spans="1:23" ht="14.4" customHeight="1" x14ac:dyDescent="0.3">
      <c r="A72" s="883" t="s">
        <v>7268</v>
      </c>
      <c r="B72" s="832">
        <v>19</v>
      </c>
      <c r="C72" s="833">
        <v>13.9</v>
      </c>
      <c r="D72" s="834">
        <v>4.7</v>
      </c>
      <c r="E72" s="813">
        <v>25</v>
      </c>
      <c r="F72" s="814">
        <v>19.75</v>
      </c>
      <c r="G72" s="815">
        <v>4.5</v>
      </c>
      <c r="H72" s="816">
        <v>14</v>
      </c>
      <c r="I72" s="817">
        <v>11.35</v>
      </c>
      <c r="J72" s="826">
        <v>4.4000000000000004</v>
      </c>
      <c r="K72" s="819">
        <v>0.62</v>
      </c>
      <c r="L72" s="816">
        <v>1</v>
      </c>
      <c r="M72" s="816">
        <v>13</v>
      </c>
      <c r="N72" s="820">
        <v>4.34</v>
      </c>
      <c r="O72" s="816" t="s">
        <v>7135</v>
      </c>
      <c r="P72" s="835" t="s">
        <v>7269</v>
      </c>
      <c r="Q72" s="821">
        <f t="shared" si="5"/>
        <v>-5</v>
      </c>
      <c r="R72" s="821">
        <f t="shared" si="5"/>
        <v>-2.5500000000000007</v>
      </c>
      <c r="S72" s="832">
        <f t="shared" si="6"/>
        <v>60.76</v>
      </c>
      <c r="T72" s="832">
        <f t="shared" si="7"/>
        <v>61.600000000000009</v>
      </c>
      <c r="U72" s="832">
        <f t="shared" si="8"/>
        <v>0.84000000000001052</v>
      </c>
      <c r="V72" s="836">
        <f t="shared" si="9"/>
        <v>1.013824884792627</v>
      </c>
      <c r="W72" s="822">
        <v>14.3</v>
      </c>
    </row>
    <row r="73" spans="1:23" ht="14.4" customHeight="1" x14ac:dyDescent="0.3">
      <c r="A73" s="884" t="s">
        <v>7270</v>
      </c>
      <c r="B73" s="877">
        <v>2</v>
      </c>
      <c r="C73" s="879">
        <v>1.73</v>
      </c>
      <c r="D73" s="838">
        <v>7</v>
      </c>
      <c r="E73" s="880">
        <v>4</v>
      </c>
      <c r="F73" s="881">
        <v>4.24</v>
      </c>
      <c r="G73" s="830">
        <v>5.5</v>
      </c>
      <c r="H73" s="872">
        <v>1</v>
      </c>
      <c r="I73" s="871">
        <v>2.59</v>
      </c>
      <c r="J73" s="831">
        <v>36</v>
      </c>
      <c r="K73" s="873">
        <v>0.81</v>
      </c>
      <c r="L73" s="872">
        <v>2</v>
      </c>
      <c r="M73" s="872">
        <v>18</v>
      </c>
      <c r="N73" s="874">
        <v>5.89</v>
      </c>
      <c r="O73" s="872" t="s">
        <v>7135</v>
      </c>
      <c r="P73" s="875" t="s">
        <v>7271</v>
      </c>
      <c r="Q73" s="876">
        <f t="shared" si="5"/>
        <v>-1</v>
      </c>
      <c r="R73" s="876">
        <f t="shared" si="5"/>
        <v>0.85999999999999988</v>
      </c>
      <c r="S73" s="877">
        <f t="shared" si="6"/>
        <v>5.89</v>
      </c>
      <c r="T73" s="877">
        <f t="shared" si="7"/>
        <v>36</v>
      </c>
      <c r="U73" s="877">
        <f t="shared" si="8"/>
        <v>30.11</v>
      </c>
      <c r="V73" s="878">
        <f t="shared" si="9"/>
        <v>6.1120543293718166</v>
      </c>
      <c r="W73" s="829">
        <v>30.11</v>
      </c>
    </row>
    <row r="74" spans="1:23" ht="14.4" customHeight="1" x14ac:dyDescent="0.3">
      <c r="A74" s="883" t="s">
        <v>7272</v>
      </c>
      <c r="B74" s="832">
        <v>237</v>
      </c>
      <c r="C74" s="833">
        <v>225.44</v>
      </c>
      <c r="D74" s="834">
        <v>3.4</v>
      </c>
      <c r="E74" s="837">
        <v>233</v>
      </c>
      <c r="F74" s="817">
        <v>214.84</v>
      </c>
      <c r="G74" s="818">
        <v>3</v>
      </c>
      <c r="H74" s="813">
        <v>250</v>
      </c>
      <c r="I74" s="814">
        <v>229.68</v>
      </c>
      <c r="J74" s="815">
        <v>2.8</v>
      </c>
      <c r="K74" s="819">
        <v>0.89</v>
      </c>
      <c r="L74" s="816">
        <v>1</v>
      </c>
      <c r="M74" s="816">
        <v>13</v>
      </c>
      <c r="N74" s="820">
        <v>4.2</v>
      </c>
      <c r="O74" s="816" t="s">
        <v>7135</v>
      </c>
      <c r="P74" s="835" t="s">
        <v>7273</v>
      </c>
      <c r="Q74" s="821">
        <f t="shared" si="5"/>
        <v>13</v>
      </c>
      <c r="R74" s="821">
        <f t="shared" si="5"/>
        <v>4.2400000000000091</v>
      </c>
      <c r="S74" s="832">
        <f t="shared" si="6"/>
        <v>1050</v>
      </c>
      <c r="T74" s="832">
        <f t="shared" si="7"/>
        <v>700</v>
      </c>
      <c r="U74" s="832">
        <f t="shared" si="8"/>
        <v>-350</v>
      </c>
      <c r="V74" s="836">
        <f t="shared" si="9"/>
        <v>0.66666666666666663</v>
      </c>
      <c r="W74" s="822">
        <v>15.6</v>
      </c>
    </row>
    <row r="75" spans="1:23" ht="14.4" customHeight="1" x14ac:dyDescent="0.3">
      <c r="A75" s="884" t="s">
        <v>7274</v>
      </c>
      <c r="B75" s="877">
        <v>27</v>
      </c>
      <c r="C75" s="879">
        <v>39.729999999999997</v>
      </c>
      <c r="D75" s="838">
        <v>5.3</v>
      </c>
      <c r="E75" s="870">
        <v>35</v>
      </c>
      <c r="F75" s="871">
        <v>50.74</v>
      </c>
      <c r="G75" s="828">
        <v>6</v>
      </c>
      <c r="H75" s="880">
        <v>27</v>
      </c>
      <c r="I75" s="881">
        <v>37.83</v>
      </c>
      <c r="J75" s="830">
        <v>3.5</v>
      </c>
      <c r="K75" s="873">
        <v>1.37</v>
      </c>
      <c r="L75" s="872">
        <v>2</v>
      </c>
      <c r="M75" s="872">
        <v>20</v>
      </c>
      <c r="N75" s="874">
        <v>6.52</v>
      </c>
      <c r="O75" s="872" t="s">
        <v>7135</v>
      </c>
      <c r="P75" s="875" t="s">
        <v>7275</v>
      </c>
      <c r="Q75" s="876">
        <f t="shared" si="5"/>
        <v>0</v>
      </c>
      <c r="R75" s="876">
        <f t="shared" si="5"/>
        <v>-1.8999999999999986</v>
      </c>
      <c r="S75" s="877">
        <f t="shared" si="6"/>
        <v>176.04</v>
      </c>
      <c r="T75" s="877">
        <f t="shared" si="7"/>
        <v>94.5</v>
      </c>
      <c r="U75" s="877">
        <f t="shared" si="8"/>
        <v>-81.539999999999992</v>
      </c>
      <c r="V75" s="878">
        <f t="shared" si="9"/>
        <v>0.53680981595092025</v>
      </c>
      <c r="W75" s="829">
        <v>1.48</v>
      </c>
    </row>
    <row r="76" spans="1:23" ht="14.4" customHeight="1" x14ac:dyDescent="0.3">
      <c r="A76" s="884" t="s">
        <v>7276</v>
      </c>
      <c r="B76" s="877">
        <v>1</v>
      </c>
      <c r="C76" s="879">
        <v>1.76</v>
      </c>
      <c r="D76" s="838">
        <v>3</v>
      </c>
      <c r="E76" s="870">
        <v>4</v>
      </c>
      <c r="F76" s="871">
        <v>7.06</v>
      </c>
      <c r="G76" s="828">
        <v>4.5</v>
      </c>
      <c r="H76" s="880">
        <v>5</v>
      </c>
      <c r="I76" s="881">
        <v>9.08</v>
      </c>
      <c r="J76" s="830">
        <v>4.4000000000000004</v>
      </c>
      <c r="K76" s="873">
        <v>1.76</v>
      </c>
      <c r="L76" s="872">
        <v>3</v>
      </c>
      <c r="M76" s="872">
        <v>26</v>
      </c>
      <c r="N76" s="874">
        <v>8.57</v>
      </c>
      <c r="O76" s="872" t="s">
        <v>7135</v>
      </c>
      <c r="P76" s="875" t="s">
        <v>7277</v>
      </c>
      <c r="Q76" s="876">
        <f t="shared" si="5"/>
        <v>4</v>
      </c>
      <c r="R76" s="876">
        <f t="shared" si="5"/>
        <v>7.32</v>
      </c>
      <c r="S76" s="877">
        <f t="shared" si="6"/>
        <v>42.85</v>
      </c>
      <c r="T76" s="877">
        <f t="shared" si="7"/>
        <v>22</v>
      </c>
      <c r="U76" s="877">
        <f t="shared" si="8"/>
        <v>-20.85</v>
      </c>
      <c r="V76" s="878">
        <f t="shared" si="9"/>
        <v>0.51341890315052507</v>
      </c>
      <c r="W76" s="829"/>
    </row>
    <row r="77" spans="1:23" ht="14.4" customHeight="1" x14ac:dyDescent="0.3">
      <c r="A77" s="883" t="s">
        <v>7278</v>
      </c>
      <c r="B77" s="832">
        <v>36</v>
      </c>
      <c r="C77" s="833">
        <v>20.03</v>
      </c>
      <c r="D77" s="834">
        <v>2.7</v>
      </c>
      <c r="E77" s="837">
        <v>35</v>
      </c>
      <c r="F77" s="817">
        <v>19.010000000000002</v>
      </c>
      <c r="G77" s="818">
        <v>2.9</v>
      </c>
      <c r="H77" s="813">
        <v>40</v>
      </c>
      <c r="I77" s="814">
        <v>21.78</v>
      </c>
      <c r="J77" s="815">
        <v>2.8</v>
      </c>
      <c r="K77" s="819">
        <v>0.54</v>
      </c>
      <c r="L77" s="816">
        <v>1</v>
      </c>
      <c r="M77" s="816">
        <v>12</v>
      </c>
      <c r="N77" s="820">
        <v>3.85</v>
      </c>
      <c r="O77" s="816" t="s">
        <v>7135</v>
      </c>
      <c r="P77" s="835" t="s">
        <v>7279</v>
      </c>
      <c r="Q77" s="821">
        <f t="shared" si="5"/>
        <v>4</v>
      </c>
      <c r="R77" s="821">
        <f t="shared" si="5"/>
        <v>1.75</v>
      </c>
      <c r="S77" s="832">
        <f t="shared" si="6"/>
        <v>154</v>
      </c>
      <c r="T77" s="832">
        <f t="shared" si="7"/>
        <v>112</v>
      </c>
      <c r="U77" s="832">
        <f t="shared" si="8"/>
        <v>-42</v>
      </c>
      <c r="V77" s="836">
        <f t="shared" si="9"/>
        <v>0.72727272727272729</v>
      </c>
      <c r="W77" s="822">
        <v>2.2999999999999998</v>
      </c>
    </row>
    <row r="78" spans="1:23" ht="14.4" customHeight="1" x14ac:dyDescent="0.3">
      <c r="A78" s="884" t="s">
        <v>7280</v>
      </c>
      <c r="B78" s="877"/>
      <c r="C78" s="879"/>
      <c r="D78" s="838"/>
      <c r="E78" s="870">
        <v>2</v>
      </c>
      <c r="F78" s="871">
        <v>1.69</v>
      </c>
      <c r="G78" s="828">
        <v>3.5</v>
      </c>
      <c r="H78" s="880">
        <v>1</v>
      </c>
      <c r="I78" s="881">
        <v>0.8</v>
      </c>
      <c r="J78" s="830">
        <v>3</v>
      </c>
      <c r="K78" s="873">
        <v>0.8</v>
      </c>
      <c r="L78" s="872">
        <v>2</v>
      </c>
      <c r="M78" s="872">
        <v>21</v>
      </c>
      <c r="N78" s="874">
        <v>6.87</v>
      </c>
      <c r="O78" s="872" t="s">
        <v>7135</v>
      </c>
      <c r="P78" s="875" t="s">
        <v>7281</v>
      </c>
      <c r="Q78" s="876">
        <f t="shared" si="5"/>
        <v>1</v>
      </c>
      <c r="R78" s="876">
        <f t="shared" si="5"/>
        <v>0.8</v>
      </c>
      <c r="S78" s="877">
        <f t="shared" si="6"/>
        <v>6.87</v>
      </c>
      <c r="T78" s="877">
        <f t="shared" si="7"/>
        <v>3</v>
      </c>
      <c r="U78" s="877">
        <f t="shared" si="8"/>
        <v>-3.87</v>
      </c>
      <c r="V78" s="878">
        <f t="shared" si="9"/>
        <v>0.4366812227074236</v>
      </c>
      <c r="W78" s="829"/>
    </row>
    <row r="79" spans="1:23" ht="14.4" customHeight="1" x14ac:dyDescent="0.3">
      <c r="A79" s="884" t="s">
        <v>7282</v>
      </c>
      <c r="B79" s="877"/>
      <c r="C79" s="879"/>
      <c r="D79" s="838"/>
      <c r="E79" s="870">
        <v>1</v>
      </c>
      <c r="F79" s="871">
        <v>0.79</v>
      </c>
      <c r="G79" s="828">
        <v>2</v>
      </c>
      <c r="H79" s="880"/>
      <c r="I79" s="881"/>
      <c r="J79" s="830"/>
      <c r="K79" s="873">
        <v>1.76</v>
      </c>
      <c r="L79" s="872">
        <v>5</v>
      </c>
      <c r="M79" s="872">
        <v>45</v>
      </c>
      <c r="N79" s="874">
        <v>14.91</v>
      </c>
      <c r="O79" s="872" t="s">
        <v>7135</v>
      </c>
      <c r="P79" s="875" t="s">
        <v>7283</v>
      </c>
      <c r="Q79" s="876">
        <f t="shared" si="5"/>
        <v>0</v>
      </c>
      <c r="R79" s="876">
        <f t="shared" si="5"/>
        <v>0</v>
      </c>
      <c r="S79" s="877" t="str">
        <f t="shared" si="6"/>
        <v/>
      </c>
      <c r="T79" s="877" t="str">
        <f t="shared" si="7"/>
        <v/>
      </c>
      <c r="U79" s="877" t="str">
        <f t="shared" si="8"/>
        <v/>
      </c>
      <c r="V79" s="878" t="str">
        <f t="shared" si="9"/>
        <v/>
      </c>
      <c r="W79" s="829"/>
    </row>
    <row r="80" spans="1:23" ht="14.4" customHeight="1" x14ac:dyDescent="0.3">
      <c r="A80" s="883" t="s">
        <v>7284</v>
      </c>
      <c r="B80" s="832">
        <v>9</v>
      </c>
      <c r="C80" s="833">
        <v>8.34</v>
      </c>
      <c r="D80" s="834">
        <v>6.2</v>
      </c>
      <c r="E80" s="837">
        <v>10</v>
      </c>
      <c r="F80" s="817">
        <v>7.1</v>
      </c>
      <c r="G80" s="818">
        <v>3</v>
      </c>
      <c r="H80" s="813">
        <v>11</v>
      </c>
      <c r="I80" s="814">
        <v>7.01</v>
      </c>
      <c r="J80" s="815">
        <v>3.1</v>
      </c>
      <c r="K80" s="819">
        <v>0.61</v>
      </c>
      <c r="L80" s="816">
        <v>1</v>
      </c>
      <c r="M80" s="816">
        <v>12</v>
      </c>
      <c r="N80" s="820">
        <v>3.9</v>
      </c>
      <c r="O80" s="816" t="s">
        <v>7135</v>
      </c>
      <c r="P80" s="835" t="s">
        <v>7285</v>
      </c>
      <c r="Q80" s="821">
        <f t="shared" si="5"/>
        <v>2</v>
      </c>
      <c r="R80" s="821">
        <f t="shared" si="5"/>
        <v>-1.33</v>
      </c>
      <c r="S80" s="832">
        <f t="shared" si="6"/>
        <v>42.9</v>
      </c>
      <c r="T80" s="832">
        <f t="shared" si="7"/>
        <v>34.1</v>
      </c>
      <c r="U80" s="832">
        <f t="shared" si="8"/>
        <v>-8.7999999999999972</v>
      </c>
      <c r="V80" s="836">
        <f t="shared" si="9"/>
        <v>0.79487179487179493</v>
      </c>
      <c r="W80" s="822">
        <v>0.2</v>
      </c>
    </row>
    <row r="81" spans="1:23" ht="14.4" customHeight="1" x14ac:dyDescent="0.3">
      <c r="A81" s="884" t="s">
        <v>7286</v>
      </c>
      <c r="B81" s="877">
        <v>4</v>
      </c>
      <c r="C81" s="879">
        <v>6.86</v>
      </c>
      <c r="D81" s="838">
        <v>12.5</v>
      </c>
      <c r="E81" s="870">
        <v>3</v>
      </c>
      <c r="F81" s="871">
        <v>3.84</v>
      </c>
      <c r="G81" s="828">
        <v>9</v>
      </c>
      <c r="H81" s="880">
        <v>1</v>
      </c>
      <c r="I81" s="881">
        <v>1.25</v>
      </c>
      <c r="J81" s="830">
        <v>3</v>
      </c>
      <c r="K81" s="873">
        <v>1.25</v>
      </c>
      <c r="L81" s="872">
        <v>3</v>
      </c>
      <c r="M81" s="872">
        <v>27</v>
      </c>
      <c r="N81" s="874">
        <v>8.93</v>
      </c>
      <c r="O81" s="872" t="s">
        <v>7135</v>
      </c>
      <c r="P81" s="875" t="s">
        <v>7287</v>
      </c>
      <c r="Q81" s="876">
        <f t="shared" si="5"/>
        <v>-3</v>
      </c>
      <c r="R81" s="876">
        <f t="shared" si="5"/>
        <v>-5.61</v>
      </c>
      <c r="S81" s="877">
        <f t="shared" si="6"/>
        <v>8.93</v>
      </c>
      <c r="T81" s="877">
        <f t="shared" si="7"/>
        <v>3</v>
      </c>
      <c r="U81" s="877">
        <f t="shared" si="8"/>
        <v>-5.93</v>
      </c>
      <c r="V81" s="878">
        <f t="shared" si="9"/>
        <v>0.33594624860022398</v>
      </c>
      <c r="W81" s="829"/>
    </row>
    <row r="82" spans="1:23" ht="14.4" customHeight="1" x14ac:dyDescent="0.3">
      <c r="A82" s="884" t="s">
        <v>7288</v>
      </c>
      <c r="B82" s="877">
        <v>1</v>
      </c>
      <c r="C82" s="879">
        <v>2.84</v>
      </c>
      <c r="D82" s="838">
        <v>10</v>
      </c>
      <c r="E82" s="870">
        <v>1</v>
      </c>
      <c r="F82" s="871">
        <v>2.84</v>
      </c>
      <c r="G82" s="828">
        <v>8</v>
      </c>
      <c r="H82" s="880">
        <v>2</v>
      </c>
      <c r="I82" s="881">
        <v>5.67</v>
      </c>
      <c r="J82" s="830">
        <v>9</v>
      </c>
      <c r="K82" s="873">
        <v>2.84</v>
      </c>
      <c r="L82" s="872">
        <v>5</v>
      </c>
      <c r="M82" s="872">
        <v>48</v>
      </c>
      <c r="N82" s="874">
        <v>16.13</v>
      </c>
      <c r="O82" s="872" t="s">
        <v>7135</v>
      </c>
      <c r="P82" s="875" t="s">
        <v>7289</v>
      </c>
      <c r="Q82" s="876">
        <f t="shared" si="5"/>
        <v>1</v>
      </c>
      <c r="R82" s="876">
        <f t="shared" si="5"/>
        <v>2.83</v>
      </c>
      <c r="S82" s="877">
        <f t="shared" si="6"/>
        <v>32.26</v>
      </c>
      <c r="T82" s="877">
        <f t="shared" si="7"/>
        <v>18</v>
      </c>
      <c r="U82" s="877">
        <f t="shared" si="8"/>
        <v>-14.259999999999998</v>
      </c>
      <c r="V82" s="878">
        <f t="shared" si="9"/>
        <v>0.55796652200867947</v>
      </c>
      <c r="W82" s="829"/>
    </row>
    <row r="83" spans="1:23" ht="14.4" customHeight="1" x14ac:dyDescent="0.3">
      <c r="A83" s="883" t="s">
        <v>7290</v>
      </c>
      <c r="B83" s="823">
        <v>104</v>
      </c>
      <c r="C83" s="824">
        <v>63.85</v>
      </c>
      <c r="D83" s="825">
        <v>3.2</v>
      </c>
      <c r="E83" s="837">
        <v>87</v>
      </c>
      <c r="F83" s="817">
        <v>52.56</v>
      </c>
      <c r="G83" s="818">
        <v>3.1</v>
      </c>
      <c r="H83" s="816">
        <v>99</v>
      </c>
      <c r="I83" s="817">
        <v>60.2</v>
      </c>
      <c r="J83" s="818">
        <v>3</v>
      </c>
      <c r="K83" s="819">
        <v>0.6</v>
      </c>
      <c r="L83" s="816">
        <v>1</v>
      </c>
      <c r="M83" s="816">
        <v>10</v>
      </c>
      <c r="N83" s="820">
        <v>3.41</v>
      </c>
      <c r="O83" s="816" t="s">
        <v>7135</v>
      </c>
      <c r="P83" s="835" t="s">
        <v>7291</v>
      </c>
      <c r="Q83" s="821">
        <f t="shared" si="5"/>
        <v>-5</v>
      </c>
      <c r="R83" s="821">
        <f t="shared" si="5"/>
        <v>-3.6499999999999986</v>
      </c>
      <c r="S83" s="832">
        <f t="shared" si="6"/>
        <v>337.59000000000003</v>
      </c>
      <c r="T83" s="832">
        <f t="shared" si="7"/>
        <v>297</v>
      </c>
      <c r="U83" s="832">
        <f t="shared" si="8"/>
        <v>-40.590000000000032</v>
      </c>
      <c r="V83" s="836">
        <f t="shared" si="9"/>
        <v>0.87976539589442804</v>
      </c>
      <c r="W83" s="822">
        <v>8.08</v>
      </c>
    </row>
    <row r="84" spans="1:23" ht="14.4" customHeight="1" x14ac:dyDescent="0.3">
      <c r="A84" s="884" t="s">
        <v>7292</v>
      </c>
      <c r="B84" s="868">
        <v>2</v>
      </c>
      <c r="C84" s="869">
        <v>1.24</v>
      </c>
      <c r="D84" s="827">
        <v>2.5</v>
      </c>
      <c r="E84" s="870">
        <v>3</v>
      </c>
      <c r="F84" s="871">
        <v>1.86</v>
      </c>
      <c r="G84" s="828">
        <v>4</v>
      </c>
      <c r="H84" s="872">
        <v>2</v>
      </c>
      <c r="I84" s="871">
        <v>1.24</v>
      </c>
      <c r="J84" s="831">
        <v>7.5</v>
      </c>
      <c r="K84" s="873">
        <v>0.62</v>
      </c>
      <c r="L84" s="872">
        <v>1</v>
      </c>
      <c r="M84" s="872">
        <v>12</v>
      </c>
      <c r="N84" s="874">
        <v>3.88</v>
      </c>
      <c r="O84" s="872" t="s">
        <v>7135</v>
      </c>
      <c r="P84" s="875" t="s">
        <v>7293</v>
      </c>
      <c r="Q84" s="876">
        <f t="shared" si="5"/>
        <v>0</v>
      </c>
      <c r="R84" s="876">
        <f t="shared" si="5"/>
        <v>0</v>
      </c>
      <c r="S84" s="877">
        <f t="shared" si="6"/>
        <v>7.76</v>
      </c>
      <c r="T84" s="877">
        <f t="shared" si="7"/>
        <v>15</v>
      </c>
      <c r="U84" s="877">
        <f t="shared" si="8"/>
        <v>7.24</v>
      </c>
      <c r="V84" s="878">
        <f t="shared" si="9"/>
        <v>1.9329896907216495</v>
      </c>
      <c r="W84" s="829">
        <v>8.1199999999999992</v>
      </c>
    </row>
    <row r="85" spans="1:23" ht="14.4" customHeight="1" x14ac:dyDescent="0.3">
      <c r="A85" s="884" t="s">
        <v>7294</v>
      </c>
      <c r="B85" s="868">
        <v>2</v>
      </c>
      <c r="C85" s="869">
        <v>2.75</v>
      </c>
      <c r="D85" s="827">
        <v>14</v>
      </c>
      <c r="E85" s="870">
        <v>1</v>
      </c>
      <c r="F85" s="871">
        <v>0.69</v>
      </c>
      <c r="G85" s="828">
        <v>3</v>
      </c>
      <c r="H85" s="872">
        <v>1</v>
      </c>
      <c r="I85" s="871">
        <v>0.69</v>
      </c>
      <c r="J85" s="828">
        <v>3</v>
      </c>
      <c r="K85" s="873">
        <v>0.69</v>
      </c>
      <c r="L85" s="872">
        <v>1</v>
      </c>
      <c r="M85" s="872">
        <v>12</v>
      </c>
      <c r="N85" s="874">
        <v>4.03</v>
      </c>
      <c r="O85" s="872" t="s">
        <v>7135</v>
      </c>
      <c r="P85" s="875" t="s">
        <v>7295</v>
      </c>
      <c r="Q85" s="876">
        <f t="shared" si="5"/>
        <v>-1</v>
      </c>
      <c r="R85" s="876">
        <f t="shared" si="5"/>
        <v>-2.06</v>
      </c>
      <c r="S85" s="877">
        <f t="shared" si="6"/>
        <v>4.03</v>
      </c>
      <c r="T85" s="877">
        <f t="shared" si="7"/>
        <v>3</v>
      </c>
      <c r="U85" s="877">
        <f t="shared" si="8"/>
        <v>-1.0300000000000002</v>
      </c>
      <c r="V85" s="878">
        <f t="shared" si="9"/>
        <v>0.74441687344913143</v>
      </c>
      <c r="W85" s="829"/>
    </row>
    <row r="86" spans="1:23" ht="14.4" customHeight="1" x14ac:dyDescent="0.3">
      <c r="A86" s="883" t="s">
        <v>7296</v>
      </c>
      <c r="B86" s="823">
        <v>2</v>
      </c>
      <c r="C86" s="824">
        <v>0.99</v>
      </c>
      <c r="D86" s="825">
        <v>5</v>
      </c>
      <c r="E86" s="837"/>
      <c r="F86" s="817"/>
      <c r="G86" s="818"/>
      <c r="H86" s="816">
        <v>1</v>
      </c>
      <c r="I86" s="817">
        <v>0.49</v>
      </c>
      <c r="J86" s="818">
        <v>2</v>
      </c>
      <c r="K86" s="819">
        <v>0.49</v>
      </c>
      <c r="L86" s="816">
        <v>2</v>
      </c>
      <c r="M86" s="816">
        <v>20</v>
      </c>
      <c r="N86" s="820">
        <v>6.81</v>
      </c>
      <c r="O86" s="816" t="s">
        <v>7135</v>
      </c>
      <c r="P86" s="835" t="s">
        <v>7297</v>
      </c>
      <c r="Q86" s="821">
        <f t="shared" si="5"/>
        <v>-1</v>
      </c>
      <c r="R86" s="821">
        <f t="shared" si="5"/>
        <v>-0.5</v>
      </c>
      <c r="S86" s="832">
        <f t="shared" si="6"/>
        <v>6.81</v>
      </c>
      <c r="T86" s="832">
        <f t="shared" si="7"/>
        <v>2</v>
      </c>
      <c r="U86" s="832">
        <f t="shared" si="8"/>
        <v>-4.8099999999999996</v>
      </c>
      <c r="V86" s="836">
        <f t="shared" si="9"/>
        <v>0.29368575624082233</v>
      </c>
      <c r="W86" s="822"/>
    </row>
    <row r="87" spans="1:23" ht="14.4" customHeight="1" x14ac:dyDescent="0.3">
      <c r="A87" s="884" t="s">
        <v>7298</v>
      </c>
      <c r="B87" s="868">
        <v>2</v>
      </c>
      <c r="C87" s="869">
        <v>1.22</v>
      </c>
      <c r="D87" s="827">
        <v>4</v>
      </c>
      <c r="E87" s="870">
        <v>1</v>
      </c>
      <c r="F87" s="871">
        <v>0.61</v>
      </c>
      <c r="G87" s="828">
        <v>5</v>
      </c>
      <c r="H87" s="872"/>
      <c r="I87" s="871"/>
      <c r="J87" s="828"/>
      <c r="K87" s="873">
        <v>0.61</v>
      </c>
      <c r="L87" s="872">
        <v>3</v>
      </c>
      <c r="M87" s="872">
        <v>24</v>
      </c>
      <c r="N87" s="874">
        <v>8.0399999999999991</v>
      </c>
      <c r="O87" s="872" t="s">
        <v>7135</v>
      </c>
      <c r="P87" s="875" t="s">
        <v>7299</v>
      </c>
      <c r="Q87" s="876">
        <f t="shared" si="5"/>
        <v>-2</v>
      </c>
      <c r="R87" s="876">
        <f t="shared" si="5"/>
        <v>-1.22</v>
      </c>
      <c r="S87" s="877" t="str">
        <f t="shared" si="6"/>
        <v/>
      </c>
      <c r="T87" s="877" t="str">
        <f t="shared" si="7"/>
        <v/>
      </c>
      <c r="U87" s="877" t="str">
        <f t="shared" si="8"/>
        <v/>
      </c>
      <c r="V87" s="878" t="str">
        <f t="shared" si="9"/>
        <v/>
      </c>
      <c r="W87" s="829"/>
    </row>
    <row r="88" spans="1:23" ht="14.4" customHeight="1" x14ac:dyDescent="0.3">
      <c r="A88" s="883" t="s">
        <v>7300</v>
      </c>
      <c r="B88" s="832">
        <v>2</v>
      </c>
      <c r="C88" s="833">
        <v>0.95</v>
      </c>
      <c r="D88" s="834">
        <v>7.5</v>
      </c>
      <c r="E88" s="813">
        <v>8</v>
      </c>
      <c r="F88" s="814">
        <v>3.82</v>
      </c>
      <c r="G88" s="815">
        <v>4.0999999999999996</v>
      </c>
      <c r="H88" s="816">
        <v>2</v>
      </c>
      <c r="I88" s="817">
        <v>0.96</v>
      </c>
      <c r="J88" s="818">
        <v>6</v>
      </c>
      <c r="K88" s="819">
        <v>0.47</v>
      </c>
      <c r="L88" s="816">
        <v>2</v>
      </c>
      <c r="M88" s="816">
        <v>21</v>
      </c>
      <c r="N88" s="820">
        <v>6.91</v>
      </c>
      <c r="O88" s="816" t="s">
        <v>7135</v>
      </c>
      <c r="P88" s="835" t="s">
        <v>7301</v>
      </c>
      <c r="Q88" s="821">
        <f t="shared" si="5"/>
        <v>0</v>
      </c>
      <c r="R88" s="821">
        <f t="shared" si="5"/>
        <v>1.0000000000000009E-2</v>
      </c>
      <c r="S88" s="832">
        <f t="shared" si="6"/>
        <v>13.82</v>
      </c>
      <c r="T88" s="832">
        <f t="shared" si="7"/>
        <v>12</v>
      </c>
      <c r="U88" s="832">
        <f t="shared" si="8"/>
        <v>-1.8200000000000003</v>
      </c>
      <c r="V88" s="836">
        <f t="shared" si="9"/>
        <v>0.86830680173661356</v>
      </c>
      <c r="W88" s="822"/>
    </row>
    <row r="89" spans="1:23" ht="14.4" customHeight="1" x14ac:dyDescent="0.3">
      <c r="A89" s="884" t="s">
        <v>7302</v>
      </c>
      <c r="B89" s="877">
        <v>1</v>
      </c>
      <c r="C89" s="879">
        <v>0.63</v>
      </c>
      <c r="D89" s="838">
        <v>4</v>
      </c>
      <c r="E89" s="880"/>
      <c r="F89" s="881"/>
      <c r="G89" s="830"/>
      <c r="H89" s="872">
        <v>3</v>
      </c>
      <c r="I89" s="871">
        <v>1.89</v>
      </c>
      <c r="J89" s="828">
        <v>6.3</v>
      </c>
      <c r="K89" s="873">
        <v>0.63</v>
      </c>
      <c r="L89" s="872">
        <v>3</v>
      </c>
      <c r="M89" s="872">
        <v>26</v>
      </c>
      <c r="N89" s="874">
        <v>8.8000000000000007</v>
      </c>
      <c r="O89" s="872" t="s">
        <v>7135</v>
      </c>
      <c r="P89" s="875" t="s">
        <v>7303</v>
      </c>
      <c r="Q89" s="876">
        <f t="shared" si="5"/>
        <v>2</v>
      </c>
      <c r="R89" s="876">
        <f t="shared" si="5"/>
        <v>1.2599999999999998</v>
      </c>
      <c r="S89" s="877">
        <f t="shared" si="6"/>
        <v>26.400000000000002</v>
      </c>
      <c r="T89" s="877">
        <f t="shared" si="7"/>
        <v>18.899999999999999</v>
      </c>
      <c r="U89" s="877">
        <f t="shared" si="8"/>
        <v>-7.5000000000000036</v>
      </c>
      <c r="V89" s="878">
        <f t="shared" si="9"/>
        <v>0.71590909090909083</v>
      </c>
      <c r="W89" s="829"/>
    </row>
    <row r="90" spans="1:23" ht="14.4" customHeight="1" x14ac:dyDescent="0.3">
      <c r="A90" s="883" t="s">
        <v>7304</v>
      </c>
      <c r="B90" s="832">
        <v>27</v>
      </c>
      <c r="C90" s="833">
        <v>9.02</v>
      </c>
      <c r="D90" s="834">
        <v>3.3</v>
      </c>
      <c r="E90" s="813">
        <v>33</v>
      </c>
      <c r="F90" s="814">
        <v>11.09</v>
      </c>
      <c r="G90" s="815">
        <v>3.1</v>
      </c>
      <c r="H90" s="816">
        <v>19</v>
      </c>
      <c r="I90" s="817">
        <v>6.14</v>
      </c>
      <c r="J90" s="818">
        <v>3.2</v>
      </c>
      <c r="K90" s="819">
        <v>0.32</v>
      </c>
      <c r="L90" s="816">
        <v>1</v>
      </c>
      <c r="M90" s="816">
        <v>10</v>
      </c>
      <c r="N90" s="820">
        <v>3.31</v>
      </c>
      <c r="O90" s="816" t="s">
        <v>7135</v>
      </c>
      <c r="P90" s="835" t="s">
        <v>7305</v>
      </c>
      <c r="Q90" s="821">
        <f t="shared" si="5"/>
        <v>-8</v>
      </c>
      <c r="R90" s="821">
        <f t="shared" si="5"/>
        <v>-2.88</v>
      </c>
      <c r="S90" s="832">
        <f t="shared" si="6"/>
        <v>62.89</v>
      </c>
      <c r="T90" s="832">
        <f t="shared" si="7"/>
        <v>60.800000000000004</v>
      </c>
      <c r="U90" s="832">
        <f t="shared" si="8"/>
        <v>-2.0899999999999963</v>
      </c>
      <c r="V90" s="836">
        <f t="shared" si="9"/>
        <v>0.96676737160120851</v>
      </c>
      <c r="W90" s="822">
        <v>8.83</v>
      </c>
    </row>
    <row r="91" spans="1:23" ht="14.4" customHeight="1" x14ac:dyDescent="0.3">
      <c r="A91" s="884" t="s">
        <v>7306</v>
      </c>
      <c r="B91" s="877">
        <v>3</v>
      </c>
      <c r="C91" s="879">
        <v>1.39</v>
      </c>
      <c r="D91" s="838">
        <v>4.7</v>
      </c>
      <c r="E91" s="880">
        <v>8</v>
      </c>
      <c r="F91" s="881">
        <v>3.47</v>
      </c>
      <c r="G91" s="830">
        <v>4</v>
      </c>
      <c r="H91" s="872">
        <v>9</v>
      </c>
      <c r="I91" s="871">
        <v>3.82</v>
      </c>
      <c r="J91" s="828">
        <v>3.2</v>
      </c>
      <c r="K91" s="873">
        <v>0.42</v>
      </c>
      <c r="L91" s="872">
        <v>2</v>
      </c>
      <c r="M91" s="872">
        <v>16</v>
      </c>
      <c r="N91" s="874">
        <v>5.17</v>
      </c>
      <c r="O91" s="872" t="s">
        <v>7135</v>
      </c>
      <c r="P91" s="875" t="s">
        <v>7307</v>
      </c>
      <c r="Q91" s="876">
        <f t="shared" si="5"/>
        <v>6</v>
      </c>
      <c r="R91" s="876">
        <f t="shared" si="5"/>
        <v>2.4299999999999997</v>
      </c>
      <c r="S91" s="877">
        <f t="shared" si="6"/>
        <v>46.53</v>
      </c>
      <c r="T91" s="877">
        <f t="shared" si="7"/>
        <v>28.8</v>
      </c>
      <c r="U91" s="877">
        <f t="shared" si="8"/>
        <v>-17.73</v>
      </c>
      <c r="V91" s="878">
        <f t="shared" si="9"/>
        <v>0.61895551257253389</v>
      </c>
      <c r="W91" s="829">
        <v>2.83</v>
      </c>
    </row>
    <row r="92" spans="1:23" ht="14.4" customHeight="1" x14ac:dyDescent="0.3">
      <c r="A92" s="884" t="s">
        <v>7308</v>
      </c>
      <c r="B92" s="877">
        <v>1</v>
      </c>
      <c r="C92" s="879">
        <v>0.72</v>
      </c>
      <c r="D92" s="838">
        <v>3</v>
      </c>
      <c r="E92" s="880">
        <v>2</v>
      </c>
      <c r="F92" s="881">
        <v>1.21</v>
      </c>
      <c r="G92" s="830">
        <v>3</v>
      </c>
      <c r="H92" s="872"/>
      <c r="I92" s="871"/>
      <c r="J92" s="828"/>
      <c r="K92" s="873">
        <v>0.72</v>
      </c>
      <c r="L92" s="872">
        <v>3</v>
      </c>
      <c r="M92" s="872">
        <v>23</v>
      </c>
      <c r="N92" s="874">
        <v>7.7</v>
      </c>
      <c r="O92" s="872" t="s">
        <v>7135</v>
      </c>
      <c r="P92" s="875" t="s">
        <v>7309</v>
      </c>
      <c r="Q92" s="876">
        <f t="shared" si="5"/>
        <v>-1</v>
      </c>
      <c r="R92" s="876">
        <f t="shared" si="5"/>
        <v>-0.72</v>
      </c>
      <c r="S92" s="877" t="str">
        <f t="shared" si="6"/>
        <v/>
      </c>
      <c r="T92" s="877" t="str">
        <f t="shared" si="7"/>
        <v/>
      </c>
      <c r="U92" s="877" t="str">
        <f t="shared" si="8"/>
        <v/>
      </c>
      <c r="V92" s="878" t="str">
        <f t="shared" si="9"/>
        <v/>
      </c>
      <c r="W92" s="829"/>
    </row>
    <row r="93" spans="1:23" ht="14.4" customHeight="1" x14ac:dyDescent="0.3">
      <c r="A93" s="883" t="s">
        <v>7310</v>
      </c>
      <c r="B93" s="832"/>
      <c r="C93" s="833"/>
      <c r="D93" s="834"/>
      <c r="E93" s="837"/>
      <c r="F93" s="817"/>
      <c r="G93" s="818"/>
      <c r="H93" s="813">
        <v>1</v>
      </c>
      <c r="I93" s="814">
        <v>0.56999999999999995</v>
      </c>
      <c r="J93" s="815">
        <v>6</v>
      </c>
      <c r="K93" s="819">
        <v>0.56999999999999995</v>
      </c>
      <c r="L93" s="816">
        <v>2</v>
      </c>
      <c r="M93" s="816">
        <v>21</v>
      </c>
      <c r="N93" s="820">
        <v>6.98</v>
      </c>
      <c r="O93" s="816" t="s">
        <v>7135</v>
      </c>
      <c r="P93" s="835" t="s">
        <v>7311</v>
      </c>
      <c r="Q93" s="821">
        <f t="shared" si="5"/>
        <v>1</v>
      </c>
      <c r="R93" s="821">
        <f t="shared" si="5"/>
        <v>0.56999999999999995</v>
      </c>
      <c r="S93" s="832">
        <f t="shared" si="6"/>
        <v>6.98</v>
      </c>
      <c r="T93" s="832">
        <f t="shared" si="7"/>
        <v>6</v>
      </c>
      <c r="U93" s="832">
        <f t="shared" si="8"/>
        <v>-0.98000000000000043</v>
      </c>
      <c r="V93" s="836">
        <f t="shared" si="9"/>
        <v>0.85959885386819479</v>
      </c>
      <c r="W93" s="822"/>
    </row>
    <row r="94" spans="1:23" ht="14.4" customHeight="1" x14ac:dyDescent="0.3">
      <c r="A94" s="883" t="s">
        <v>7312</v>
      </c>
      <c r="B94" s="832">
        <v>1</v>
      </c>
      <c r="C94" s="833">
        <v>0.68</v>
      </c>
      <c r="D94" s="834">
        <v>9</v>
      </c>
      <c r="E94" s="837">
        <v>1</v>
      </c>
      <c r="F94" s="817">
        <v>0.47</v>
      </c>
      <c r="G94" s="818">
        <v>2</v>
      </c>
      <c r="H94" s="813">
        <v>2</v>
      </c>
      <c r="I94" s="814">
        <v>1.1499999999999999</v>
      </c>
      <c r="J94" s="815">
        <v>2.5</v>
      </c>
      <c r="K94" s="819">
        <v>0.68</v>
      </c>
      <c r="L94" s="816">
        <v>3</v>
      </c>
      <c r="M94" s="816">
        <v>25</v>
      </c>
      <c r="N94" s="820">
        <v>8.49</v>
      </c>
      <c r="O94" s="816" t="s">
        <v>7135</v>
      </c>
      <c r="P94" s="835" t="s">
        <v>7313</v>
      </c>
      <c r="Q94" s="821">
        <f t="shared" si="5"/>
        <v>1</v>
      </c>
      <c r="R94" s="821">
        <f t="shared" si="5"/>
        <v>0.46999999999999986</v>
      </c>
      <c r="S94" s="832">
        <f t="shared" si="6"/>
        <v>16.98</v>
      </c>
      <c r="T94" s="832">
        <f t="shared" si="7"/>
        <v>5</v>
      </c>
      <c r="U94" s="832">
        <f t="shared" si="8"/>
        <v>-11.98</v>
      </c>
      <c r="V94" s="836">
        <f t="shared" si="9"/>
        <v>0.29446407538280328</v>
      </c>
      <c r="W94" s="822"/>
    </row>
    <row r="95" spans="1:23" ht="14.4" customHeight="1" x14ac:dyDescent="0.3">
      <c r="A95" s="884" t="s">
        <v>7314</v>
      </c>
      <c r="B95" s="877">
        <v>1</v>
      </c>
      <c r="C95" s="879">
        <v>1.26</v>
      </c>
      <c r="D95" s="838">
        <v>4</v>
      </c>
      <c r="E95" s="870">
        <v>4</v>
      </c>
      <c r="F95" s="871">
        <v>3.43</v>
      </c>
      <c r="G95" s="828">
        <v>9.8000000000000007</v>
      </c>
      <c r="H95" s="880">
        <v>5</v>
      </c>
      <c r="I95" s="881">
        <v>4.26</v>
      </c>
      <c r="J95" s="830">
        <v>10.4</v>
      </c>
      <c r="K95" s="873">
        <v>0.89</v>
      </c>
      <c r="L95" s="872">
        <v>4</v>
      </c>
      <c r="M95" s="872">
        <v>32</v>
      </c>
      <c r="N95" s="874">
        <v>10.72</v>
      </c>
      <c r="O95" s="872" t="s">
        <v>7135</v>
      </c>
      <c r="P95" s="875" t="s">
        <v>7315</v>
      </c>
      <c r="Q95" s="876">
        <f t="shared" si="5"/>
        <v>4</v>
      </c>
      <c r="R95" s="876">
        <f t="shared" si="5"/>
        <v>3</v>
      </c>
      <c r="S95" s="877">
        <f t="shared" si="6"/>
        <v>53.6</v>
      </c>
      <c r="T95" s="877">
        <f t="shared" si="7"/>
        <v>52</v>
      </c>
      <c r="U95" s="877">
        <f t="shared" si="8"/>
        <v>-1.6000000000000014</v>
      </c>
      <c r="V95" s="878">
        <f t="shared" si="9"/>
        <v>0.97014925373134331</v>
      </c>
      <c r="W95" s="829">
        <v>14.28</v>
      </c>
    </row>
    <row r="96" spans="1:23" ht="14.4" customHeight="1" x14ac:dyDescent="0.3">
      <c r="A96" s="884" t="s">
        <v>7316</v>
      </c>
      <c r="B96" s="877"/>
      <c r="C96" s="879"/>
      <c r="D96" s="838"/>
      <c r="E96" s="870"/>
      <c r="F96" s="871"/>
      <c r="G96" s="828"/>
      <c r="H96" s="880">
        <v>1</v>
      </c>
      <c r="I96" s="881">
        <v>1.68</v>
      </c>
      <c r="J96" s="830">
        <v>11</v>
      </c>
      <c r="K96" s="873">
        <v>1.68</v>
      </c>
      <c r="L96" s="872">
        <v>5</v>
      </c>
      <c r="M96" s="872">
        <v>43</v>
      </c>
      <c r="N96" s="874">
        <v>14.49</v>
      </c>
      <c r="O96" s="872" t="s">
        <v>7135</v>
      </c>
      <c r="P96" s="875" t="s">
        <v>7317</v>
      </c>
      <c r="Q96" s="876">
        <f t="shared" si="5"/>
        <v>1</v>
      </c>
      <c r="R96" s="876">
        <f t="shared" si="5"/>
        <v>1.68</v>
      </c>
      <c r="S96" s="877">
        <f t="shared" si="6"/>
        <v>14.49</v>
      </c>
      <c r="T96" s="877">
        <f t="shared" si="7"/>
        <v>11</v>
      </c>
      <c r="U96" s="877">
        <f t="shared" si="8"/>
        <v>-3.49</v>
      </c>
      <c r="V96" s="878">
        <f t="shared" si="9"/>
        <v>0.75914423740510695</v>
      </c>
      <c r="W96" s="829"/>
    </row>
    <row r="97" spans="1:23" ht="14.4" customHeight="1" x14ac:dyDescent="0.3">
      <c r="A97" s="883" t="s">
        <v>7318</v>
      </c>
      <c r="B97" s="832">
        <v>3</v>
      </c>
      <c r="C97" s="833">
        <v>1.28</v>
      </c>
      <c r="D97" s="834">
        <v>2.2999999999999998</v>
      </c>
      <c r="E97" s="837">
        <v>3</v>
      </c>
      <c r="F97" s="817">
        <v>1.3</v>
      </c>
      <c r="G97" s="818">
        <v>3.3</v>
      </c>
      <c r="H97" s="813">
        <v>8</v>
      </c>
      <c r="I97" s="814">
        <v>3.45</v>
      </c>
      <c r="J97" s="815">
        <v>3.3</v>
      </c>
      <c r="K97" s="819">
        <v>0.43</v>
      </c>
      <c r="L97" s="816">
        <v>2</v>
      </c>
      <c r="M97" s="816">
        <v>18</v>
      </c>
      <c r="N97" s="820">
        <v>6</v>
      </c>
      <c r="O97" s="816" t="s">
        <v>7135</v>
      </c>
      <c r="P97" s="835" t="s">
        <v>7319</v>
      </c>
      <c r="Q97" s="821">
        <f t="shared" si="5"/>
        <v>5</v>
      </c>
      <c r="R97" s="821">
        <f t="shared" si="5"/>
        <v>2.17</v>
      </c>
      <c r="S97" s="832">
        <f t="shared" si="6"/>
        <v>48</v>
      </c>
      <c r="T97" s="832">
        <f t="shared" si="7"/>
        <v>26.4</v>
      </c>
      <c r="U97" s="832">
        <f t="shared" si="8"/>
        <v>-21.6</v>
      </c>
      <c r="V97" s="836">
        <f t="shared" si="9"/>
        <v>0.54999999999999993</v>
      </c>
      <c r="W97" s="822"/>
    </row>
    <row r="98" spans="1:23" ht="14.4" customHeight="1" x14ac:dyDescent="0.3">
      <c r="A98" s="884" t="s">
        <v>7320</v>
      </c>
      <c r="B98" s="877">
        <v>2</v>
      </c>
      <c r="C98" s="879">
        <v>1.01</v>
      </c>
      <c r="D98" s="838">
        <v>3</v>
      </c>
      <c r="E98" s="870">
        <v>3</v>
      </c>
      <c r="F98" s="871">
        <v>1.52</v>
      </c>
      <c r="G98" s="828">
        <v>4</v>
      </c>
      <c r="H98" s="880">
        <v>3</v>
      </c>
      <c r="I98" s="881">
        <v>1.52</v>
      </c>
      <c r="J98" s="830">
        <v>3</v>
      </c>
      <c r="K98" s="873">
        <v>0.5</v>
      </c>
      <c r="L98" s="872">
        <v>2</v>
      </c>
      <c r="M98" s="872">
        <v>21</v>
      </c>
      <c r="N98" s="874">
        <v>7.11</v>
      </c>
      <c r="O98" s="872" t="s">
        <v>7135</v>
      </c>
      <c r="P98" s="875" t="s">
        <v>7321</v>
      </c>
      <c r="Q98" s="876">
        <f t="shared" si="5"/>
        <v>1</v>
      </c>
      <c r="R98" s="876">
        <f t="shared" si="5"/>
        <v>0.51</v>
      </c>
      <c r="S98" s="877">
        <f t="shared" si="6"/>
        <v>21.330000000000002</v>
      </c>
      <c r="T98" s="877">
        <f t="shared" si="7"/>
        <v>9</v>
      </c>
      <c r="U98" s="877">
        <f t="shared" si="8"/>
        <v>-12.330000000000002</v>
      </c>
      <c r="V98" s="878">
        <f t="shared" si="9"/>
        <v>0.42194092827004215</v>
      </c>
      <c r="W98" s="829"/>
    </row>
    <row r="99" spans="1:23" ht="14.4" customHeight="1" x14ac:dyDescent="0.3">
      <c r="A99" s="884" t="s">
        <v>7322</v>
      </c>
      <c r="B99" s="877"/>
      <c r="C99" s="879"/>
      <c r="D99" s="838"/>
      <c r="E99" s="870">
        <v>1</v>
      </c>
      <c r="F99" s="871">
        <v>0.75</v>
      </c>
      <c r="G99" s="828">
        <v>3</v>
      </c>
      <c r="H99" s="880"/>
      <c r="I99" s="881"/>
      <c r="J99" s="830"/>
      <c r="K99" s="873">
        <v>0.75</v>
      </c>
      <c r="L99" s="872">
        <v>3</v>
      </c>
      <c r="M99" s="872">
        <v>28</v>
      </c>
      <c r="N99" s="874">
        <v>9.33</v>
      </c>
      <c r="O99" s="872" t="s">
        <v>7135</v>
      </c>
      <c r="P99" s="875" t="s">
        <v>7323</v>
      </c>
      <c r="Q99" s="876">
        <f t="shared" si="5"/>
        <v>0</v>
      </c>
      <c r="R99" s="876">
        <f t="shared" si="5"/>
        <v>0</v>
      </c>
      <c r="S99" s="877" t="str">
        <f t="shared" si="6"/>
        <v/>
      </c>
      <c r="T99" s="877" t="str">
        <f t="shared" si="7"/>
        <v/>
      </c>
      <c r="U99" s="877" t="str">
        <f t="shared" si="8"/>
        <v/>
      </c>
      <c r="V99" s="878" t="str">
        <f t="shared" si="9"/>
        <v/>
      </c>
      <c r="W99" s="829"/>
    </row>
    <row r="100" spans="1:23" ht="14.4" customHeight="1" x14ac:dyDescent="0.3">
      <c r="A100" s="883" t="s">
        <v>7324</v>
      </c>
      <c r="B100" s="832"/>
      <c r="C100" s="833"/>
      <c r="D100" s="834"/>
      <c r="E100" s="837"/>
      <c r="F100" s="817"/>
      <c r="G100" s="818"/>
      <c r="H100" s="813">
        <v>1</v>
      </c>
      <c r="I100" s="814">
        <v>0.42</v>
      </c>
      <c r="J100" s="815">
        <v>2</v>
      </c>
      <c r="K100" s="819">
        <v>0.42</v>
      </c>
      <c r="L100" s="816">
        <v>2</v>
      </c>
      <c r="M100" s="816">
        <v>19</v>
      </c>
      <c r="N100" s="820">
        <v>6.46</v>
      </c>
      <c r="O100" s="816" t="s">
        <v>7135</v>
      </c>
      <c r="P100" s="835" t="s">
        <v>7325</v>
      </c>
      <c r="Q100" s="821">
        <f t="shared" si="5"/>
        <v>1</v>
      </c>
      <c r="R100" s="821">
        <f t="shared" si="5"/>
        <v>0.42</v>
      </c>
      <c r="S100" s="832">
        <f t="shared" si="6"/>
        <v>6.46</v>
      </c>
      <c r="T100" s="832">
        <f t="shared" si="7"/>
        <v>2</v>
      </c>
      <c r="U100" s="832">
        <f t="shared" si="8"/>
        <v>-4.46</v>
      </c>
      <c r="V100" s="836">
        <f t="shared" si="9"/>
        <v>0.30959752321981426</v>
      </c>
      <c r="W100" s="822"/>
    </row>
    <row r="101" spans="1:23" ht="14.4" customHeight="1" x14ac:dyDescent="0.3">
      <c r="A101" s="883" t="s">
        <v>7326</v>
      </c>
      <c r="B101" s="832">
        <v>1</v>
      </c>
      <c r="C101" s="833">
        <v>0.75</v>
      </c>
      <c r="D101" s="834">
        <v>12</v>
      </c>
      <c r="E101" s="813">
        <v>4</v>
      </c>
      <c r="F101" s="814">
        <v>2.34</v>
      </c>
      <c r="G101" s="815">
        <v>11.5</v>
      </c>
      <c r="H101" s="816"/>
      <c r="I101" s="817"/>
      <c r="J101" s="818"/>
      <c r="K101" s="819">
        <v>0.51</v>
      </c>
      <c r="L101" s="816">
        <v>2</v>
      </c>
      <c r="M101" s="816">
        <v>22</v>
      </c>
      <c r="N101" s="820">
        <v>7.41</v>
      </c>
      <c r="O101" s="816" t="s">
        <v>7135</v>
      </c>
      <c r="P101" s="835" t="s">
        <v>7327</v>
      </c>
      <c r="Q101" s="821">
        <f t="shared" si="5"/>
        <v>-1</v>
      </c>
      <c r="R101" s="821">
        <f t="shared" si="5"/>
        <v>-0.75</v>
      </c>
      <c r="S101" s="832" t="str">
        <f t="shared" si="6"/>
        <v/>
      </c>
      <c r="T101" s="832" t="str">
        <f t="shared" si="7"/>
        <v/>
      </c>
      <c r="U101" s="832" t="str">
        <f t="shared" si="8"/>
        <v/>
      </c>
      <c r="V101" s="836" t="str">
        <f t="shared" si="9"/>
        <v/>
      </c>
      <c r="W101" s="822"/>
    </row>
    <row r="102" spans="1:23" ht="14.4" customHeight="1" x14ac:dyDescent="0.3">
      <c r="A102" s="884" t="s">
        <v>7328</v>
      </c>
      <c r="B102" s="877">
        <v>6</v>
      </c>
      <c r="C102" s="879">
        <v>4.1399999999999997</v>
      </c>
      <c r="D102" s="838">
        <v>12.2</v>
      </c>
      <c r="E102" s="880">
        <v>3</v>
      </c>
      <c r="F102" s="881">
        <v>2.04</v>
      </c>
      <c r="G102" s="830">
        <v>10.3</v>
      </c>
      <c r="H102" s="872">
        <v>1</v>
      </c>
      <c r="I102" s="871">
        <v>0.73</v>
      </c>
      <c r="J102" s="831">
        <v>15</v>
      </c>
      <c r="K102" s="873">
        <v>0.67</v>
      </c>
      <c r="L102" s="872">
        <v>3</v>
      </c>
      <c r="M102" s="872">
        <v>28</v>
      </c>
      <c r="N102" s="874">
        <v>9.34</v>
      </c>
      <c r="O102" s="872" t="s">
        <v>7135</v>
      </c>
      <c r="P102" s="875" t="s">
        <v>7329</v>
      </c>
      <c r="Q102" s="876">
        <f t="shared" si="5"/>
        <v>-5</v>
      </c>
      <c r="R102" s="876">
        <f t="shared" si="5"/>
        <v>-3.4099999999999997</v>
      </c>
      <c r="S102" s="877">
        <f t="shared" si="6"/>
        <v>9.34</v>
      </c>
      <c r="T102" s="877">
        <f t="shared" si="7"/>
        <v>15</v>
      </c>
      <c r="U102" s="877">
        <f t="shared" si="8"/>
        <v>5.66</v>
      </c>
      <c r="V102" s="878">
        <f t="shared" si="9"/>
        <v>1.6059957173447539</v>
      </c>
      <c r="W102" s="829">
        <v>5.66</v>
      </c>
    </row>
    <row r="103" spans="1:23" ht="14.4" customHeight="1" x14ac:dyDescent="0.3">
      <c r="A103" s="884" t="s">
        <v>7330</v>
      </c>
      <c r="B103" s="877"/>
      <c r="C103" s="879"/>
      <c r="D103" s="838"/>
      <c r="E103" s="880">
        <v>1</v>
      </c>
      <c r="F103" s="881">
        <v>0.96</v>
      </c>
      <c r="G103" s="830">
        <v>21</v>
      </c>
      <c r="H103" s="872"/>
      <c r="I103" s="871"/>
      <c r="J103" s="828"/>
      <c r="K103" s="873">
        <v>0.87</v>
      </c>
      <c r="L103" s="872">
        <v>4</v>
      </c>
      <c r="M103" s="872">
        <v>32</v>
      </c>
      <c r="N103" s="874">
        <v>10.74</v>
      </c>
      <c r="O103" s="872" t="s">
        <v>7135</v>
      </c>
      <c r="P103" s="875" t="s">
        <v>7331</v>
      </c>
      <c r="Q103" s="876">
        <f t="shared" si="5"/>
        <v>0</v>
      </c>
      <c r="R103" s="876">
        <f t="shared" si="5"/>
        <v>0</v>
      </c>
      <c r="S103" s="877" t="str">
        <f t="shared" si="6"/>
        <v/>
      </c>
      <c r="T103" s="877" t="str">
        <f t="shared" si="7"/>
        <v/>
      </c>
      <c r="U103" s="877" t="str">
        <f t="shared" si="8"/>
        <v/>
      </c>
      <c r="V103" s="878" t="str">
        <f t="shared" si="9"/>
        <v/>
      </c>
      <c r="W103" s="829"/>
    </row>
    <row r="104" spans="1:23" ht="14.4" customHeight="1" x14ac:dyDescent="0.3">
      <c r="A104" s="883" t="s">
        <v>7332</v>
      </c>
      <c r="B104" s="823">
        <v>7</v>
      </c>
      <c r="C104" s="824">
        <v>2.48</v>
      </c>
      <c r="D104" s="825">
        <v>4.5999999999999996</v>
      </c>
      <c r="E104" s="837">
        <v>3</v>
      </c>
      <c r="F104" s="817">
        <v>1.05</v>
      </c>
      <c r="G104" s="818">
        <v>3.3</v>
      </c>
      <c r="H104" s="816">
        <v>1</v>
      </c>
      <c r="I104" s="817">
        <v>0.36</v>
      </c>
      <c r="J104" s="826">
        <v>5</v>
      </c>
      <c r="K104" s="819">
        <v>0.35</v>
      </c>
      <c r="L104" s="816">
        <v>1</v>
      </c>
      <c r="M104" s="816">
        <v>13</v>
      </c>
      <c r="N104" s="820">
        <v>4.34</v>
      </c>
      <c r="O104" s="816" t="s">
        <v>7135</v>
      </c>
      <c r="P104" s="835" t="s">
        <v>7333</v>
      </c>
      <c r="Q104" s="821">
        <f t="shared" si="5"/>
        <v>-6</v>
      </c>
      <c r="R104" s="821">
        <f t="shared" si="5"/>
        <v>-2.12</v>
      </c>
      <c r="S104" s="832">
        <f t="shared" si="6"/>
        <v>4.34</v>
      </c>
      <c r="T104" s="832">
        <f t="shared" si="7"/>
        <v>5</v>
      </c>
      <c r="U104" s="832">
        <f t="shared" si="8"/>
        <v>0.66000000000000014</v>
      </c>
      <c r="V104" s="836">
        <f t="shared" si="9"/>
        <v>1.1520737327188941</v>
      </c>
      <c r="W104" s="822">
        <v>0.66</v>
      </c>
    </row>
    <row r="105" spans="1:23" ht="14.4" customHeight="1" x14ac:dyDescent="0.3">
      <c r="A105" s="883" t="s">
        <v>7334</v>
      </c>
      <c r="B105" s="823">
        <v>15</v>
      </c>
      <c r="C105" s="824">
        <v>5.26</v>
      </c>
      <c r="D105" s="825">
        <v>4</v>
      </c>
      <c r="E105" s="837">
        <v>6</v>
      </c>
      <c r="F105" s="817">
        <v>1.87</v>
      </c>
      <c r="G105" s="818">
        <v>2.5</v>
      </c>
      <c r="H105" s="816">
        <v>5</v>
      </c>
      <c r="I105" s="817">
        <v>1.53</v>
      </c>
      <c r="J105" s="818">
        <v>3.8</v>
      </c>
      <c r="K105" s="819">
        <v>0.3</v>
      </c>
      <c r="L105" s="816">
        <v>1</v>
      </c>
      <c r="M105" s="816">
        <v>13</v>
      </c>
      <c r="N105" s="820">
        <v>4.1900000000000004</v>
      </c>
      <c r="O105" s="816" t="s">
        <v>7135</v>
      </c>
      <c r="P105" s="835" t="s">
        <v>7335</v>
      </c>
      <c r="Q105" s="821">
        <f t="shared" si="5"/>
        <v>-10</v>
      </c>
      <c r="R105" s="821">
        <f t="shared" si="5"/>
        <v>-3.7299999999999995</v>
      </c>
      <c r="S105" s="832">
        <f t="shared" si="6"/>
        <v>20.950000000000003</v>
      </c>
      <c r="T105" s="832">
        <f t="shared" si="7"/>
        <v>19</v>
      </c>
      <c r="U105" s="832">
        <f t="shared" si="8"/>
        <v>-1.9500000000000028</v>
      </c>
      <c r="V105" s="836">
        <f t="shared" si="9"/>
        <v>0.90692124105011918</v>
      </c>
      <c r="W105" s="822">
        <v>4.8099999999999996</v>
      </c>
    </row>
    <row r="106" spans="1:23" ht="14.4" customHeight="1" x14ac:dyDescent="0.3">
      <c r="A106" s="884" t="s">
        <v>7336</v>
      </c>
      <c r="B106" s="868">
        <v>1</v>
      </c>
      <c r="C106" s="869">
        <v>0.46</v>
      </c>
      <c r="D106" s="827">
        <v>2</v>
      </c>
      <c r="E106" s="870">
        <v>2</v>
      </c>
      <c r="F106" s="871">
        <v>1.1299999999999999</v>
      </c>
      <c r="G106" s="828">
        <v>4.5</v>
      </c>
      <c r="H106" s="872">
        <v>1</v>
      </c>
      <c r="I106" s="871">
        <v>0.46</v>
      </c>
      <c r="J106" s="831">
        <v>6</v>
      </c>
      <c r="K106" s="873">
        <v>0.46</v>
      </c>
      <c r="L106" s="872">
        <v>2</v>
      </c>
      <c r="M106" s="872">
        <v>18</v>
      </c>
      <c r="N106" s="874">
        <v>5.84</v>
      </c>
      <c r="O106" s="872" t="s">
        <v>7135</v>
      </c>
      <c r="P106" s="875" t="s">
        <v>7337</v>
      </c>
      <c r="Q106" s="876">
        <f t="shared" si="5"/>
        <v>0</v>
      </c>
      <c r="R106" s="876">
        <f t="shared" si="5"/>
        <v>0</v>
      </c>
      <c r="S106" s="877">
        <f t="shared" si="6"/>
        <v>5.84</v>
      </c>
      <c r="T106" s="877">
        <f t="shared" si="7"/>
        <v>6</v>
      </c>
      <c r="U106" s="877">
        <f t="shared" si="8"/>
        <v>0.16000000000000014</v>
      </c>
      <c r="V106" s="878">
        <f t="shared" si="9"/>
        <v>1.0273972602739727</v>
      </c>
      <c r="W106" s="829">
        <v>0.16</v>
      </c>
    </row>
    <row r="107" spans="1:23" ht="14.4" customHeight="1" x14ac:dyDescent="0.3">
      <c r="A107" s="884" t="s">
        <v>7338</v>
      </c>
      <c r="B107" s="868">
        <v>1</v>
      </c>
      <c r="C107" s="869">
        <v>0.77</v>
      </c>
      <c r="D107" s="827">
        <v>4</v>
      </c>
      <c r="E107" s="870"/>
      <c r="F107" s="871"/>
      <c r="G107" s="828"/>
      <c r="H107" s="872">
        <v>1</v>
      </c>
      <c r="I107" s="871">
        <v>0.69</v>
      </c>
      <c r="J107" s="831">
        <v>8</v>
      </c>
      <c r="K107" s="873">
        <v>0.68</v>
      </c>
      <c r="L107" s="872">
        <v>3</v>
      </c>
      <c r="M107" s="872">
        <v>23</v>
      </c>
      <c r="N107" s="874">
        <v>7.77</v>
      </c>
      <c r="O107" s="872" t="s">
        <v>7135</v>
      </c>
      <c r="P107" s="875" t="s">
        <v>7339</v>
      </c>
      <c r="Q107" s="876">
        <f t="shared" si="5"/>
        <v>0</v>
      </c>
      <c r="R107" s="876">
        <f t="shared" si="5"/>
        <v>-8.0000000000000071E-2</v>
      </c>
      <c r="S107" s="877">
        <f t="shared" si="6"/>
        <v>7.77</v>
      </c>
      <c r="T107" s="877">
        <f t="shared" si="7"/>
        <v>8</v>
      </c>
      <c r="U107" s="877">
        <f t="shared" si="8"/>
        <v>0.23000000000000043</v>
      </c>
      <c r="V107" s="878">
        <f t="shared" si="9"/>
        <v>1.0296010296010296</v>
      </c>
      <c r="W107" s="829">
        <v>0.23</v>
      </c>
    </row>
    <row r="108" spans="1:23" ht="14.4" customHeight="1" x14ac:dyDescent="0.3">
      <c r="A108" s="883" t="s">
        <v>7340</v>
      </c>
      <c r="B108" s="832"/>
      <c r="C108" s="833"/>
      <c r="D108" s="834"/>
      <c r="E108" s="837">
        <v>1</v>
      </c>
      <c r="F108" s="817">
        <v>1.5</v>
      </c>
      <c r="G108" s="818">
        <v>30</v>
      </c>
      <c r="H108" s="813">
        <v>1</v>
      </c>
      <c r="I108" s="814">
        <v>1.45</v>
      </c>
      <c r="J108" s="826">
        <v>19</v>
      </c>
      <c r="K108" s="819">
        <v>1.24</v>
      </c>
      <c r="L108" s="816">
        <v>4</v>
      </c>
      <c r="M108" s="816">
        <v>32</v>
      </c>
      <c r="N108" s="820">
        <v>10.64</v>
      </c>
      <c r="O108" s="816" t="s">
        <v>7135</v>
      </c>
      <c r="P108" s="835" t="s">
        <v>7341</v>
      </c>
      <c r="Q108" s="821">
        <f t="shared" si="5"/>
        <v>1</v>
      </c>
      <c r="R108" s="821">
        <f t="shared" si="5"/>
        <v>1.45</v>
      </c>
      <c r="S108" s="832">
        <f t="shared" si="6"/>
        <v>10.64</v>
      </c>
      <c r="T108" s="832">
        <f t="shared" si="7"/>
        <v>19</v>
      </c>
      <c r="U108" s="832">
        <f t="shared" si="8"/>
        <v>8.36</v>
      </c>
      <c r="V108" s="836">
        <f t="shared" si="9"/>
        <v>1.7857142857142856</v>
      </c>
      <c r="W108" s="822">
        <v>8.36</v>
      </c>
    </row>
    <row r="109" spans="1:23" ht="14.4" customHeight="1" x14ac:dyDescent="0.3">
      <c r="A109" s="884" t="s">
        <v>7342</v>
      </c>
      <c r="B109" s="877">
        <v>1</v>
      </c>
      <c r="C109" s="879">
        <v>2.48</v>
      </c>
      <c r="D109" s="838">
        <v>17</v>
      </c>
      <c r="E109" s="870"/>
      <c r="F109" s="871"/>
      <c r="G109" s="828"/>
      <c r="H109" s="880"/>
      <c r="I109" s="881"/>
      <c r="J109" s="830"/>
      <c r="K109" s="873">
        <v>2.48</v>
      </c>
      <c r="L109" s="872">
        <v>6</v>
      </c>
      <c r="M109" s="872">
        <v>58</v>
      </c>
      <c r="N109" s="874">
        <v>19.170000000000002</v>
      </c>
      <c r="O109" s="872" t="s">
        <v>7135</v>
      </c>
      <c r="P109" s="875" t="s">
        <v>7343</v>
      </c>
      <c r="Q109" s="876">
        <f t="shared" si="5"/>
        <v>-1</v>
      </c>
      <c r="R109" s="876">
        <f t="shared" si="5"/>
        <v>-2.48</v>
      </c>
      <c r="S109" s="877" t="str">
        <f t="shared" si="6"/>
        <v/>
      </c>
      <c r="T109" s="877" t="str">
        <f t="shared" si="7"/>
        <v/>
      </c>
      <c r="U109" s="877" t="str">
        <f t="shared" si="8"/>
        <v/>
      </c>
      <c r="V109" s="878" t="str">
        <f t="shared" si="9"/>
        <v/>
      </c>
      <c r="W109" s="829"/>
    </row>
    <row r="110" spans="1:23" ht="14.4" customHeight="1" x14ac:dyDescent="0.3">
      <c r="A110" s="883" t="s">
        <v>7344</v>
      </c>
      <c r="B110" s="832">
        <v>1</v>
      </c>
      <c r="C110" s="833">
        <v>0.46</v>
      </c>
      <c r="D110" s="834">
        <v>7</v>
      </c>
      <c r="E110" s="813">
        <v>5</v>
      </c>
      <c r="F110" s="814">
        <v>2.2400000000000002</v>
      </c>
      <c r="G110" s="815">
        <v>3.2</v>
      </c>
      <c r="H110" s="816">
        <v>3</v>
      </c>
      <c r="I110" s="817">
        <v>1.35</v>
      </c>
      <c r="J110" s="818">
        <v>3.3</v>
      </c>
      <c r="K110" s="819">
        <v>0.45</v>
      </c>
      <c r="L110" s="816">
        <v>1</v>
      </c>
      <c r="M110" s="816">
        <v>12</v>
      </c>
      <c r="N110" s="820">
        <v>4.12</v>
      </c>
      <c r="O110" s="816" t="s">
        <v>7135</v>
      </c>
      <c r="P110" s="835" t="s">
        <v>7345</v>
      </c>
      <c r="Q110" s="821">
        <f t="shared" si="5"/>
        <v>2</v>
      </c>
      <c r="R110" s="821">
        <f t="shared" si="5"/>
        <v>0.89000000000000012</v>
      </c>
      <c r="S110" s="832">
        <f t="shared" si="6"/>
        <v>12.36</v>
      </c>
      <c r="T110" s="832">
        <f t="shared" si="7"/>
        <v>9.8999999999999986</v>
      </c>
      <c r="U110" s="832">
        <f t="shared" si="8"/>
        <v>-2.4600000000000009</v>
      </c>
      <c r="V110" s="836">
        <f t="shared" si="9"/>
        <v>0.80097087378640763</v>
      </c>
      <c r="W110" s="822">
        <v>0.88</v>
      </c>
    </row>
    <row r="111" spans="1:23" ht="14.4" customHeight="1" x14ac:dyDescent="0.3">
      <c r="A111" s="884" t="s">
        <v>7346</v>
      </c>
      <c r="B111" s="877"/>
      <c r="C111" s="879"/>
      <c r="D111" s="838"/>
      <c r="E111" s="880">
        <v>3</v>
      </c>
      <c r="F111" s="881">
        <v>1.46</v>
      </c>
      <c r="G111" s="830">
        <v>2.2999999999999998</v>
      </c>
      <c r="H111" s="872">
        <v>1</v>
      </c>
      <c r="I111" s="871">
        <v>0.72</v>
      </c>
      <c r="J111" s="828">
        <v>5</v>
      </c>
      <c r="K111" s="873">
        <v>0.72</v>
      </c>
      <c r="L111" s="872">
        <v>3</v>
      </c>
      <c r="M111" s="872">
        <v>24</v>
      </c>
      <c r="N111" s="874">
        <v>8.1</v>
      </c>
      <c r="O111" s="872" t="s">
        <v>7135</v>
      </c>
      <c r="P111" s="875" t="s">
        <v>7347</v>
      </c>
      <c r="Q111" s="876">
        <f t="shared" si="5"/>
        <v>1</v>
      </c>
      <c r="R111" s="876">
        <f t="shared" si="5"/>
        <v>0.72</v>
      </c>
      <c r="S111" s="877">
        <f t="shared" si="6"/>
        <v>8.1</v>
      </c>
      <c r="T111" s="877">
        <f t="shared" si="7"/>
        <v>5</v>
      </c>
      <c r="U111" s="877">
        <f t="shared" si="8"/>
        <v>-3.0999999999999996</v>
      </c>
      <c r="V111" s="878">
        <f t="shared" si="9"/>
        <v>0.61728395061728403</v>
      </c>
      <c r="W111" s="829"/>
    </row>
    <row r="112" spans="1:23" ht="14.4" customHeight="1" x14ac:dyDescent="0.3">
      <c r="A112" s="884" t="s">
        <v>7348</v>
      </c>
      <c r="B112" s="877">
        <v>1</v>
      </c>
      <c r="C112" s="879">
        <v>1.72</v>
      </c>
      <c r="D112" s="838">
        <v>6</v>
      </c>
      <c r="E112" s="880"/>
      <c r="F112" s="881"/>
      <c r="G112" s="830"/>
      <c r="H112" s="872"/>
      <c r="I112" s="871"/>
      <c r="J112" s="828"/>
      <c r="K112" s="873">
        <v>1.52</v>
      </c>
      <c r="L112" s="872">
        <v>4</v>
      </c>
      <c r="M112" s="872">
        <v>35</v>
      </c>
      <c r="N112" s="874">
        <v>11.76</v>
      </c>
      <c r="O112" s="872" t="s">
        <v>7135</v>
      </c>
      <c r="P112" s="875" t="s">
        <v>7349</v>
      </c>
      <c r="Q112" s="876">
        <f t="shared" si="5"/>
        <v>-1</v>
      </c>
      <c r="R112" s="876">
        <f t="shared" si="5"/>
        <v>-1.72</v>
      </c>
      <c r="S112" s="877" t="str">
        <f t="shared" si="6"/>
        <v/>
      </c>
      <c r="T112" s="877" t="str">
        <f t="shared" si="7"/>
        <v/>
      </c>
      <c r="U112" s="877" t="str">
        <f t="shared" si="8"/>
        <v/>
      </c>
      <c r="V112" s="878" t="str">
        <f t="shared" si="9"/>
        <v/>
      </c>
      <c r="W112" s="829"/>
    </row>
    <row r="113" spans="1:23" ht="14.4" customHeight="1" x14ac:dyDescent="0.3">
      <c r="A113" s="883" t="s">
        <v>7350</v>
      </c>
      <c r="B113" s="832">
        <v>3</v>
      </c>
      <c r="C113" s="833">
        <v>1.52</v>
      </c>
      <c r="D113" s="834">
        <v>10.3</v>
      </c>
      <c r="E113" s="837">
        <v>3</v>
      </c>
      <c r="F113" s="817">
        <v>1.47</v>
      </c>
      <c r="G113" s="818">
        <v>5.7</v>
      </c>
      <c r="H113" s="813">
        <v>6</v>
      </c>
      <c r="I113" s="814">
        <v>2.92</v>
      </c>
      <c r="J113" s="815">
        <v>3.2</v>
      </c>
      <c r="K113" s="819">
        <v>0.49</v>
      </c>
      <c r="L113" s="816">
        <v>2</v>
      </c>
      <c r="M113" s="816">
        <v>21</v>
      </c>
      <c r="N113" s="820">
        <v>6.84</v>
      </c>
      <c r="O113" s="816" t="s">
        <v>7135</v>
      </c>
      <c r="P113" s="835" t="s">
        <v>7351</v>
      </c>
      <c r="Q113" s="821">
        <f t="shared" si="5"/>
        <v>3</v>
      </c>
      <c r="R113" s="821">
        <f t="shared" si="5"/>
        <v>1.4</v>
      </c>
      <c r="S113" s="832">
        <f t="shared" si="6"/>
        <v>41.04</v>
      </c>
      <c r="T113" s="832">
        <f t="shared" si="7"/>
        <v>19.200000000000003</v>
      </c>
      <c r="U113" s="832">
        <f t="shared" si="8"/>
        <v>-21.839999999999996</v>
      </c>
      <c r="V113" s="836">
        <f t="shared" si="9"/>
        <v>0.46783625730994161</v>
      </c>
      <c r="W113" s="822">
        <v>0.16</v>
      </c>
    </row>
    <row r="114" spans="1:23" ht="14.4" customHeight="1" x14ac:dyDescent="0.3">
      <c r="A114" s="884" t="s">
        <v>7352</v>
      </c>
      <c r="B114" s="877">
        <v>5</v>
      </c>
      <c r="C114" s="879">
        <v>3.66</v>
      </c>
      <c r="D114" s="838">
        <v>17</v>
      </c>
      <c r="E114" s="870">
        <v>7</v>
      </c>
      <c r="F114" s="871">
        <v>4.68</v>
      </c>
      <c r="G114" s="828">
        <v>9.6999999999999993</v>
      </c>
      <c r="H114" s="880">
        <v>6</v>
      </c>
      <c r="I114" s="881">
        <v>3.1</v>
      </c>
      <c r="J114" s="830">
        <v>3.3</v>
      </c>
      <c r="K114" s="873">
        <v>0.65</v>
      </c>
      <c r="L114" s="872">
        <v>3</v>
      </c>
      <c r="M114" s="872">
        <v>29</v>
      </c>
      <c r="N114" s="874">
        <v>9.56</v>
      </c>
      <c r="O114" s="872" t="s">
        <v>7135</v>
      </c>
      <c r="P114" s="875" t="s">
        <v>7353</v>
      </c>
      <c r="Q114" s="876">
        <f t="shared" si="5"/>
        <v>1</v>
      </c>
      <c r="R114" s="876">
        <f t="shared" si="5"/>
        <v>-0.56000000000000005</v>
      </c>
      <c r="S114" s="877">
        <f t="shared" si="6"/>
        <v>57.36</v>
      </c>
      <c r="T114" s="877">
        <f t="shared" si="7"/>
        <v>19.799999999999997</v>
      </c>
      <c r="U114" s="877">
        <f t="shared" si="8"/>
        <v>-37.56</v>
      </c>
      <c r="V114" s="878">
        <f t="shared" si="9"/>
        <v>0.34518828451882838</v>
      </c>
      <c r="W114" s="829"/>
    </row>
    <row r="115" spans="1:23" ht="14.4" customHeight="1" x14ac:dyDescent="0.3">
      <c r="A115" s="884" t="s">
        <v>7354</v>
      </c>
      <c r="B115" s="877">
        <v>1</v>
      </c>
      <c r="C115" s="879">
        <v>0.98</v>
      </c>
      <c r="D115" s="838">
        <v>22</v>
      </c>
      <c r="E115" s="870"/>
      <c r="F115" s="871"/>
      <c r="G115" s="828"/>
      <c r="H115" s="880">
        <v>1</v>
      </c>
      <c r="I115" s="881">
        <v>1.01</v>
      </c>
      <c r="J115" s="831">
        <v>18</v>
      </c>
      <c r="K115" s="873">
        <v>0.97</v>
      </c>
      <c r="L115" s="872">
        <v>4</v>
      </c>
      <c r="M115" s="872">
        <v>36</v>
      </c>
      <c r="N115" s="874">
        <v>11.83</v>
      </c>
      <c r="O115" s="872" t="s">
        <v>7135</v>
      </c>
      <c r="P115" s="875" t="s">
        <v>7355</v>
      </c>
      <c r="Q115" s="876">
        <f t="shared" si="5"/>
        <v>0</v>
      </c>
      <c r="R115" s="876">
        <f t="shared" si="5"/>
        <v>3.0000000000000027E-2</v>
      </c>
      <c r="S115" s="877">
        <f t="shared" si="6"/>
        <v>11.83</v>
      </c>
      <c r="T115" s="877">
        <f t="shared" si="7"/>
        <v>18</v>
      </c>
      <c r="U115" s="877">
        <f t="shared" si="8"/>
        <v>6.17</v>
      </c>
      <c r="V115" s="878">
        <f t="shared" si="9"/>
        <v>1.521555367709214</v>
      </c>
      <c r="W115" s="829">
        <v>6.17</v>
      </c>
    </row>
    <row r="116" spans="1:23" ht="14.4" customHeight="1" x14ac:dyDescent="0.3">
      <c r="A116" s="883" t="s">
        <v>7356</v>
      </c>
      <c r="B116" s="832">
        <v>31</v>
      </c>
      <c r="C116" s="833">
        <v>7.77</v>
      </c>
      <c r="D116" s="834">
        <v>3.3</v>
      </c>
      <c r="E116" s="813">
        <v>30</v>
      </c>
      <c r="F116" s="814">
        <v>7.56</v>
      </c>
      <c r="G116" s="815">
        <v>2.5</v>
      </c>
      <c r="H116" s="816">
        <v>23</v>
      </c>
      <c r="I116" s="817">
        <v>5.82</v>
      </c>
      <c r="J116" s="818">
        <v>2.7</v>
      </c>
      <c r="K116" s="819">
        <v>0.25</v>
      </c>
      <c r="L116" s="816">
        <v>1</v>
      </c>
      <c r="M116" s="816">
        <v>9</v>
      </c>
      <c r="N116" s="820">
        <v>3.01</v>
      </c>
      <c r="O116" s="816" t="s">
        <v>7135</v>
      </c>
      <c r="P116" s="835" t="s">
        <v>7357</v>
      </c>
      <c r="Q116" s="821">
        <f t="shared" si="5"/>
        <v>-8</v>
      </c>
      <c r="R116" s="821">
        <f t="shared" si="5"/>
        <v>-1.9499999999999993</v>
      </c>
      <c r="S116" s="832">
        <f t="shared" si="6"/>
        <v>69.22999999999999</v>
      </c>
      <c r="T116" s="832">
        <f t="shared" si="7"/>
        <v>62.1</v>
      </c>
      <c r="U116" s="832">
        <f t="shared" si="8"/>
        <v>-7.1299999999999883</v>
      </c>
      <c r="V116" s="836">
        <f t="shared" si="9"/>
        <v>0.89700996677740874</v>
      </c>
      <c r="W116" s="822">
        <v>3.97</v>
      </c>
    </row>
    <row r="117" spans="1:23" ht="14.4" customHeight="1" x14ac:dyDescent="0.3">
      <c r="A117" s="884" t="s">
        <v>7358</v>
      </c>
      <c r="B117" s="877">
        <v>6</v>
      </c>
      <c r="C117" s="879">
        <v>1.98</v>
      </c>
      <c r="D117" s="838">
        <v>3.3</v>
      </c>
      <c r="E117" s="880">
        <v>8</v>
      </c>
      <c r="F117" s="881">
        <v>2.56</v>
      </c>
      <c r="G117" s="830">
        <v>3.9</v>
      </c>
      <c r="H117" s="872">
        <v>10</v>
      </c>
      <c r="I117" s="871">
        <v>3.19</v>
      </c>
      <c r="J117" s="831">
        <v>4.2</v>
      </c>
      <c r="K117" s="873">
        <v>0.31</v>
      </c>
      <c r="L117" s="872">
        <v>1</v>
      </c>
      <c r="M117" s="872">
        <v>11</v>
      </c>
      <c r="N117" s="874">
        <v>3.73</v>
      </c>
      <c r="O117" s="872" t="s">
        <v>7135</v>
      </c>
      <c r="P117" s="875" t="s">
        <v>7359</v>
      </c>
      <c r="Q117" s="876">
        <f t="shared" si="5"/>
        <v>4</v>
      </c>
      <c r="R117" s="876">
        <f t="shared" si="5"/>
        <v>1.21</v>
      </c>
      <c r="S117" s="877">
        <f t="shared" si="6"/>
        <v>37.299999999999997</v>
      </c>
      <c r="T117" s="877">
        <f t="shared" si="7"/>
        <v>42</v>
      </c>
      <c r="U117" s="877">
        <f t="shared" si="8"/>
        <v>4.7000000000000028</v>
      </c>
      <c r="V117" s="878">
        <f t="shared" si="9"/>
        <v>1.126005361930295</v>
      </c>
      <c r="W117" s="829">
        <v>10.08</v>
      </c>
    </row>
    <row r="118" spans="1:23" ht="14.4" customHeight="1" x14ac:dyDescent="0.3">
      <c r="A118" s="884" t="s">
        <v>7360</v>
      </c>
      <c r="B118" s="877">
        <v>1</v>
      </c>
      <c r="C118" s="879">
        <v>0.63</v>
      </c>
      <c r="D118" s="838">
        <v>13</v>
      </c>
      <c r="E118" s="880"/>
      <c r="F118" s="881"/>
      <c r="G118" s="830"/>
      <c r="H118" s="872"/>
      <c r="I118" s="871"/>
      <c r="J118" s="828"/>
      <c r="K118" s="873">
        <v>0.62</v>
      </c>
      <c r="L118" s="872">
        <v>2</v>
      </c>
      <c r="M118" s="872">
        <v>20</v>
      </c>
      <c r="N118" s="874">
        <v>6.57</v>
      </c>
      <c r="O118" s="872" t="s">
        <v>7135</v>
      </c>
      <c r="P118" s="875" t="s">
        <v>7361</v>
      </c>
      <c r="Q118" s="876">
        <f t="shared" si="5"/>
        <v>-1</v>
      </c>
      <c r="R118" s="876">
        <f t="shared" si="5"/>
        <v>-0.63</v>
      </c>
      <c r="S118" s="877" t="str">
        <f t="shared" si="6"/>
        <v/>
      </c>
      <c r="T118" s="877" t="str">
        <f t="shared" si="7"/>
        <v/>
      </c>
      <c r="U118" s="877" t="str">
        <f t="shared" si="8"/>
        <v/>
      </c>
      <c r="V118" s="878" t="str">
        <f t="shared" si="9"/>
        <v/>
      </c>
      <c r="W118" s="829"/>
    </row>
    <row r="119" spans="1:23" ht="14.4" customHeight="1" x14ac:dyDescent="0.3">
      <c r="A119" s="883" t="s">
        <v>7362</v>
      </c>
      <c r="B119" s="832"/>
      <c r="C119" s="833"/>
      <c r="D119" s="834"/>
      <c r="E119" s="813">
        <v>1</v>
      </c>
      <c r="F119" s="814">
        <v>0.34</v>
      </c>
      <c r="G119" s="815">
        <v>3</v>
      </c>
      <c r="H119" s="816"/>
      <c r="I119" s="817"/>
      <c r="J119" s="818"/>
      <c r="K119" s="819">
        <v>0.34</v>
      </c>
      <c r="L119" s="816">
        <v>2</v>
      </c>
      <c r="M119" s="816">
        <v>16</v>
      </c>
      <c r="N119" s="820">
        <v>5.4</v>
      </c>
      <c r="O119" s="816" t="s">
        <v>7135</v>
      </c>
      <c r="P119" s="835" t="s">
        <v>7363</v>
      </c>
      <c r="Q119" s="821">
        <f t="shared" si="5"/>
        <v>0</v>
      </c>
      <c r="R119" s="821">
        <f t="shared" si="5"/>
        <v>0</v>
      </c>
      <c r="S119" s="832" t="str">
        <f t="shared" si="6"/>
        <v/>
      </c>
      <c r="T119" s="832" t="str">
        <f t="shared" si="7"/>
        <v/>
      </c>
      <c r="U119" s="832" t="str">
        <f t="shared" si="8"/>
        <v/>
      </c>
      <c r="V119" s="836" t="str">
        <f t="shared" si="9"/>
        <v/>
      </c>
      <c r="W119" s="822"/>
    </row>
    <row r="120" spans="1:23" ht="14.4" customHeight="1" x14ac:dyDescent="0.3">
      <c r="A120" s="883" t="s">
        <v>7364</v>
      </c>
      <c r="B120" s="832"/>
      <c r="C120" s="833"/>
      <c r="D120" s="834"/>
      <c r="E120" s="813">
        <v>1</v>
      </c>
      <c r="F120" s="814">
        <v>0.27</v>
      </c>
      <c r="G120" s="815">
        <v>3</v>
      </c>
      <c r="H120" s="816"/>
      <c r="I120" s="817"/>
      <c r="J120" s="818"/>
      <c r="K120" s="819">
        <v>0.26</v>
      </c>
      <c r="L120" s="816">
        <v>1</v>
      </c>
      <c r="M120" s="816">
        <v>8</v>
      </c>
      <c r="N120" s="820">
        <v>2.8</v>
      </c>
      <c r="O120" s="816" t="s">
        <v>7135</v>
      </c>
      <c r="P120" s="835" t="s">
        <v>7365</v>
      </c>
      <c r="Q120" s="821">
        <f t="shared" si="5"/>
        <v>0</v>
      </c>
      <c r="R120" s="821">
        <f t="shared" si="5"/>
        <v>0</v>
      </c>
      <c r="S120" s="832" t="str">
        <f t="shared" si="6"/>
        <v/>
      </c>
      <c r="T120" s="832" t="str">
        <f t="shared" si="7"/>
        <v/>
      </c>
      <c r="U120" s="832" t="str">
        <f t="shared" si="8"/>
        <v/>
      </c>
      <c r="V120" s="836" t="str">
        <f t="shared" si="9"/>
        <v/>
      </c>
      <c r="W120" s="822"/>
    </row>
    <row r="121" spans="1:23" ht="14.4" customHeight="1" x14ac:dyDescent="0.3">
      <c r="A121" s="884" t="s">
        <v>7366</v>
      </c>
      <c r="B121" s="877"/>
      <c r="C121" s="879"/>
      <c r="D121" s="838"/>
      <c r="E121" s="880">
        <v>1</v>
      </c>
      <c r="F121" s="881">
        <v>0.52</v>
      </c>
      <c r="G121" s="830">
        <v>14</v>
      </c>
      <c r="H121" s="872"/>
      <c r="I121" s="871"/>
      <c r="J121" s="828"/>
      <c r="K121" s="873">
        <v>0.36</v>
      </c>
      <c r="L121" s="872">
        <v>1</v>
      </c>
      <c r="M121" s="872">
        <v>13</v>
      </c>
      <c r="N121" s="874">
        <v>4.49</v>
      </c>
      <c r="O121" s="872" t="s">
        <v>7135</v>
      </c>
      <c r="P121" s="875" t="s">
        <v>7367</v>
      </c>
      <c r="Q121" s="876">
        <f t="shared" si="5"/>
        <v>0</v>
      </c>
      <c r="R121" s="876">
        <f t="shared" si="5"/>
        <v>0</v>
      </c>
      <c r="S121" s="877" t="str">
        <f t="shared" si="6"/>
        <v/>
      </c>
      <c r="T121" s="877" t="str">
        <f t="shared" si="7"/>
        <v/>
      </c>
      <c r="U121" s="877" t="str">
        <f t="shared" si="8"/>
        <v/>
      </c>
      <c r="V121" s="878" t="str">
        <f t="shared" si="9"/>
        <v/>
      </c>
      <c r="W121" s="829"/>
    </row>
    <row r="122" spans="1:23" ht="14.4" customHeight="1" x14ac:dyDescent="0.3">
      <c r="A122" s="883" t="s">
        <v>7368</v>
      </c>
      <c r="B122" s="832"/>
      <c r="C122" s="833"/>
      <c r="D122" s="834"/>
      <c r="E122" s="837"/>
      <c r="F122" s="817"/>
      <c r="G122" s="818"/>
      <c r="H122" s="813">
        <v>1</v>
      </c>
      <c r="I122" s="814">
        <v>3.58</v>
      </c>
      <c r="J122" s="815">
        <v>12</v>
      </c>
      <c r="K122" s="819">
        <v>3.58</v>
      </c>
      <c r="L122" s="816">
        <v>4</v>
      </c>
      <c r="M122" s="816">
        <v>39</v>
      </c>
      <c r="N122" s="820">
        <v>13.11</v>
      </c>
      <c r="O122" s="816" t="s">
        <v>7135</v>
      </c>
      <c r="P122" s="835" t="s">
        <v>7369</v>
      </c>
      <c r="Q122" s="821">
        <f t="shared" si="5"/>
        <v>1</v>
      </c>
      <c r="R122" s="821">
        <f t="shared" si="5"/>
        <v>3.58</v>
      </c>
      <c r="S122" s="832">
        <f t="shared" si="6"/>
        <v>13.11</v>
      </c>
      <c r="T122" s="832">
        <f t="shared" si="7"/>
        <v>12</v>
      </c>
      <c r="U122" s="832">
        <f t="shared" si="8"/>
        <v>-1.1099999999999994</v>
      </c>
      <c r="V122" s="836">
        <f t="shared" si="9"/>
        <v>0.91533180778032042</v>
      </c>
      <c r="W122" s="822"/>
    </row>
    <row r="123" spans="1:23" ht="14.4" customHeight="1" x14ac:dyDescent="0.3">
      <c r="A123" s="883" t="s">
        <v>7370</v>
      </c>
      <c r="B123" s="832">
        <v>1</v>
      </c>
      <c r="C123" s="833">
        <v>0.49</v>
      </c>
      <c r="D123" s="834">
        <v>13</v>
      </c>
      <c r="E123" s="837"/>
      <c r="F123" s="817"/>
      <c r="G123" s="818"/>
      <c r="H123" s="813"/>
      <c r="I123" s="814"/>
      <c r="J123" s="815"/>
      <c r="K123" s="819">
        <v>0.49</v>
      </c>
      <c r="L123" s="816">
        <v>2</v>
      </c>
      <c r="M123" s="816">
        <v>14</v>
      </c>
      <c r="N123" s="820">
        <v>4.5199999999999996</v>
      </c>
      <c r="O123" s="816" t="s">
        <v>7135</v>
      </c>
      <c r="P123" s="835" t="s">
        <v>7371</v>
      </c>
      <c r="Q123" s="821">
        <f t="shared" si="5"/>
        <v>-1</v>
      </c>
      <c r="R123" s="821">
        <f t="shared" si="5"/>
        <v>-0.49</v>
      </c>
      <c r="S123" s="832" t="str">
        <f t="shared" si="6"/>
        <v/>
      </c>
      <c r="T123" s="832" t="str">
        <f t="shared" si="7"/>
        <v/>
      </c>
      <c r="U123" s="832" t="str">
        <f t="shared" si="8"/>
        <v/>
      </c>
      <c r="V123" s="836" t="str">
        <f t="shared" si="9"/>
        <v/>
      </c>
      <c r="W123" s="822"/>
    </row>
    <row r="124" spans="1:23" ht="14.4" customHeight="1" x14ac:dyDescent="0.3">
      <c r="A124" s="884" t="s">
        <v>7372</v>
      </c>
      <c r="B124" s="877"/>
      <c r="C124" s="879"/>
      <c r="D124" s="838"/>
      <c r="E124" s="870">
        <v>1</v>
      </c>
      <c r="F124" s="871">
        <v>0.67</v>
      </c>
      <c r="G124" s="828">
        <v>13</v>
      </c>
      <c r="H124" s="880"/>
      <c r="I124" s="881"/>
      <c r="J124" s="830"/>
      <c r="K124" s="873">
        <v>0.67</v>
      </c>
      <c r="L124" s="872">
        <v>2</v>
      </c>
      <c r="M124" s="872">
        <v>18</v>
      </c>
      <c r="N124" s="874">
        <v>5.94</v>
      </c>
      <c r="O124" s="872" t="s">
        <v>7135</v>
      </c>
      <c r="P124" s="875" t="s">
        <v>7373</v>
      </c>
      <c r="Q124" s="876">
        <f t="shared" si="5"/>
        <v>0</v>
      </c>
      <c r="R124" s="876">
        <f t="shared" si="5"/>
        <v>0</v>
      </c>
      <c r="S124" s="877" t="str">
        <f t="shared" si="6"/>
        <v/>
      </c>
      <c r="T124" s="877" t="str">
        <f t="shared" si="7"/>
        <v/>
      </c>
      <c r="U124" s="877" t="str">
        <f t="shared" si="8"/>
        <v/>
      </c>
      <c r="V124" s="878" t="str">
        <f t="shared" si="9"/>
        <v/>
      </c>
      <c r="W124" s="829"/>
    </row>
    <row r="125" spans="1:23" ht="14.4" customHeight="1" x14ac:dyDescent="0.3">
      <c r="A125" s="884" t="s">
        <v>7374</v>
      </c>
      <c r="B125" s="877"/>
      <c r="C125" s="879"/>
      <c r="D125" s="838"/>
      <c r="E125" s="870"/>
      <c r="F125" s="871"/>
      <c r="G125" s="828"/>
      <c r="H125" s="880">
        <v>1</v>
      </c>
      <c r="I125" s="881">
        <v>1.07</v>
      </c>
      <c r="J125" s="831">
        <v>10</v>
      </c>
      <c r="K125" s="873">
        <v>1.07</v>
      </c>
      <c r="L125" s="872">
        <v>3</v>
      </c>
      <c r="M125" s="872">
        <v>24</v>
      </c>
      <c r="N125" s="874">
        <v>8.07</v>
      </c>
      <c r="O125" s="872" t="s">
        <v>7135</v>
      </c>
      <c r="P125" s="875" t="s">
        <v>7375</v>
      </c>
      <c r="Q125" s="876">
        <f t="shared" si="5"/>
        <v>1</v>
      </c>
      <c r="R125" s="876">
        <f t="shared" si="5"/>
        <v>1.07</v>
      </c>
      <c r="S125" s="877">
        <f t="shared" si="6"/>
        <v>8.07</v>
      </c>
      <c r="T125" s="877">
        <f t="shared" si="7"/>
        <v>10</v>
      </c>
      <c r="U125" s="877">
        <f t="shared" si="8"/>
        <v>1.9299999999999997</v>
      </c>
      <c r="V125" s="878">
        <f t="shared" si="9"/>
        <v>1.2391573729863692</v>
      </c>
      <c r="W125" s="829">
        <v>1.93</v>
      </c>
    </row>
    <row r="126" spans="1:23" ht="14.4" customHeight="1" x14ac:dyDescent="0.3">
      <c r="A126" s="883" t="s">
        <v>7376</v>
      </c>
      <c r="B126" s="832"/>
      <c r="C126" s="833"/>
      <c r="D126" s="834"/>
      <c r="E126" s="813"/>
      <c r="F126" s="814"/>
      <c r="G126" s="815"/>
      <c r="H126" s="816">
        <v>1</v>
      </c>
      <c r="I126" s="817">
        <v>0.74</v>
      </c>
      <c r="J126" s="818">
        <v>5</v>
      </c>
      <c r="K126" s="819">
        <v>0.73</v>
      </c>
      <c r="L126" s="816">
        <v>2</v>
      </c>
      <c r="M126" s="816">
        <v>17</v>
      </c>
      <c r="N126" s="820">
        <v>5.56</v>
      </c>
      <c r="O126" s="816" t="s">
        <v>7135</v>
      </c>
      <c r="P126" s="835" t="s">
        <v>7377</v>
      </c>
      <c r="Q126" s="821">
        <f t="shared" si="5"/>
        <v>1</v>
      </c>
      <c r="R126" s="821">
        <f t="shared" si="5"/>
        <v>0.74</v>
      </c>
      <c r="S126" s="832">
        <f t="shared" si="6"/>
        <v>5.56</v>
      </c>
      <c r="T126" s="832">
        <f t="shared" si="7"/>
        <v>5</v>
      </c>
      <c r="U126" s="832">
        <f t="shared" si="8"/>
        <v>-0.55999999999999961</v>
      </c>
      <c r="V126" s="836">
        <f t="shared" si="9"/>
        <v>0.89928057553956842</v>
      </c>
      <c r="W126" s="822"/>
    </row>
    <row r="127" spans="1:23" ht="14.4" customHeight="1" x14ac:dyDescent="0.3">
      <c r="A127" s="884" t="s">
        <v>7378</v>
      </c>
      <c r="B127" s="877"/>
      <c r="C127" s="879"/>
      <c r="D127" s="838"/>
      <c r="E127" s="880">
        <v>2</v>
      </c>
      <c r="F127" s="881">
        <v>6</v>
      </c>
      <c r="G127" s="830">
        <v>16</v>
      </c>
      <c r="H127" s="872"/>
      <c r="I127" s="871"/>
      <c r="J127" s="828"/>
      <c r="K127" s="873">
        <v>3</v>
      </c>
      <c r="L127" s="872">
        <v>6</v>
      </c>
      <c r="M127" s="872">
        <v>54</v>
      </c>
      <c r="N127" s="874">
        <v>18.13</v>
      </c>
      <c r="O127" s="872" t="s">
        <v>7135</v>
      </c>
      <c r="P127" s="875" t="s">
        <v>7379</v>
      </c>
      <c r="Q127" s="876">
        <f t="shared" si="5"/>
        <v>0</v>
      </c>
      <c r="R127" s="876">
        <f t="shared" si="5"/>
        <v>0</v>
      </c>
      <c r="S127" s="877" t="str">
        <f t="shared" si="6"/>
        <v/>
      </c>
      <c r="T127" s="877" t="str">
        <f t="shared" si="7"/>
        <v/>
      </c>
      <c r="U127" s="877" t="str">
        <f t="shared" si="8"/>
        <v/>
      </c>
      <c r="V127" s="878" t="str">
        <f t="shared" si="9"/>
        <v/>
      </c>
      <c r="W127" s="829"/>
    </row>
    <row r="128" spans="1:23" ht="14.4" customHeight="1" x14ac:dyDescent="0.3">
      <c r="A128" s="883" t="s">
        <v>7380</v>
      </c>
      <c r="B128" s="832">
        <v>2</v>
      </c>
      <c r="C128" s="833">
        <v>2.87</v>
      </c>
      <c r="D128" s="834">
        <v>7.5</v>
      </c>
      <c r="E128" s="837">
        <v>1</v>
      </c>
      <c r="F128" s="817">
        <v>1.43</v>
      </c>
      <c r="G128" s="818">
        <v>8</v>
      </c>
      <c r="H128" s="813">
        <v>5</v>
      </c>
      <c r="I128" s="814">
        <v>6.84</v>
      </c>
      <c r="J128" s="815">
        <v>7.4</v>
      </c>
      <c r="K128" s="819">
        <v>1.43</v>
      </c>
      <c r="L128" s="816">
        <v>4</v>
      </c>
      <c r="M128" s="816">
        <v>35</v>
      </c>
      <c r="N128" s="820">
        <v>11.68</v>
      </c>
      <c r="O128" s="816" t="s">
        <v>7135</v>
      </c>
      <c r="P128" s="835" t="s">
        <v>7381</v>
      </c>
      <c r="Q128" s="821">
        <f t="shared" si="5"/>
        <v>3</v>
      </c>
      <c r="R128" s="821">
        <f t="shared" si="5"/>
        <v>3.9699999999999998</v>
      </c>
      <c r="S128" s="832">
        <f t="shared" si="6"/>
        <v>58.4</v>
      </c>
      <c r="T128" s="832">
        <f t="shared" si="7"/>
        <v>37</v>
      </c>
      <c r="U128" s="832">
        <f t="shared" si="8"/>
        <v>-21.4</v>
      </c>
      <c r="V128" s="836">
        <f t="shared" si="9"/>
        <v>0.63356164383561642</v>
      </c>
      <c r="W128" s="822"/>
    </row>
    <row r="129" spans="1:23" ht="14.4" customHeight="1" x14ac:dyDescent="0.3">
      <c r="A129" s="884" t="s">
        <v>7382</v>
      </c>
      <c r="B129" s="877">
        <v>3</v>
      </c>
      <c r="C129" s="879">
        <v>6.88</v>
      </c>
      <c r="D129" s="838">
        <v>27.3</v>
      </c>
      <c r="E129" s="870">
        <v>1</v>
      </c>
      <c r="F129" s="871">
        <v>0.81</v>
      </c>
      <c r="G129" s="828">
        <v>2</v>
      </c>
      <c r="H129" s="880">
        <v>13</v>
      </c>
      <c r="I129" s="881">
        <v>26.23</v>
      </c>
      <c r="J129" s="830">
        <v>13.4</v>
      </c>
      <c r="K129" s="873">
        <v>1.81</v>
      </c>
      <c r="L129" s="872">
        <v>5</v>
      </c>
      <c r="M129" s="872">
        <v>45</v>
      </c>
      <c r="N129" s="874">
        <v>15.1</v>
      </c>
      <c r="O129" s="872" t="s">
        <v>7135</v>
      </c>
      <c r="P129" s="875" t="s">
        <v>7383</v>
      </c>
      <c r="Q129" s="876">
        <f t="shared" si="5"/>
        <v>10</v>
      </c>
      <c r="R129" s="876">
        <f t="shared" si="5"/>
        <v>19.350000000000001</v>
      </c>
      <c r="S129" s="877">
        <f t="shared" si="6"/>
        <v>196.29999999999998</v>
      </c>
      <c r="T129" s="877">
        <f t="shared" si="7"/>
        <v>174.20000000000002</v>
      </c>
      <c r="U129" s="877">
        <f t="shared" si="8"/>
        <v>-22.099999999999966</v>
      </c>
      <c r="V129" s="878">
        <f t="shared" si="9"/>
        <v>0.88741721854304656</v>
      </c>
      <c r="W129" s="829">
        <v>34.5</v>
      </c>
    </row>
    <row r="130" spans="1:23" ht="14.4" customHeight="1" x14ac:dyDescent="0.3">
      <c r="A130" s="884" t="s">
        <v>7384</v>
      </c>
      <c r="B130" s="877"/>
      <c r="C130" s="879"/>
      <c r="D130" s="838"/>
      <c r="E130" s="870">
        <v>1</v>
      </c>
      <c r="F130" s="871">
        <v>3.72</v>
      </c>
      <c r="G130" s="828">
        <v>24</v>
      </c>
      <c r="H130" s="880"/>
      <c r="I130" s="881"/>
      <c r="J130" s="830"/>
      <c r="K130" s="873">
        <v>3.72</v>
      </c>
      <c r="L130" s="872">
        <v>8</v>
      </c>
      <c r="M130" s="872">
        <v>70</v>
      </c>
      <c r="N130" s="874">
        <v>23.46</v>
      </c>
      <c r="O130" s="872" t="s">
        <v>7135</v>
      </c>
      <c r="P130" s="875" t="s">
        <v>7385</v>
      </c>
      <c r="Q130" s="876">
        <f t="shared" si="5"/>
        <v>0</v>
      </c>
      <c r="R130" s="876">
        <f t="shared" si="5"/>
        <v>0</v>
      </c>
      <c r="S130" s="877" t="str">
        <f t="shared" si="6"/>
        <v/>
      </c>
      <c r="T130" s="877" t="str">
        <f t="shared" si="7"/>
        <v/>
      </c>
      <c r="U130" s="877" t="str">
        <f t="shared" si="8"/>
        <v/>
      </c>
      <c r="V130" s="878" t="str">
        <f t="shared" si="9"/>
        <v/>
      </c>
      <c r="W130" s="829"/>
    </row>
    <row r="131" spans="1:23" ht="14.4" customHeight="1" x14ac:dyDescent="0.3">
      <c r="A131" s="883" t="s">
        <v>7386</v>
      </c>
      <c r="B131" s="832"/>
      <c r="C131" s="833"/>
      <c r="D131" s="834"/>
      <c r="E131" s="813">
        <v>1</v>
      </c>
      <c r="F131" s="814">
        <v>1.1599999999999999</v>
      </c>
      <c r="G131" s="815">
        <v>12</v>
      </c>
      <c r="H131" s="816"/>
      <c r="I131" s="817"/>
      <c r="J131" s="818"/>
      <c r="K131" s="819">
        <v>1.1100000000000001</v>
      </c>
      <c r="L131" s="816">
        <v>4</v>
      </c>
      <c r="M131" s="816">
        <v>33</v>
      </c>
      <c r="N131" s="820">
        <v>10.86</v>
      </c>
      <c r="O131" s="816" t="s">
        <v>7135</v>
      </c>
      <c r="P131" s="835" t="s">
        <v>7387</v>
      </c>
      <c r="Q131" s="821">
        <f t="shared" si="5"/>
        <v>0</v>
      </c>
      <c r="R131" s="821">
        <f t="shared" si="5"/>
        <v>0</v>
      </c>
      <c r="S131" s="832" t="str">
        <f t="shared" si="6"/>
        <v/>
      </c>
      <c r="T131" s="832" t="str">
        <f t="shared" si="7"/>
        <v/>
      </c>
      <c r="U131" s="832" t="str">
        <f t="shared" si="8"/>
        <v/>
      </c>
      <c r="V131" s="836" t="str">
        <f t="shared" si="9"/>
        <v/>
      </c>
      <c r="W131" s="822"/>
    </row>
    <row r="132" spans="1:23" ht="14.4" customHeight="1" x14ac:dyDescent="0.3">
      <c r="A132" s="883" t="s">
        <v>7388</v>
      </c>
      <c r="B132" s="832"/>
      <c r="C132" s="833"/>
      <c r="D132" s="834"/>
      <c r="E132" s="837">
        <v>1</v>
      </c>
      <c r="F132" s="817">
        <v>0.54</v>
      </c>
      <c r="G132" s="818">
        <v>2</v>
      </c>
      <c r="H132" s="813">
        <v>5</v>
      </c>
      <c r="I132" s="814">
        <v>2.71</v>
      </c>
      <c r="J132" s="815">
        <v>5.8</v>
      </c>
      <c r="K132" s="819">
        <v>0.54</v>
      </c>
      <c r="L132" s="816">
        <v>2</v>
      </c>
      <c r="M132" s="816">
        <v>21</v>
      </c>
      <c r="N132" s="820">
        <v>6.95</v>
      </c>
      <c r="O132" s="816" t="s">
        <v>7135</v>
      </c>
      <c r="P132" s="835" t="s">
        <v>7389</v>
      </c>
      <c r="Q132" s="821">
        <f t="shared" si="5"/>
        <v>5</v>
      </c>
      <c r="R132" s="821">
        <f t="shared" si="5"/>
        <v>2.71</v>
      </c>
      <c r="S132" s="832">
        <f t="shared" si="6"/>
        <v>34.75</v>
      </c>
      <c r="T132" s="832">
        <f t="shared" si="7"/>
        <v>29</v>
      </c>
      <c r="U132" s="832">
        <f t="shared" si="8"/>
        <v>-5.75</v>
      </c>
      <c r="V132" s="836">
        <f t="shared" si="9"/>
        <v>0.83453237410071945</v>
      </c>
      <c r="W132" s="822">
        <v>7.05</v>
      </c>
    </row>
    <row r="133" spans="1:23" ht="14.4" customHeight="1" x14ac:dyDescent="0.3">
      <c r="A133" s="884" t="s">
        <v>7390</v>
      </c>
      <c r="B133" s="877">
        <v>1</v>
      </c>
      <c r="C133" s="879">
        <v>0.82</v>
      </c>
      <c r="D133" s="838">
        <v>5</v>
      </c>
      <c r="E133" s="870">
        <v>1</v>
      </c>
      <c r="F133" s="871">
        <v>0.82</v>
      </c>
      <c r="G133" s="828">
        <v>5</v>
      </c>
      <c r="H133" s="880">
        <v>10</v>
      </c>
      <c r="I133" s="881">
        <v>7.89</v>
      </c>
      <c r="J133" s="830">
        <v>9.6</v>
      </c>
      <c r="K133" s="873">
        <v>0.82</v>
      </c>
      <c r="L133" s="872">
        <v>3</v>
      </c>
      <c r="M133" s="872">
        <v>31</v>
      </c>
      <c r="N133" s="874">
        <v>10.47</v>
      </c>
      <c r="O133" s="872" t="s">
        <v>7135</v>
      </c>
      <c r="P133" s="875" t="s">
        <v>7391</v>
      </c>
      <c r="Q133" s="876">
        <f t="shared" si="5"/>
        <v>9</v>
      </c>
      <c r="R133" s="876">
        <f t="shared" si="5"/>
        <v>7.0699999999999994</v>
      </c>
      <c r="S133" s="877">
        <f t="shared" si="6"/>
        <v>104.7</v>
      </c>
      <c r="T133" s="877">
        <f t="shared" si="7"/>
        <v>96</v>
      </c>
      <c r="U133" s="877">
        <f t="shared" si="8"/>
        <v>-8.7000000000000028</v>
      </c>
      <c r="V133" s="878">
        <f t="shared" si="9"/>
        <v>0.91690544412607444</v>
      </c>
      <c r="W133" s="829">
        <v>23.59</v>
      </c>
    </row>
    <row r="134" spans="1:23" ht="14.4" customHeight="1" x14ac:dyDescent="0.3">
      <c r="A134" s="884" t="s">
        <v>7392</v>
      </c>
      <c r="B134" s="877">
        <v>1</v>
      </c>
      <c r="C134" s="879">
        <v>1.31</v>
      </c>
      <c r="D134" s="838">
        <v>27</v>
      </c>
      <c r="E134" s="870">
        <v>1</v>
      </c>
      <c r="F134" s="871">
        <v>0.73</v>
      </c>
      <c r="G134" s="828">
        <v>2</v>
      </c>
      <c r="H134" s="880"/>
      <c r="I134" s="881"/>
      <c r="J134" s="830"/>
      <c r="K134" s="873">
        <v>1.31</v>
      </c>
      <c r="L134" s="872">
        <v>4</v>
      </c>
      <c r="M134" s="872">
        <v>40</v>
      </c>
      <c r="N134" s="874">
        <v>13.27</v>
      </c>
      <c r="O134" s="872" t="s">
        <v>7135</v>
      </c>
      <c r="P134" s="875" t="s">
        <v>7393</v>
      </c>
      <c r="Q134" s="876">
        <f t="shared" ref="Q134:R177" si="10">H134-B134</f>
        <v>-1</v>
      </c>
      <c r="R134" s="876">
        <f t="shared" si="10"/>
        <v>-1.31</v>
      </c>
      <c r="S134" s="877" t="str">
        <f t="shared" ref="S134:S177" si="11">IF(H134=0,"",H134*N134)</f>
        <v/>
      </c>
      <c r="T134" s="877" t="str">
        <f t="shared" ref="T134:T177" si="12">IF(H134=0,"",H134*J134)</f>
        <v/>
      </c>
      <c r="U134" s="877" t="str">
        <f t="shared" ref="U134:U177" si="13">IF(H134=0,"",T134-S134)</f>
        <v/>
      </c>
      <c r="V134" s="878" t="str">
        <f t="shared" ref="V134:V177" si="14">IF(H134=0,"",T134/S134)</f>
        <v/>
      </c>
      <c r="W134" s="829"/>
    </row>
    <row r="135" spans="1:23" ht="14.4" customHeight="1" x14ac:dyDescent="0.3">
      <c r="A135" s="883" t="s">
        <v>7394</v>
      </c>
      <c r="B135" s="832"/>
      <c r="C135" s="833"/>
      <c r="D135" s="834"/>
      <c r="E135" s="813">
        <v>1</v>
      </c>
      <c r="F135" s="814">
        <v>3.04</v>
      </c>
      <c r="G135" s="815">
        <v>10</v>
      </c>
      <c r="H135" s="816"/>
      <c r="I135" s="817"/>
      <c r="J135" s="818"/>
      <c r="K135" s="819">
        <v>3.04</v>
      </c>
      <c r="L135" s="816">
        <v>6</v>
      </c>
      <c r="M135" s="816">
        <v>56</v>
      </c>
      <c r="N135" s="820">
        <v>18.77</v>
      </c>
      <c r="O135" s="816" t="s">
        <v>7135</v>
      </c>
      <c r="P135" s="835" t="s">
        <v>7395</v>
      </c>
      <c r="Q135" s="821">
        <f t="shared" si="10"/>
        <v>0</v>
      </c>
      <c r="R135" s="821">
        <f t="shared" si="10"/>
        <v>0</v>
      </c>
      <c r="S135" s="832" t="str">
        <f t="shared" si="11"/>
        <v/>
      </c>
      <c r="T135" s="832" t="str">
        <f t="shared" si="12"/>
        <v/>
      </c>
      <c r="U135" s="832" t="str">
        <f t="shared" si="13"/>
        <v/>
      </c>
      <c r="V135" s="836" t="str">
        <f t="shared" si="14"/>
        <v/>
      </c>
      <c r="W135" s="822"/>
    </row>
    <row r="136" spans="1:23" ht="14.4" customHeight="1" x14ac:dyDescent="0.3">
      <c r="A136" s="883" t="s">
        <v>7396</v>
      </c>
      <c r="B136" s="832"/>
      <c r="C136" s="833"/>
      <c r="D136" s="834"/>
      <c r="E136" s="837"/>
      <c r="F136" s="817"/>
      <c r="G136" s="818"/>
      <c r="H136" s="813">
        <v>1</v>
      </c>
      <c r="I136" s="814">
        <v>1.22</v>
      </c>
      <c r="J136" s="815">
        <v>3</v>
      </c>
      <c r="K136" s="819">
        <v>1.6</v>
      </c>
      <c r="L136" s="816">
        <v>4</v>
      </c>
      <c r="M136" s="816">
        <v>39</v>
      </c>
      <c r="N136" s="820">
        <v>12.91</v>
      </c>
      <c r="O136" s="816" t="s">
        <v>7135</v>
      </c>
      <c r="P136" s="835" t="s">
        <v>7397</v>
      </c>
      <c r="Q136" s="821">
        <f t="shared" si="10"/>
        <v>1</v>
      </c>
      <c r="R136" s="821">
        <f t="shared" si="10"/>
        <v>1.22</v>
      </c>
      <c r="S136" s="832">
        <f t="shared" si="11"/>
        <v>12.91</v>
      </c>
      <c r="T136" s="832">
        <f t="shared" si="12"/>
        <v>3</v>
      </c>
      <c r="U136" s="832">
        <f t="shared" si="13"/>
        <v>-9.91</v>
      </c>
      <c r="V136" s="836">
        <f t="shared" si="14"/>
        <v>0.23237800154918667</v>
      </c>
      <c r="W136" s="822"/>
    </row>
    <row r="137" spans="1:23" ht="14.4" customHeight="1" x14ac:dyDescent="0.3">
      <c r="A137" s="884" t="s">
        <v>7398</v>
      </c>
      <c r="B137" s="877"/>
      <c r="C137" s="879"/>
      <c r="D137" s="838"/>
      <c r="E137" s="870"/>
      <c r="F137" s="871"/>
      <c r="G137" s="828"/>
      <c r="H137" s="880">
        <v>1</v>
      </c>
      <c r="I137" s="881">
        <v>1.68</v>
      </c>
      <c r="J137" s="830">
        <v>5</v>
      </c>
      <c r="K137" s="873">
        <v>1.99</v>
      </c>
      <c r="L137" s="872">
        <v>6</v>
      </c>
      <c r="M137" s="872">
        <v>51</v>
      </c>
      <c r="N137" s="874">
        <v>17.03</v>
      </c>
      <c r="O137" s="872" t="s">
        <v>7135</v>
      </c>
      <c r="P137" s="875" t="s">
        <v>7399</v>
      </c>
      <c r="Q137" s="876">
        <f t="shared" si="10"/>
        <v>1</v>
      </c>
      <c r="R137" s="876">
        <f t="shared" si="10"/>
        <v>1.68</v>
      </c>
      <c r="S137" s="877">
        <f t="shared" si="11"/>
        <v>17.03</v>
      </c>
      <c r="T137" s="877">
        <f t="shared" si="12"/>
        <v>5</v>
      </c>
      <c r="U137" s="877">
        <f t="shared" si="13"/>
        <v>-12.030000000000001</v>
      </c>
      <c r="V137" s="878">
        <f t="shared" si="14"/>
        <v>0.29359953024075158</v>
      </c>
      <c r="W137" s="829"/>
    </row>
    <row r="138" spans="1:23" ht="14.4" customHeight="1" x14ac:dyDescent="0.3">
      <c r="A138" s="883" t="s">
        <v>7400</v>
      </c>
      <c r="B138" s="832">
        <v>1</v>
      </c>
      <c r="C138" s="833">
        <v>1.38</v>
      </c>
      <c r="D138" s="834">
        <v>4</v>
      </c>
      <c r="E138" s="813">
        <v>3</v>
      </c>
      <c r="F138" s="814">
        <v>4.2300000000000004</v>
      </c>
      <c r="G138" s="815">
        <v>7</v>
      </c>
      <c r="H138" s="816">
        <v>1</v>
      </c>
      <c r="I138" s="817">
        <v>1.28</v>
      </c>
      <c r="J138" s="818">
        <v>3</v>
      </c>
      <c r="K138" s="819">
        <v>1.28</v>
      </c>
      <c r="L138" s="816">
        <v>3</v>
      </c>
      <c r="M138" s="816">
        <v>24</v>
      </c>
      <c r="N138" s="820">
        <v>8.0500000000000007</v>
      </c>
      <c r="O138" s="816" t="s">
        <v>7135</v>
      </c>
      <c r="P138" s="835" t="s">
        <v>7401</v>
      </c>
      <c r="Q138" s="821">
        <f t="shared" si="10"/>
        <v>0</v>
      </c>
      <c r="R138" s="821">
        <f t="shared" si="10"/>
        <v>-9.9999999999999867E-2</v>
      </c>
      <c r="S138" s="832">
        <f t="shared" si="11"/>
        <v>8.0500000000000007</v>
      </c>
      <c r="T138" s="832">
        <f t="shared" si="12"/>
        <v>3</v>
      </c>
      <c r="U138" s="832">
        <f t="shared" si="13"/>
        <v>-5.0500000000000007</v>
      </c>
      <c r="V138" s="836">
        <f t="shared" si="14"/>
        <v>0.37267080745341613</v>
      </c>
      <c r="W138" s="822"/>
    </row>
    <row r="139" spans="1:23" ht="14.4" customHeight="1" x14ac:dyDescent="0.3">
      <c r="A139" s="884" t="s">
        <v>7402</v>
      </c>
      <c r="B139" s="877">
        <v>2</v>
      </c>
      <c r="C139" s="879">
        <v>4.72</v>
      </c>
      <c r="D139" s="838">
        <v>6</v>
      </c>
      <c r="E139" s="880">
        <v>5</v>
      </c>
      <c r="F139" s="881">
        <v>11.43</v>
      </c>
      <c r="G139" s="830">
        <v>7</v>
      </c>
      <c r="H139" s="872">
        <v>4</v>
      </c>
      <c r="I139" s="871">
        <v>8.3800000000000008</v>
      </c>
      <c r="J139" s="828">
        <v>9.3000000000000007</v>
      </c>
      <c r="K139" s="873">
        <v>2.36</v>
      </c>
      <c r="L139" s="872">
        <v>4</v>
      </c>
      <c r="M139" s="872">
        <v>38</v>
      </c>
      <c r="N139" s="874">
        <v>12.76</v>
      </c>
      <c r="O139" s="872" t="s">
        <v>7135</v>
      </c>
      <c r="P139" s="875" t="s">
        <v>7403</v>
      </c>
      <c r="Q139" s="876">
        <f t="shared" si="10"/>
        <v>2</v>
      </c>
      <c r="R139" s="876">
        <f t="shared" si="10"/>
        <v>3.660000000000001</v>
      </c>
      <c r="S139" s="877">
        <f t="shared" si="11"/>
        <v>51.04</v>
      </c>
      <c r="T139" s="877">
        <f t="shared" si="12"/>
        <v>37.200000000000003</v>
      </c>
      <c r="U139" s="877">
        <f t="shared" si="13"/>
        <v>-13.839999999999996</v>
      </c>
      <c r="V139" s="878">
        <f t="shared" si="14"/>
        <v>0.72884012539184961</v>
      </c>
      <c r="W139" s="829">
        <v>5.24</v>
      </c>
    </row>
    <row r="140" spans="1:23" ht="14.4" customHeight="1" x14ac:dyDescent="0.3">
      <c r="A140" s="884" t="s">
        <v>7404</v>
      </c>
      <c r="B140" s="877"/>
      <c r="C140" s="879"/>
      <c r="D140" s="838"/>
      <c r="E140" s="880">
        <v>2</v>
      </c>
      <c r="F140" s="881">
        <v>6.4</v>
      </c>
      <c r="G140" s="830">
        <v>8</v>
      </c>
      <c r="H140" s="872">
        <v>2</v>
      </c>
      <c r="I140" s="871">
        <v>19.72</v>
      </c>
      <c r="J140" s="831">
        <v>34.5</v>
      </c>
      <c r="K140" s="873">
        <v>4.8499999999999996</v>
      </c>
      <c r="L140" s="872">
        <v>5</v>
      </c>
      <c r="M140" s="872">
        <v>48</v>
      </c>
      <c r="N140" s="874">
        <v>16.04</v>
      </c>
      <c r="O140" s="872" t="s">
        <v>7135</v>
      </c>
      <c r="P140" s="875" t="s">
        <v>7405</v>
      </c>
      <c r="Q140" s="876">
        <f t="shared" si="10"/>
        <v>2</v>
      </c>
      <c r="R140" s="876">
        <f t="shared" si="10"/>
        <v>19.72</v>
      </c>
      <c r="S140" s="877">
        <f t="shared" si="11"/>
        <v>32.08</v>
      </c>
      <c r="T140" s="877">
        <f t="shared" si="12"/>
        <v>69</v>
      </c>
      <c r="U140" s="877">
        <f t="shared" si="13"/>
        <v>36.92</v>
      </c>
      <c r="V140" s="878">
        <f t="shared" si="14"/>
        <v>2.1508728179551122</v>
      </c>
      <c r="W140" s="829">
        <v>36.92</v>
      </c>
    </row>
    <row r="141" spans="1:23" ht="14.4" customHeight="1" x14ac:dyDescent="0.3">
      <c r="A141" s="883" t="s">
        <v>7406</v>
      </c>
      <c r="B141" s="823">
        <v>1</v>
      </c>
      <c r="C141" s="824">
        <v>0.7</v>
      </c>
      <c r="D141" s="825">
        <v>5</v>
      </c>
      <c r="E141" s="837">
        <v>1</v>
      </c>
      <c r="F141" s="817">
        <v>0.7</v>
      </c>
      <c r="G141" s="818">
        <v>7</v>
      </c>
      <c r="H141" s="816">
        <v>1</v>
      </c>
      <c r="I141" s="817">
        <v>0.7</v>
      </c>
      <c r="J141" s="818">
        <v>2</v>
      </c>
      <c r="K141" s="819">
        <v>0.7</v>
      </c>
      <c r="L141" s="816">
        <v>2</v>
      </c>
      <c r="M141" s="816">
        <v>16</v>
      </c>
      <c r="N141" s="820">
        <v>5.38</v>
      </c>
      <c r="O141" s="816" t="s">
        <v>7135</v>
      </c>
      <c r="P141" s="835" t="s">
        <v>7407</v>
      </c>
      <c r="Q141" s="821">
        <f t="shared" si="10"/>
        <v>0</v>
      </c>
      <c r="R141" s="821">
        <f t="shared" si="10"/>
        <v>0</v>
      </c>
      <c r="S141" s="832">
        <f t="shared" si="11"/>
        <v>5.38</v>
      </c>
      <c r="T141" s="832">
        <f t="shared" si="12"/>
        <v>2</v>
      </c>
      <c r="U141" s="832">
        <f t="shared" si="13"/>
        <v>-3.38</v>
      </c>
      <c r="V141" s="836">
        <f t="shared" si="14"/>
        <v>0.37174721189591081</v>
      </c>
      <c r="W141" s="822"/>
    </row>
    <row r="142" spans="1:23" ht="14.4" customHeight="1" x14ac:dyDescent="0.3">
      <c r="A142" s="884" t="s">
        <v>7408</v>
      </c>
      <c r="B142" s="868">
        <v>1</v>
      </c>
      <c r="C142" s="869">
        <v>0.88</v>
      </c>
      <c r="D142" s="827">
        <v>6</v>
      </c>
      <c r="E142" s="870"/>
      <c r="F142" s="871"/>
      <c r="G142" s="828"/>
      <c r="H142" s="872"/>
      <c r="I142" s="871"/>
      <c r="J142" s="828"/>
      <c r="K142" s="873">
        <v>0.88</v>
      </c>
      <c r="L142" s="872">
        <v>2</v>
      </c>
      <c r="M142" s="872">
        <v>22</v>
      </c>
      <c r="N142" s="874">
        <v>7.36</v>
      </c>
      <c r="O142" s="872" t="s">
        <v>7135</v>
      </c>
      <c r="P142" s="875" t="s">
        <v>7409</v>
      </c>
      <c r="Q142" s="876">
        <f t="shared" si="10"/>
        <v>-1</v>
      </c>
      <c r="R142" s="876">
        <f t="shared" si="10"/>
        <v>-0.88</v>
      </c>
      <c r="S142" s="877" t="str">
        <f t="shared" si="11"/>
        <v/>
      </c>
      <c r="T142" s="877" t="str">
        <f t="shared" si="12"/>
        <v/>
      </c>
      <c r="U142" s="877" t="str">
        <f t="shared" si="13"/>
        <v/>
      </c>
      <c r="V142" s="878" t="str">
        <f t="shared" si="14"/>
        <v/>
      </c>
      <c r="W142" s="829"/>
    </row>
    <row r="143" spans="1:23" ht="14.4" customHeight="1" x14ac:dyDescent="0.3">
      <c r="A143" s="884" t="s">
        <v>7410</v>
      </c>
      <c r="B143" s="868">
        <v>1</v>
      </c>
      <c r="C143" s="869">
        <v>3.18</v>
      </c>
      <c r="D143" s="827">
        <v>10</v>
      </c>
      <c r="E143" s="870">
        <v>1</v>
      </c>
      <c r="F143" s="871">
        <v>3.18</v>
      </c>
      <c r="G143" s="828">
        <v>5</v>
      </c>
      <c r="H143" s="872"/>
      <c r="I143" s="871"/>
      <c r="J143" s="828"/>
      <c r="K143" s="873">
        <v>3.18</v>
      </c>
      <c r="L143" s="872">
        <v>4</v>
      </c>
      <c r="M143" s="872">
        <v>32</v>
      </c>
      <c r="N143" s="874">
        <v>10.51</v>
      </c>
      <c r="O143" s="872" t="s">
        <v>7135</v>
      </c>
      <c r="P143" s="875" t="s">
        <v>7411</v>
      </c>
      <c r="Q143" s="876">
        <f t="shared" si="10"/>
        <v>-1</v>
      </c>
      <c r="R143" s="876">
        <f t="shared" si="10"/>
        <v>-3.18</v>
      </c>
      <c r="S143" s="877" t="str">
        <f t="shared" si="11"/>
        <v/>
      </c>
      <c r="T143" s="877" t="str">
        <f t="shared" si="12"/>
        <v/>
      </c>
      <c r="U143" s="877" t="str">
        <f t="shared" si="13"/>
        <v/>
      </c>
      <c r="V143" s="878" t="str">
        <f t="shared" si="14"/>
        <v/>
      </c>
      <c r="W143" s="829"/>
    </row>
    <row r="144" spans="1:23" ht="14.4" customHeight="1" x14ac:dyDescent="0.3">
      <c r="A144" s="883" t="s">
        <v>7412</v>
      </c>
      <c r="B144" s="832">
        <v>1</v>
      </c>
      <c r="C144" s="833">
        <v>0.39</v>
      </c>
      <c r="D144" s="834">
        <v>9</v>
      </c>
      <c r="E144" s="813">
        <v>1</v>
      </c>
      <c r="F144" s="814">
        <v>0.39</v>
      </c>
      <c r="G144" s="815">
        <v>4</v>
      </c>
      <c r="H144" s="816"/>
      <c r="I144" s="817"/>
      <c r="J144" s="818"/>
      <c r="K144" s="819">
        <v>0.39</v>
      </c>
      <c r="L144" s="816">
        <v>2</v>
      </c>
      <c r="M144" s="816">
        <v>14</v>
      </c>
      <c r="N144" s="820">
        <v>4.6100000000000003</v>
      </c>
      <c r="O144" s="816" t="s">
        <v>7135</v>
      </c>
      <c r="P144" s="835" t="s">
        <v>7413</v>
      </c>
      <c r="Q144" s="821">
        <f t="shared" si="10"/>
        <v>-1</v>
      </c>
      <c r="R144" s="821">
        <f t="shared" si="10"/>
        <v>-0.39</v>
      </c>
      <c r="S144" s="832" t="str">
        <f t="shared" si="11"/>
        <v/>
      </c>
      <c r="T144" s="832" t="str">
        <f t="shared" si="12"/>
        <v/>
      </c>
      <c r="U144" s="832" t="str">
        <f t="shared" si="13"/>
        <v/>
      </c>
      <c r="V144" s="836" t="str">
        <f t="shared" si="14"/>
        <v/>
      </c>
      <c r="W144" s="822"/>
    </row>
    <row r="145" spans="1:23" ht="14.4" customHeight="1" x14ac:dyDescent="0.3">
      <c r="A145" s="884" t="s">
        <v>7414</v>
      </c>
      <c r="B145" s="877">
        <v>1</v>
      </c>
      <c r="C145" s="879">
        <v>0.69</v>
      </c>
      <c r="D145" s="838">
        <v>5</v>
      </c>
      <c r="E145" s="880">
        <v>3</v>
      </c>
      <c r="F145" s="881">
        <v>1.93</v>
      </c>
      <c r="G145" s="830">
        <v>5.3</v>
      </c>
      <c r="H145" s="872">
        <v>1</v>
      </c>
      <c r="I145" s="871">
        <v>0.64</v>
      </c>
      <c r="J145" s="828">
        <v>2</v>
      </c>
      <c r="K145" s="873">
        <v>0.64</v>
      </c>
      <c r="L145" s="872">
        <v>2</v>
      </c>
      <c r="M145" s="872">
        <v>22</v>
      </c>
      <c r="N145" s="874">
        <v>7.22</v>
      </c>
      <c r="O145" s="872" t="s">
        <v>7135</v>
      </c>
      <c r="P145" s="875" t="s">
        <v>7415</v>
      </c>
      <c r="Q145" s="876">
        <f t="shared" si="10"/>
        <v>0</v>
      </c>
      <c r="R145" s="876">
        <f t="shared" si="10"/>
        <v>-4.9999999999999933E-2</v>
      </c>
      <c r="S145" s="877">
        <f t="shared" si="11"/>
        <v>7.22</v>
      </c>
      <c r="T145" s="877">
        <f t="shared" si="12"/>
        <v>2</v>
      </c>
      <c r="U145" s="877">
        <f t="shared" si="13"/>
        <v>-5.22</v>
      </c>
      <c r="V145" s="878">
        <f t="shared" si="14"/>
        <v>0.2770083102493075</v>
      </c>
      <c r="W145" s="829"/>
    </row>
    <row r="146" spans="1:23" ht="14.4" customHeight="1" x14ac:dyDescent="0.3">
      <c r="A146" s="883" t="s">
        <v>7416</v>
      </c>
      <c r="B146" s="832"/>
      <c r="C146" s="833"/>
      <c r="D146" s="834"/>
      <c r="E146" s="813">
        <v>1</v>
      </c>
      <c r="F146" s="814">
        <v>0.31</v>
      </c>
      <c r="G146" s="815">
        <v>2</v>
      </c>
      <c r="H146" s="816"/>
      <c r="I146" s="817"/>
      <c r="J146" s="818"/>
      <c r="K146" s="819">
        <v>0.28000000000000003</v>
      </c>
      <c r="L146" s="816">
        <v>1</v>
      </c>
      <c r="M146" s="816">
        <v>9</v>
      </c>
      <c r="N146" s="820">
        <v>2.94</v>
      </c>
      <c r="O146" s="816" t="s">
        <v>7135</v>
      </c>
      <c r="P146" s="835" t="s">
        <v>7417</v>
      </c>
      <c r="Q146" s="821">
        <f t="shared" si="10"/>
        <v>0</v>
      </c>
      <c r="R146" s="821">
        <f t="shared" si="10"/>
        <v>0</v>
      </c>
      <c r="S146" s="832" t="str">
        <f t="shared" si="11"/>
        <v/>
      </c>
      <c r="T146" s="832" t="str">
        <f t="shared" si="12"/>
        <v/>
      </c>
      <c r="U146" s="832" t="str">
        <f t="shared" si="13"/>
        <v/>
      </c>
      <c r="V146" s="836" t="str">
        <f t="shared" si="14"/>
        <v/>
      </c>
      <c r="W146" s="822"/>
    </row>
    <row r="147" spans="1:23" ht="14.4" customHeight="1" x14ac:dyDescent="0.3">
      <c r="A147" s="883" t="s">
        <v>7418</v>
      </c>
      <c r="B147" s="823">
        <v>1</v>
      </c>
      <c r="C147" s="824">
        <v>0.36</v>
      </c>
      <c r="D147" s="825">
        <v>1</v>
      </c>
      <c r="E147" s="837"/>
      <c r="F147" s="817"/>
      <c r="G147" s="818"/>
      <c r="H147" s="816"/>
      <c r="I147" s="817"/>
      <c r="J147" s="818"/>
      <c r="K147" s="819">
        <v>0.36</v>
      </c>
      <c r="L147" s="816">
        <v>0</v>
      </c>
      <c r="M147" s="816">
        <v>3</v>
      </c>
      <c r="N147" s="820">
        <v>1</v>
      </c>
      <c r="O147" s="816" t="s">
        <v>7135</v>
      </c>
      <c r="P147" s="835" t="s">
        <v>7419</v>
      </c>
      <c r="Q147" s="821">
        <f t="shared" si="10"/>
        <v>-1</v>
      </c>
      <c r="R147" s="821">
        <f t="shared" si="10"/>
        <v>-0.36</v>
      </c>
      <c r="S147" s="832" t="str">
        <f t="shared" si="11"/>
        <v/>
      </c>
      <c r="T147" s="832" t="str">
        <f t="shared" si="12"/>
        <v/>
      </c>
      <c r="U147" s="832" t="str">
        <f t="shared" si="13"/>
        <v/>
      </c>
      <c r="V147" s="836" t="str">
        <f t="shared" si="14"/>
        <v/>
      </c>
      <c r="W147" s="822"/>
    </row>
    <row r="148" spans="1:23" ht="14.4" customHeight="1" x14ac:dyDescent="0.3">
      <c r="A148" s="883" t="s">
        <v>7420</v>
      </c>
      <c r="B148" s="832">
        <v>1</v>
      </c>
      <c r="C148" s="833">
        <v>0.84</v>
      </c>
      <c r="D148" s="834">
        <v>4</v>
      </c>
      <c r="E148" s="813">
        <v>1</v>
      </c>
      <c r="F148" s="814">
        <v>0.56000000000000005</v>
      </c>
      <c r="G148" s="815">
        <v>2</v>
      </c>
      <c r="H148" s="816"/>
      <c r="I148" s="817"/>
      <c r="J148" s="818"/>
      <c r="K148" s="819">
        <v>0.84</v>
      </c>
      <c r="L148" s="816">
        <v>3</v>
      </c>
      <c r="M148" s="816">
        <v>28</v>
      </c>
      <c r="N148" s="820">
        <v>9.41</v>
      </c>
      <c r="O148" s="816" t="s">
        <v>7135</v>
      </c>
      <c r="P148" s="835" t="s">
        <v>7421</v>
      </c>
      <c r="Q148" s="821">
        <f t="shared" si="10"/>
        <v>-1</v>
      </c>
      <c r="R148" s="821">
        <f t="shared" si="10"/>
        <v>-0.84</v>
      </c>
      <c r="S148" s="832" t="str">
        <f t="shared" si="11"/>
        <v/>
      </c>
      <c r="T148" s="832" t="str">
        <f t="shared" si="12"/>
        <v/>
      </c>
      <c r="U148" s="832" t="str">
        <f t="shared" si="13"/>
        <v/>
      </c>
      <c r="V148" s="836" t="str">
        <f t="shared" si="14"/>
        <v/>
      </c>
      <c r="W148" s="822"/>
    </row>
    <row r="149" spans="1:23" ht="14.4" customHeight="1" x14ac:dyDescent="0.3">
      <c r="A149" s="883" t="s">
        <v>7422</v>
      </c>
      <c r="B149" s="832"/>
      <c r="C149" s="833"/>
      <c r="D149" s="834"/>
      <c r="E149" s="813">
        <v>1</v>
      </c>
      <c r="F149" s="814">
        <v>0.56999999999999995</v>
      </c>
      <c r="G149" s="815">
        <v>2</v>
      </c>
      <c r="H149" s="816"/>
      <c r="I149" s="817"/>
      <c r="J149" s="818"/>
      <c r="K149" s="819">
        <v>0.56999999999999995</v>
      </c>
      <c r="L149" s="816">
        <v>2</v>
      </c>
      <c r="M149" s="816">
        <v>16</v>
      </c>
      <c r="N149" s="820">
        <v>5.28</v>
      </c>
      <c r="O149" s="816" t="s">
        <v>7135</v>
      </c>
      <c r="P149" s="835" t="s">
        <v>7423</v>
      </c>
      <c r="Q149" s="821">
        <f t="shared" si="10"/>
        <v>0</v>
      </c>
      <c r="R149" s="821">
        <f t="shared" si="10"/>
        <v>0</v>
      </c>
      <c r="S149" s="832" t="str">
        <f t="shared" si="11"/>
        <v/>
      </c>
      <c r="T149" s="832" t="str">
        <f t="shared" si="12"/>
        <v/>
      </c>
      <c r="U149" s="832" t="str">
        <f t="shared" si="13"/>
        <v/>
      </c>
      <c r="V149" s="836" t="str">
        <f t="shared" si="14"/>
        <v/>
      </c>
      <c r="W149" s="822"/>
    </row>
    <row r="150" spans="1:23" ht="14.4" customHeight="1" x14ac:dyDescent="0.3">
      <c r="A150" s="883" t="s">
        <v>7424</v>
      </c>
      <c r="B150" s="823">
        <v>1</v>
      </c>
      <c r="C150" s="824">
        <v>0.64</v>
      </c>
      <c r="D150" s="825">
        <v>2</v>
      </c>
      <c r="E150" s="837"/>
      <c r="F150" s="817"/>
      <c r="G150" s="818"/>
      <c r="H150" s="816"/>
      <c r="I150" s="817"/>
      <c r="J150" s="818"/>
      <c r="K150" s="819">
        <v>0.64</v>
      </c>
      <c r="L150" s="816">
        <v>1</v>
      </c>
      <c r="M150" s="816">
        <v>12</v>
      </c>
      <c r="N150" s="820">
        <v>4.03</v>
      </c>
      <c r="O150" s="816" t="s">
        <v>7135</v>
      </c>
      <c r="P150" s="835" t="s">
        <v>7425</v>
      </c>
      <c r="Q150" s="821">
        <f t="shared" si="10"/>
        <v>-1</v>
      </c>
      <c r="R150" s="821">
        <f t="shared" si="10"/>
        <v>-0.64</v>
      </c>
      <c r="S150" s="832" t="str">
        <f t="shared" si="11"/>
        <v/>
      </c>
      <c r="T150" s="832" t="str">
        <f t="shared" si="12"/>
        <v/>
      </c>
      <c r="U150" s="832" t="str">
        <f t="shared" si="13"/>
        <v/>
      </c>
      <c r="V150" s="836" t="str">
        <f t="shared" si="14"/>
        <v/>
      </c>
      <c r="W150" s="822"/>
    </row>
    <row r="151" spans="1:23" ht="14.4" customHeight="1" x14ac:dyDescent="0.3">
      <c r="A151" s="884" t="s">
        <v>7426</v>
      </c>
      <c r="B151" s="868">
        <v>2</v>
      </c>
      <c r="C151" s="869">
        <v>1.75</v>
      </c>
      <c r="D151" s="827">
        <v>3</v>
      </c>
      <c r="E151" s="870"/>
      <c r="F151" s="871"/>
      <c r="G151" s="828"/>
      <c r="H151" s="872"/>
      <c r="I151" s="871"/>
      <c r="J151" s="828"/>
      <c r="K151" s="873">
        <v>0.88</v>
      </c>
      <c r="L151" s="872">
        <v>2</v>
      </c>
      <c r="M151" s="872">
        <v>18</v>
      </c>
      <c r="N151" s="874">
        <v>5.88</v>
      </c>
      <c r="O151" s="872" t="s">
        <v>7135</v>
      </c>
      <c r="P151" s="875" t="s">
        <v>7427</v>
      </c>
      <c r="Q151" s="876">
        <f t="shared" si="10"/>
        <v>-2</v>
      </c>
      <c r="R151" s="876">
        <f t="shared" si="10"/>
        <v>-1.75</v>
      </c>
      <c r="S151" s="877" t="str">
        <f t="shared" si="11"/>
        <v/>
      </c>
      <c r="T151" s="877" t="str">
        <f t="shared" si="12"/>
        <v/>
      </c>
      <c r="U151" s="877" t="str">
        <f t="shared" si="13"/>
        <v/>
      </c>
      <c r="V151" s="878" t="str">
        <f t="shared" si="14"/>
        <v/>
      </c>
      <c r="W151" s="829"/>
    </row>
    <row r="152" spans="1:23" ht="14.4" customHeight="1" x14ac:dyDescent="0.3">
      <c r="A152" s="883" t="s">
        <v>7428</v>
      </c>
      <c r="B152" s="832"/>
      <c r="C152" s="833"/>
      <c r="D152" s="834"/>
      <c r="E152" s="813">
        <v>2</v>
      </c>
      <c r="F152" s="814">
        <v>1.1599999999999999</v>
      </c>
      <c r="G152" s="815">
        <v>11.5</v>
      </c>
      <c r="H152" s="816"/>
      <c r="I152" s="817"/>
      <c r="J152" s="818"/>
      <c r="K152" s="819">
        <v>0.57999999999999996</v>
      </c>
      <c r="L152" s="816">
        <v>4</v>
      </c>
      <c r="M152" s="816">
        <v>37</v>
      </c>
      <c r="N152" s="820">
        <v>12.47</v>
      </c>
      <c r="O152" s="816" t="s">
        <v>7135</v>
      </c>
      <c r="P152" s="835" t="s">
        <v>7429</v>
      </c>
      <c r="Q152" s="821">
        <f t="shared" si="10"/>
        <v>0</v>
      </c>
      <c r="R152" s="821">
        <f t="shared" si="10"/>
        <v>0</v>
      </c>
      <c r="S152" s="832" t="str">
        <f t="shared" si="11"/>
        <v/>
      </c>
      <c r="T152" s="832" t="str">
        <f t="shared" si="12"/>
        <v/>
      </c>
      <c r="U152" s="832" t="str">
        <f t="shared" si="13"/>
        <v/>
      </c>
      <c r="V152" s="836" t="str">
        <f t="shared" si="14"/>
        <v/>
      </c>
      <c r="W152" s="822"/>
    </row>
    <row r="153" spans="1:23" ht="14.4" customHeight="1" x14ac:dyDescent="0.3">
      <c r="A153" s="884" t="s">
        <v>7430</v>
      </c>
      <c r="B153" s="877">
        <v>1</v>
      </c>
      <c r="C153" s="879">
        <v>0.67</v>
      </c>
      <c r="D153" s="838">
        <v>9</v>
      </c>
      <c r="E153" s="880"/>
      <c r="F153" s="881"/>
      <c r="G153" s="830"/>
      <c r="H153" s="872"/>
      <c r="I153" s="871"/>
      <c r="J153" s="828"/>
      <c r="K153" s="873">
        <v>0.67</v>
      </c>
      <c r="L153" s="872">
        <v>4</v>
      </c>
      <c r="M153" s="872">
        <v>34</v>
      </c>
      <c r="N153" s="874">
        <v>11.25</v>
      </c>
      <c r="O153" s="872" t="s">
        <v>7135</v>
      </c>
      <c r="P153" s="875" t="s">
        <v>7431</v>
      </c>
      <c r="Q153" s="876">
        <f t="shared" si="10"/>
        <v>-1</v>
      </c>
      <c r="R153" s="876">
        <f t="shared" si="10"/>
        <v>-0.67</v>
      </c>
      <c r="S153" s="877" t="str">
        <f t="shared" si="11"/>
        <v/>
      </c>
      <c r="T153" s="877" t="str">
        <f t="shared" si="12"/>
        <v/>
      </c>
      <c r="U153" s="877" t="str">
        <f t="shared" si="13"/>
        <v/>
      </c>
      <c r="V153" s="878" t="str">
        <f t="shared" si="14"/>
        <v/>
      </c>
      <c r="W153" s="829"/>
    </row>
    <row r="154" spans="1:23" ht="14.4" customHeight="1" x14ac:dyDescent="0.3">
      <c r="A154" s="883" t="s">
        <v>7432</v>
      </c>
      <c r="B154" s="823">
        <v>1</v>
      </c>
      <c r="C154" s="824">
        <v>0.26</v>
      </c>
      <c r="D154" s="825">
        <v>3</v>
      </c>
      <c r="E154" s="837"/>
      <c r="F154" s="817"/>
      <c r="G154" s="818"/>
      <c r="H154" s="816"/>
      <c r="I154" s="817"/>
      <c r="J154" s="818"/>
      <c r="K154" s="819">
        <v>0.26</v>
      </c>
      <c r="L154" s="816">
        <v>1</v>
      </c>
      <c r="M154" s="816">
        <v>9</v>
      </c>
      <c r="N154" s="820">
        <v>2.83</v>
      </c>
      <c r="O154" s="816" t="s">
        <v>7135</v>
      </c>
      <c r="P154" s="835" t="s">
        <v>7433</v>
      </c>
      <c r="Q154" s="821">
        <f t="shared" si="10"/>
        <v>-1</v>
      </c>
      <c r="R154" s="821">
        <f t="shared" si="10"/>
        <v>-0.26</v>
      </c>
      <c r="S154" s="832" t="str">
        <f t="shared" si="11"/>
        <v/>
      </c>
      <c r="T154" s="832" t="str">
        <f t="shared" si="12"/>
        <v/>
      </c>
      <c r="U154" s="832" t="str">
        <f t="shared" si="13"/>
        <v/>
      </c>
      <c r="V154" s="836" t="str">
        <f t="shared" si="14"/>
        <v/>
      </c>
      <c r="W154" s="822"/>
    </row>
    <row r="155" spans="1:23" ht="14.4" customHeight="1" x14ac:dyDescent="0.3">
      <c r="A155" s="883" t="s">
        <v>7434</v>
      </c>
      <c r="B155" s="832"/>
      <c r="C155" s="833"/>
      <c r="D155" s="834"/>
      <c r="E155" s="813">
        <v>1</v>
      </c>
      <c r="F155" s="814">
        <v>0.92</v>
      </c>
      <c r="G155" s="815">
        <v>20</v>
      </c>
      <c r="H155" s="816"/>
      <c r="I155" s="817"/>
      <c r="J155" s="818"/>
      <c r="K155" s="819">
        <v>0.79</v>
      </c>
      <c r="L155" s="816">
        <v>4</v>
      </c>
      <c r="M155" s="816">
        <v>32</v>
      </c>
      <c r="N155" s="820">
        <v>10.74</v>
      </c>
      <c r="O155" s="816" t="s">
        <v>7135</v>
      </c>
      <c r="P155" s="835" t="s">
        <v>7435</v>
      </c>
      <c r="Q155" s="821">
        <f t="shared" si="10"/>
        <v>0</v>
      </c>
      <c r="R155" s="821">
        <f t="shared" si="10"/>
        <v>0</v>
      </c>
      <c r="S155" s="832" t="str">
        <f t="shared" si="11"/>
        <v/>
      </c>
      <c r="T155" s="832" t="str">
        <f t="shared" si="12"/>
        <v/>
      </c>
      <c r="U155" s="832" t="str">
        <f t="shared" si="13"/>
        <v/>
      </c>
      <c r="V155" s="836" t="str">
        <f t="shared" si="14"/>
        <v/>
      </c>
      <c r="W155" s="822"/>
    </row>
    <row r="156" spans="1:23" ht="14.4" customHeight="1" x14ac:dyDescent="0.3">
      <c r="A156" s="883" t="s">
        <v>7436</v>
      </c>
      <c r="B156" s="832">
        <v>3</v>
      </c>
      <c r="C156" s="833">
        <v>12.88</v>
      </c>
      <c r="D156" s="834">
        <v>10</v>
      </c>
      <c r="E156" s="837">
        <v>5</v>
      </c>
      <c r="F156" s="817">
        <v>23.93</v>
      </c>
      <c r="G156" s="818">
        <v>12</v>
      </c>
      <c r="H156" s="813">
        <v>10</v>
      </c>
      <c r="I156" s="814">
        <v>47.87</v>
      </c>
      <c r="J156" s="815">
        <v>8.9</v>
      </c>
      <c r="K156" s="819">
        <v>4.79</v>
      </c>
      <c r="L156" s="816">
        <v>5</v>
      </c>
      <c r="M156" s="816">
        <v>41</v>
      </c>
      <c r="N156" s="820">
        <v>13.56</v>
      </c>
      <c r="O156" s="816" t="s">
        <v>7135</v>
      </c>
      <c r="P156" s="835" t="s">
        <v>7437</v>
      </c>
      <c r="Q156" s="821">
        <f t="shared" si="10"/>
        <v>7</v>
      </c>
      <c r="R156" s="821">
        <f t="shared" si="10"/>
        <v>34.989999999999995</v>
      </c>
      <c r="S156" s="832">
        <f t="shared" si="11"/>
        <v>135.6</v>
      </c>
      <c r="T156" s="832">
        <f t="shared" si="12"/>
        <v>89</v>
      </c>
      <c r="U156" s="832">
        <f t="shared" si="13"/>
        <v>-46.599999999999994</v>
      </c>
      <c r="V156" s="836">
        <f t="shared" si="14"/>
        <v>0.65634218289085544</v>
      </c>
      <c r="W156" s="822">
        <v>0.44</v>
      </c>
    </row>
    <row r="157" spans="1:23" ht="14.4" customHeight="1" x14ac:dyDescent="0.3">
      <c r="A157" s="884" t="s">
        <v>7438</v>
      </c>
      <c r="B157" s="877">
        <v>4</v>
      </c>
      <c r="C157" s="879">
        <v>34.270000000000003</v>
      </c>
      <c r="D157" s="838">
        <v>15</v>
      </c>
      <c r="E157" s="870">
        <v>4</v>
      </c>
      <c r="F157" s="871">
        <v>36.28</v>
      </c>
      <c r="G157" s="828">
        <v>19.3</v>
      </c>
      <c r="H157" s="880">
        <v>8</v>
      </c>
      <c r="I157" s="881">
        <v>70.22</v>
      </c>
      <c r="J157" s="830">
        <v>19.5</v>
      </c>
      <c r="K157" s="873">
        <v>9.14</v>
      </c>
      <c r="L157" s="872">
        <v>7</v>
      </c>
      <c r="M157" s="872">
        <v>65</v>
      </c>
      <c r="N157" s="874">
        <v>21.64</v>
      </c>
      <c r="O157" s="872" t="s">
        <v>7135</v>
      </c>
      <c r="P157" s="875" t="s">
        <v>7439</v>
      </c>
      <c r="Q157" s="876">
        <f t="shared" si="10"/>
        <v>4</v>
      </c>
      <c r="R157" s="876">
        <f t="shared" si="10"/>
        <v>35.949999999999996</v>
      </c>
      <c r="S157" s="877">
        <f t="shared" si="11"/>
        <v>173.12</v>
      </c>
      <c r="T157" s="877">
        <f t="shared" si="12"/>
        <v>156</v>
      </c>
      <c r="U157" s="877">
        <f t="shared" si="13"/>
        <v>-17.120000000000005</v>
      </c>
      <c r="V157" s="878">
        <f t="shared" si="14"/>
        <v>0.90110905730129387</v>
      </c>
      <c r="W157" s="829">
        <v>52.08</v>
      </c>
    </row>
    <row r="158" spans="1:23" ht="14.4" customHeight="1" x14ac:dyDescent="0.3">
      <c r="A158" s="883" t="s">
        <v>7440</v>
      </c>
      <c r="B158" s="832">
        <v>3</v>
      </c>
      <c r="C158" s="833">
        <v>12.2</v>
      </c>
      <c r="D158" s="834">
        <v>19.7</v>
      </c>
      <c r="E158" s="813">
        <v>2</v>
      </c>
      <c r="F158" s="814">
        <v>8.1300000000000008</v>
      </c>
      <c r="G158" s="815">
        <v>7</v>
      </c>
      <c r="H158" s="816">
        <v>3</v>
      </c>
      <c r="I158" s="817">
        <v>13.04</v>
      </c>
      <c r="J158" s="818">
        <v>14.3</v>
      </c>
      <c r="K158" s="819">
        <v>4.07</v>
      </c>
      <c r="L158" s="816">
        <v>5</v>
      </c>
      <c r="M158" s="816">
        <v>44</v>
      </c>
      <c r="N158" s="820">
        <v>14.57</v>
      </c>
      <c r="O158" s="816" t="s">
        <v>7135</v>
      </c>
      <c r="P158" s="835" t="s">
        <v>7441</v>
      </c>
      <c r="Q158" s="821">
        <f t="shared" si="10"/>
        <v>0</v>
      </c>
      <c r="R158" s="821">
        <f t="shared" si="10"/>
        <v>0.83999999999999986</v>
      </c>
      <c r="S158" s="832">
        <f t="shared" si="11"/>
        <v>43.71</v>
      </c>
      <c r="T158" s="832">
        <f t="shared" si="12"/>
        <v>42.900000000000006</v>
      </c>
      <c r="U158" s="832">
        <f t="shared" si="13"/>
        <v>-0.80999999999999517</v>
      </c>
      <c r="V158" s="836">
        <f t="shared" si="14"/>
        <v>0.98146877144818134</v>
      </c>
      <c r="W158" s="822">
        <v>4.8600000000000003</v>
      </c>
    </row>
    <row r="159" spans="1:23" ht="14.4" customHeight="1" x14ac:dyDescent="0.3">
      <c r="A159" s="884" t="s">
        <v>7442</v>
      </c>
      <c r="B159" s="877">
        <v>8</v>
      </c>
      <c r="C159" s="879">
        <v>31.12</v>
      </c>
      <c r="D159" s="838">
        <v>8.3000000000000007</v>
      </c>
      <c r="E159" s="880">
        <v>15</v>
      </c>
      <c r="F159" s="881">
        <v>54.64</v>
      </c>
      <c r="G159" s="830">
        <v>7.7</v>
      </c>
      <c r="H159" s="872">
        <v>11</v>
      </c>
      <c r="I159" s="871">
        <v>44.22</v>
      </c>
      <c r="J159" s="828">
        <v>9.6</v>
      </c>
      <c r="K159" s="873">
        <v>4.07</v>
      </c>
      <c r="L159" s="872">
        <v>5</v>
      </c>
      <c r="M159" s="872">
        <v>44</v>
      </c>
      <c r="N159" s="874">
        <v>14.57</v>
      </c>
      <c r="O159" s="872" t="s">
        <v>7135</v>
      </c>
      <c r="P159" s="875" t="s">
        <v>7443</v>
      </c>
      <c r="Q159" s="876">
        <f t="shared" si="10"/>
        <v>3</v>
      </c>
      <c r="R159" s="876">
        <f t="shared" si="10"/>
        <v>13.099999999999998</v>
      </c>
      <c r="S159" s="877">
        <f t="shared" si="11"/>
        <v>160.27000000000001</v>
      </c>
      <c r="T159" s="877">
        <f t="shared" si="12"/>
        <v>105.6</v>
      </c>
      <c r="U159" s="877">
        <f t="shared" si="13"/>
        <v>-54.670000000000016</v>
      </c>
      <c r="V159" s="878">
        <f t="shared" si="14"/>
        <v>0.65888812628689075</v>
      </c>
      <c r="W159" s="829"/>
    </row>
    <row r="160" spans="1:23" ht="14.4" customHeight="1" x14ac:dyDescent="0.3">
      <c r="A160" s="884" t="s">
        <v>7444</v>
      </c>
      <c r="B160" s="877">
        <v>8</v>
      </c>
      <c r="C160" s="879">
        <v>57.4</v>
      </c>
      <c r="D160" s="838">
        <v>13.1</v>
      </c>
      <c r="E160" s="880">
        <v>9</v>
      </c>
      <c r="F160" s="881">
        <v>59.42</v>
      </c>
      <c r="G160" s="830">
        <v>10.7</v>
      </c>
      <c r="H160" s="872">
        <v>5</v>
      </c>
      <c r="I160" s="871">
        <v>39.119999999999997</v>
      </c>
      <c r="J160" s="831">
        <v>22.4</v>
      </c>
      <c r="K160" s="873">
        <v>6.6</v>
      </c>
      <c r="L160" s="872">
        <v>6</v>
      </c>
      <c r="M160" s="872">
        <v>50</v>
      </c>
      <c r="N160" s="874">
        <v>16.670000000000002</v>
      </c>
      <c r="O160" s="872" t="s">
        <v>7135</v>
      </c>
      <c r="P160" s="875" t="s">
        <v>7445</v>
      </c>
      <c r="Q160" s="876">
        <f t="shared" si="10"/>
        <v>-3</v>
      </c>
      <c r="R160" s="876">
        <f t="shared" si="10"/>
        <v>-18.28</v>
      </c>
      <c r="S160" s="877">
        <f t="shared" si="11"/>
        <v>83.350000000000009</v>
      </c>
      <c r="T160" s="877">
        <f t="shared" si="12"/>
        <v>112</v>
      </c>
      <c r="U160" s="877">
        <f t="shared" si="13"/>
        <v>28.649999999999991</v>
      </c>
      <c r="V160" s="878">
        <f t="shared" si="14"/>
        <v>1.3437312537492501</v>
      </c>
      <c r="W160" s="829">
        <v>54.33</v>
      </c>
    </row>
    <row r="161" spans="1:23" ht="14.4" customHeight="1" x14ac:dyDescent="0.3">
      <c r="A161" s="883" t="s">
        <v>7446</v>
      </c>
      <c r="B161" s="832"/>
      <c r="C161" s="833"/>
      <c r="D161" s="834"/>
      <c r="E161" s="837"/>
      <c r="F161" s="817"/>
      <c r="G161" s="818"/>
      <c r="H161" s="813">
        <v>1</v>
      </c>
      <c r="I161" s="814">
        <v>23.68</v>
      </c>
      <c r="J161" s="815">
        <v>27</v>
      </c>
      <c r="K161" s="819">
        <v>23.68</v>
      </c>
      <c r="L161" s="816">
        <v>10</v>
      </c>
      <c r="M161" s="816">
        <v>87</v>
      </c>
      <c r="N161" s="820">
        <v>28.98</v>
      </c>
      <c r="O161" s="816" t="s">
        <v>7135</v>
      </c>
      <c r="P161" s="835" t="s">
        <v>7447</v>
      </c>
      <c r="Q161" s="821">
        <f t="shared" si="10"/>
        <v>1</v>
      </c>
      <c r="R161" s="821">
        <f t="shared" si="10"/>
        <v>23.68</v>
      </c>
      <c r="S161" s="832">
        <f t="shared" si="11"/>
        <v>28.98</v>
      </c>
      <c r="T161" s="832">
        <f t="shared" si="12"/>
        <v>27</v>
      </c>
      <c r="U161" s="832">
        <f t="shared" si="13"/>
        <v>-1.9800000000000004</v>
      </c>
      <c r="V161" s="836">
        <f t="shared" si="14"/>
        <v>0.93167701863354035</v>
      </c>
      <c r="W161" s="822"/>
    </row>
    <row r="162" spans="1:23" ht="14.4" customHeight="1" x14ac:dyDescent="0.3">
      <c r="A162" s="884" t="s">
        <v>7448</v>
      </c>
      <c r="B162" s="877">
        <v>1</v>
      </c>
      <c r="C162" s="879">
        <v>23.68</v>
      </c>
      <c r="D162" s="838">
        <v>35</v>
      </c>
      <c r="E162" s="870"/>
      <c r="F162" s="871"/>
      <c r="G162" s="828"/>
      <c r="H162" s="880">
        <v>2</v>
      </c>
      <c r="I162" s="881">
        <v>47.36</v>
      </c>
      <c r="J162" s="831">
        <v>36</v>
      </c>
      <c r="K162" s="873">
        <v>23.68</v>
      </c>
      <c r="L162" s="872">
        <v>10</v>
      </c>
      <c r="M162" s="872">
        <v>87</v>
      </c>
      <c r="N162" s="874">
        <v>28.98</v>
      </c>
      <c r="O162" s="872" t="s">
        <v>7135</v>
      </c>
      <c r="P162" s="875" t="s">
        <v>7447</v>
      </c>
      <c r="Q162" s="876">
        <f t="shared" si="10"/>
        <v>1</v>
      </c>
      <c r="R162" s="876">
        <f t="shared" si="10"/>
        <v>23.68</v>
      </c>
      <c r="S162" s="877">
        <f t="shared" si="11"/>
        <v>57.96</v>
      </c>
      <c r="T162" s="877">
        <f t="shared" si="12"/>
        <v>72</v>
      </c>
      <c r="U162" s="877">
        <f t="shared" si="13"/>
        <v>14.04</v>
      </c>
      <c r="V162" s="878">
        <f t="shared" si="14"/>
        <v>1.2422360248447204</v>
      </c>
      <c r="W162" s="829">
        <v>19.02</v>
      </c>
    </row>
    <row r="163" spans="1:23" ht="14.4" customHeight="1" x14ac:dyDescent="0.3">
      <c r="A163" s="883" t="s">
        <v>7449</v>
      </c>
      <c r="B163" s="832"/>
      <c r="C163" s="833"/>
      <c r="D163" s="834"/>
      <c r="E163" s="813"/>
      <c r="F163" s="814"/>
      <c r="G163" s="815"/>
      <c r="H163" s="816">
        <v>1</v>
      </c>
      <c r="I163" s="817">
        <v>20.11</v>
      </c>
      <c r="J163" s="826">
        <v>35</v>
      </c>
      <c r="K163" s="819">
        <v>16.940000000000001</v>
      </c>
      <c r="L163" s="816">
        <v>8</v>
      </c>
      <c r="M163" s="816">
        <v>72</v>
      </c>
      <c r="N163" s="820">
        <v>23.85</v>
      </c>
      <c r="O163" s="816" t="s">
        <v>7135</v>
      </c>
      <c r="P163" s="835" t="s">
        <v>7450</v>
      </c>
      <c r="Q163" s="821">
        <f t="shared" si="10"/>
        <v>1</v>
      </c>
      <c r="R163" s="821">
        <f t="shared" si="10"/>
        <v>20.11</v>
      </c>
      <c r="S163" s="832">
        <f t="shared" si="11"/>
        <v>23.85</v>
      </c>
      <c r="T163" s="832">
        <f t="shared" si="12"/>
        <v>35</v>
      </c>
      <c r="U163" s="832">
        <f t="shared" si="13"/>
        <v>11.149999999999999</v>
      </c>
      <c r="V163" s="836">
        <f t="shared" si="14"/>
        <v>1.4675052410901466</v>
      </c>
      <c r="W163" s="822">
        <v>11.15</v>
      </c>
    </row>
    <row r="164" spans="1:23" ht="14.4" customHeight="1" x14ac:dyDescent="0.3">
      <c r="A164" s="884" t="s">
        <v>7451</v>
      </c>
      <c r="B164" s="877">
        <v>1</v>
      </c>
      <c r="C164" s="879">
        <v>16.940000000000001</v>
      </c>
      <c r="D164" s="838">
        <v>21</v>
      </c>
      <c r="E164" s="880">
        <v>4</v>
      </c>
      <c r="F164" s="881">
        <v>67.040000000000006</v>
      </c>
      <c r="G164" s="830">
        <v>31</v>
      </c>
      <c r="H164" s="872">
        <v>2</v>
      </c>
      <c r="I164" s="871">
        <v>33.880000000000003</v>
      </c>
      <c r="J164" s="828">
        <v>22.5</v>
      </c>
      <c r="K164" s="873">
        <v>16.940000000000001</v>
      </c>
      <c r="L164" s="872">
        <v>8</v>
      </c>
      <c r="M164" s="872">
        <v>72</v>
      </c>
      <c r="N164" s="874">
        <v>23.85</v>
      </c>
      <c r="O164" s="872" t="s">
        <v>7135</v>
      </c>
      <c r="P164" s="875" t="s">
        <v>7450</v>
      </c>
      <c r="Q164" s="876">
        <f t="shared" si="10"/>
        <v>1</v>
      </c>
      <c r="R164" s="876">
        <f t="shared" si="10"/>
        <v>16.940000000000001</v>
      </c>
      <c r="S164" s="877">
        <f t="shared" si="11"/>
        <v>47.7</v>
      </c>
      <c r="T164" s="877">
        <f t="shared" si="12"/>
        <v>45</v>
      </c>
      <c r="U164" s="877">
        <f t="shared" si="13"/>
        <v>-2.7000000000000028</v>
      </c>
      <c r="V164" s="878">
        <f t="shared" si="14"/>
        <v>0.94339622641509424</v>
      </c>
      <c r="W164" s="829">
        <v>10.15</v>
      </c>
    </row>
    <row r="165" spans="1:23" ht="14.4" customHeight="1" x14ac:dyDescent="0.3">
      <c r="A165" s="883" t="s">
        <v>7452</v>
      </c>
      <c r="B165" s="832">
        <v>6</v>
      </c>
      <c r="C165" s="833">
        <v>4.92</v>
      </c>
      <c r="D165" s="834">
        <v>6.7</v>
      </c>
      <c r="E165" s="813">
        <v>2</v>
      </c>
      <c r="F165" s="814">
        <v>1.78</v>
      </c>
      <c r="G165" s="815">
        <v>6</v>
      </c>
      <c r="H165" s="816"/>
      <c r="I165" s="817"/>
      <c r="J165" s="818"/>
      <c r="K165" s="819">
        <v>0.89</v>
      </c>
      <c r="L165" s="816">
        <v>3</v>
      </c>
      <c r="M165" s="816">
        <v>23</v>
      </c>
      <c r="N165" s="820">
        <v>7.73</v>
      </c>
      <c r="O165" s="816" t="s">
        <v>7135</v>
      </c>
      <c r="P165" s="835" t="s">
        <v>7453</v>
      </c>
      <c r="Q165" s="821">
        <f t="shared" si="10"/>
        <v>-6</v>
      </c>
      <c r="R165" s="821">
        <f t="shared" si="10"/>
        <v>-4.92</v>
      </c>
      <c r="S165" s="832" t="str">
        <f t="shared" si="11"/>
        <v/>
      </c>
      <c r="T165" s="832" t="str">
        <f t="shared" si="12"/>
        <v/>
      </c>
      <c r="U165" s="832" t="str">
        <f t="shared" si="13"/>
        <v/>
      </c>
      <c r="V165" s="836" t="str">
        <f t="shared" si="14"/>
        <v/>
      </c>
      <c r="W165" s="822"/>
    </row>
    <row r="166" spans="1:23" ht="14.4" customHeight="1" x14ac:dyDescent="0.3">
      <c r="A166" s="884" t="s">
        <v>7454</v>
      </c>
      <c r="B166" s="877">
        <v>9</v>
      </c>
      <c r="C166" s="879">
        <v>7.74</v>
      </c>
      <c r="D166" s="838">
        <v>3.9</v>
      </c>
      <c r="E166" s="880">
        <v>11</v>
      </c>
      <c r="F166" s="881">
        <v>9.5299999999999994</v>
      </c>
      <c r="G166" s="830">
        <v>4.3</v>
      </c>
      <c r="H166" s="872">
        <v>9</v>
      </c>
      <c r="I166" s="871">
        <v>8.2899999999999991</v>
      </c>
      <c r="J166" s="828">
        <v>6.9</v>
      </c>
      <c r="K166" s="873">
        <v>0.89</v>
      </c>
      <c r="L166" s="872">
        <v>3</v>
      </c>
      <c r="M166" s="872">
        <v>23</v>
      </c>
      <c r="N166" s="874">
        <v>7.73</v>
      </c>
      <c r="O166" s="872" t="s">
        <v>7135</v>
      </c>
      <c r="P166" s="875" t="s">
        <v>7455</v>
      </c>
      <c r="Q166" s="876">
        <f t="shared" si="10"/>
        <v>0</v>
      </c>
      <c r="R166" s="876">
        <f t="shared" si="10"/>
        <v>0.54999999999999893</v>
      </c>
      <c r="S166" s="877">
        <f t="shared" si="11"/>
        <v>69.570000000000007</v>
      </c>
      <c r="T166" s="877">
        <f t="shared" si="12"/>
        <v>62.1</v>
      </c>
      <c r="U166" s="877">
        <f t="shared" si="13"/>
        <v>-7.470000000000006</v>
      </c>
      <c r="V166" s="878">
        <f t="shared" si="14"/>
        <v>0.8926261319534281</v>
      </c>
      <c r="W166" s="829">
        <v>14.54</v>
      </c>
    </row>
    <row r="167" spans="1:23" ht="14.4" customHeight="1" x14ac:dyDescent="0.3">
      <c r="A167" s="884" t="s">
        <v>7456</v>
      </c>
      <c r="B167" s="877">
        <v>8</v>
      </c>
      <c r="C167" s="879">
        <v>13.03</v>
      </c>
      <c r="D167" s="838">
        <v>9</v>
      </c>
      <c r="E167" s="880">
        <v>10</v>
      </c>
      <c r="F167" s="881">
        <v>17.05</v>
      </c>
      <c r="G167" s="830">
        <v>9.8000000000000007</v>
      </c>
      <c r="H167" s="872">
        <v>7</v>
      </c>
      <c r="I167" s="871">
        <v>12.48</v>
      </c>
      <c r="J167" s="828">
        <v>6</v>
      </c>
      <c r="K167" s="873">
        <v>1.62</v>
      </c>
      <c r="L167" s="872">
        <v>4</v>
      </c>
      <c r="M167" s="872">
        <v>36</v>
      </c>
      <c r="N167" s="874">
        <v>11.84</v>
      </c>
      <c r="O167" s="872" t="s">
        <v>7135</v>
      </c>
      <c r="P167" s="875" t="s">
        <v>7457</v>
      </c>
      <c r="Q167" s="876">
        <f t="shared" si="10"/>
        <v>-1</v>
      </c>
      <c r="R167" s="876">
        <f t="shared" si="10"/>
        <v>-0.54999999999999893</v>
      </c>
      <c r="S167" s="877">
        <f t="shared" si="11"/>
        <v>82.88</v>
      </c>
      <c r="T167" s="877">
        <f t="shared" si="12"/>
        <v>42</v>
      </c>
      <c r="U167" s="877">
        <f t="shared" si="13"/>
        <v>-40.879999999999995</v>
      </c>
      <c r="V167" s="878">
        <f t="shared" si="14"/>
        <v>0.5067567567567568</v>
      </c>
      <c r="W167" s="829">
        <v>0.16</v>
      </c>
    </row>
    <row r="168" spans="1:23" ht="14.4" customHeight="1" x14ac:dyDescent="0.3">
      <c r="A168" s="883" t="s">
        <v>7458</v>
      </c>
      <c r="B168" s="832">
        <v>1</v>
      </c>
      <c r="C168" s="833">
        <v>0.68</v>
      </c>
      <c r="D168" s="834">
        <v>2</v>
      </c>
      <c r="E168" s="837">
        <v>2</v>
      </c>
      <c r="F168" s="817">
        <v>2.64</v>
      </c>
      <c r="G168" s="818">
        <v>4.5</v>
      </c>
      <c r="H168" s="813">
        <v>3</v>
      </c>
      <c r="I168" s="814">
        <v>3.95</v>
      </c>
      <c r="J168" s="815">
        <v>6</v>
      </c>
      <c r="K168" s="819">
        <v>1.32</v>
      </c>
      <c r="L168" s="816">
        <v>4</v>
      </c>
      <c r="M168" s="816">
        <v>33</v>
      </c>
      <c r="N168" s="820">
        <v>10.95</v>
      </c>
      <c r="O168" s="816" t="s">
        <v>7135</v>
      </c>
      <c r="P168" s="835" t="s">
        <v>7459</v>
      </c>
      <c r="Q168" s="821">
        <f t="shared" si="10"/>
        <v>2</v>
      </c>
      <c r="R168" s="821">
        <f t="shared" si="10"/>
        <v>3.27</v>
      </c>
      <c r="S168" s="832">
        <f t="shared" si="11"/>
        <v>32.849999999999994</v>
      </c>
      <c r="T168" s="832">
        <f t="shared" si="12"/>
        <v>18</v>
      </c>
      <c r="U168" s="832">
        <f t="shared" si="13"/>
        <v>-14.849999999999994</v>
      </c>
      <c r="V168" s="836">
        <f t="shared" si="14"/>
        <v>0.54794520547945214</v>
      </c>
      <c r="W168" s="822"/>
    </row>
    <row r="169" spans="1:23" ht="14.4" customHeight="1" x14ac:dyDescent="0.3">
      <c r="A169" s="884" t="s">
        <v>7460</v>
      </c>
      <c r="B169" s="877"/>
      <c r="C169" s="879"/>
      <c r="D169" s="838"/>
      <c r="E169" s="870">
        <v>1</v>
      </c>
      <c r="F169" s="871">
        <v>1.32</v>
      </c>
      <c r="G169" s="828">
        <v>16</v>
      </c>
      <c r="H169" s="880">
        <v>1</v>
      </c>
      <c r="I169" s="881">
        <v>1.51</v>
      </c>
      <c r="J169" s="830">
        <v>5</v>
      </c>
      <c r="K169" s="873">
        <v>1.32</v>
      </c>
      <c r="L169" s="872">
        <v>4</v>
      </c>
      <c r="M169" s="872">
        <v>33</v>
      </c>
      <c r="N169" s="874">
        <v>10.95</v>
      </c>
      <c r="O169" s="872" t="s">
        <v>7135</v>
      </c>
      <c r="P169" s="875" t="s">
        <v>7461</v>
      </c>
      <c r="Q169" s="876">
        <f t="shared" si="10"/>
        <v>1</v>
      </c>
      <c r="R169" s="876">
        <f t="shared" si="10"/>
        <v>1.51</v>
      </c>
      <c r="S169" s="877">
        <f t="shared" si="11"/>
        <v>10.95</v>
      </c>
      <c r="T169" s="877">
        <f t="shared" si="12"/>
        <v>5</v>
      </c>
      <c r="U169" s="877">
        <f t="shared" si="13"/>
        <v>-5.9499999999999993</v>
      </c>
      <c r="V169" s="878">
        <f t="shared" si="14"/>
        <v>0.45662100456621008</v>
      </c>
      <c r="W169" s="829"/>
    </row>
    <row r="170" spans="1:23" ht="14.4" customHeight="1" x14ac:dyDescent="0.3">
      <c r="A170" s="883" t="s">
        <v>7462</v>
      </c>
      <c r="B170" s="832"/>
      <c r="C170" s="833"/>
      <c r="D170" s="834"/>
      <c r="E170" s="813">
        <v>1</v>
      </c>
      <c r="F170" s="814">
        <v>15.45</v>
      </c>
      <c r="G170" s="815">
        <v>25</v>
      </c>
      <c r="H170" s="816"/>
      <c r="I170" s="817"/>
      <c r="J170" s="818"/>
      <c r="K170" s="819">
        <v>15.45</v>
      </c>
      <c r="L170" s="816">
        <v>8</v>
      </c>
      <c r="M170" s="816">
        <v>74</v>
      </c>
      <c r="N170" s="820">
        <v>24.5</v>
      </c>
      <c r="O170" s="816" t="s">
        <v>7135</v>
      </c>
      <c r="P170" s="835" t="s">
        <v>7463</v>
      </c>
      <c r="Q170" s="821">
        <f t="shared" si="10"/>
        <v>0</v>
      </c>
      <c r="R170" s="821">
        <f t="shared" si="10"/>
        <v>0</v>
      </c>
      <c r="S170" s="832" t="str">
        <f t="shared" si="11"/>
        <v/>
      </c>
      <c r="T170" s="832" t="str">
        <f t="shared" si="12"/>
        <v/>
      </c>
      <c r="U170" s="832" t="str">
        <f t="shared" si="13"/>
        <v/>
      </c>
      <c r="V170" s="836" t="str">
        <f t="shared" si="14"/>
        <v/>
      </c>
      <c r="W170" s="822"/>
    </row>
    <row r="171" spans="1:23" ht="14.4" customHeight="1" x14ac:dyDescent="0.3">
      <c r="A171" s="883" t="s">
        <v>7464</v>
      </c>
      <c r="B171" s="832"/>
      <c r="C171" s="833"/>
      <c r="D171" s="834"/>
      <c r="E171" s="813">
        <v>1</v>
      </c>
      <c r="F171" s="814">
        <v>11.55</v>
      </c>
      <c r="G171" s="815">
        <v>30</v>
      </c>
      <c r="H171" s="816"/>
      <c r="I171" s="817"/>
      <c r="J171" s="818"/>
      <c r="K171" s="819">
        <v>9.25</v>
      </c>
      <c r="L171" s="816">
        <v>5</v>
      </c>
      <c r="M171" s="816">
        <v>49</v>
      </c>
      <c r="N171" s="820">
        <v>16.18</v>
      </c>
      <c r="O171" s="816" t="s">
        <v>7135</v>
      </c>
      <c r="P171" s="835" t="s">
        <v>7465</v>
      </c>
      <c r="Q171" s="821">
        <f t="shared" si="10"/>
        <v>0</v>
      </c>
      <c r="R171" s="821">
        <f t="shared" si="10"/>
        <v>0</v>
      </c>
      <c r="S171" s="832" t="str">
        <f t="shared" si="11"/>
        <v/>
      </c>
      <c r="T171" s="832" t="str">
        <f t="shared" si="12"/>
        <v/>
      </c>
      <c r="U171" s="832" t="str">
        <f t="shared" si="13"/>
        <v/>
      </c>
      <c r="V171" s="836" t="str">
        <f t="shared" si="14"/>
        <v/>
      </c>
      <c r="W171" s="822"/>
    </row>
    <row r="172" spans="1:23" ht="14.4" customHeight="1" x14ac:dyDescent="0.3">
      <c r="A172" s="884" t="s">
        <v>7466</v>
      </c>
      <c r="B172" s="877"/>
      <c r="C172" s="879"/>
      <c r="D172" s="838"/>
      <c r="E172" s="880">
        <v>2</v>
      </c>
      <c r="F172" s="881">
        <v>18.5</v>
      </c>
      <c r="G172" s="830">
        <v>14.5</v>
      </c>
      <c r="H172" s="872"/>
      <c r="I172" s="871"/>
      <c r="J172" s="828"/>
      <c r="K172" s="873">
        <v>9.25</v>
      </c>
      <c r="L172" s="872">
        <v>5</v>
      </c>
      <c r="M172" s="872">
        <v>49</v>
      </c>
      <c r="N172" s="874">
        <v>16.18</v>
      </c>
      <c r="O172" s="872" t="s">
        <v>7135</v>
      </c>
      <c r="P172" s="875" t="s">
        <v>7467</v>
      </c>
      <c r="Q172" s="876">
        <f t="shared" si="10"/>
        <v>0</v>
      </c>
      <c r="R172" s="876">
        <f t="shared" si="10"/>
        <v>0</v>
      </c>
      <c r="S172" s="877" t="str">
        <f t="shared" si="11"/>
        <v/>
      </c>
      <c r="T172" s="877" t="str">
        <f t="shared" si="12"/>
        <v/>
      </c>
      <c r="U172" s="877" t="str">
        <f t="shared" si="13"/>
        <v/>
      </c>
      <c r="V172" s="878" t="str">
        <f t="shared" si="14"/>
        <v/>
      </c>
      <c r="W172" s="829"/>
    </row>
    <row r="173" spans="1:23" ht="14.4" customHeight="1" x14ac:dyDescent="0.3">
      <c r="A173" s="883" t="s">
        <v>7468</v>
      </c>
      <c r="B173" s="823">
        <v>4</v>
      </c>
      <c r="C173" s="824">
        <v>4.01</v>
      </c>
      <c r="D173" s="825">
        <v>3</v>
      </c>
      <c r="E173" s="837">
        <v>3</v>
      </c>
      <c r="F173" s="817">
        <v>3.15</v>
      </c>
      <c r="G173" s="818">
        <v>4.3</v>
      </c>
      <c r="H173" s="816">
        <v>2</v>
      </c>
      <c r="I173" s="817">
        <v>2.0099999999999998</v>
      </c>
      <c r="J173" s="818">
        <v>5</v>
      </c>
      <c r="K173" s="819">
        <v>1</v>
      </c>
      <c r="L173" s="816">
        <v>2</v>
      </c>
      <c r="M173" s="816">
        <v>17</v>
      </c>
      <c r="N173" s="820">
        <v>5.53</v>
      </c>
      <c r="O173" s="816" t="s">
        <v>7135</v>
      </c>
      <c r="P173" s="835" t="s">
        <v>7469</v>
      </c>
      <c r="Q173" s="821">
        <f t="shared" si="10"/>
        <v>-2</v>
      </c>
      <c r="R173" s="821">
        <f t="shared" si="10"/>
        <v>-2</v>
      </c>
      <c r="S173" s="832">
        <f t="shared" si="11"/>
        <v>11.06</v>
      </c>
      <c r="T173" s="832">
        <f t="shared" si="12"/>
        <v>10</v>
      </c>
      <c r="U173" s="832">
        <f t="shared" si="13"/>
        <v>-1.0600000000000005</v>
      </c>
      <c r="V173" s="836">
        <f t="shared" si="14"/>
        <v>0.90415913200723319</v>
      </c>
      <c r="W173" s="822">
        <v>1.47</v>
      </c>
    </row>
    <row r="174" spans="1:23" ht="14.4" customHeight="1" x14ac:dyDescent="0.3">
      <c r="A174" s="884" t="s">
        <v>7470</v>
      </c>
      <c r="B174" s="868">
        <v>4</v>
      </c>
      <c r="C174" s="869">
        <v>9.99</v>
      </c>
      <c r="D174" s="827">
        <v>8</v>
      </c>
      <c r="E174" s="870">
        <v>3</v>
      </c>
      <c r="F174" s="871">
        <v>5.79</v>
      </c>
      <c r="G174" s="828">
        <v>4.7</v>
      </c>
      <c r="H174" s="872">
        <v>2</v>
      </c>
      <c r="I174" s="871">
        <v>4.51</v>
      </c>
      <c r="J174" s="831">
        <v>14.5</v>
      </c>
      <c r="K174" s="873">
        <v>2.2599999999999998</v>
      </c>
      <c r="L174" s="872">
        <v>4</v>
      </c>
      <c r="M174" s="872">
        <v>39</v>
      </c>
      <c r="N174" s="874">
        <v>12.87</v>
      </c>
      <c r="O174" s="872" t="s">
        <v>7135</v>
      </c>
      <c r="P174" s="875" t="s">
        <v>7471</v>
      </c>
      <c r="Q174" s="876">
        <f t="shared" si="10"/>
        <v>-2</v>
      </c>
      <c r="R174" s="876">
        <f t="shared" si="10"/>
        <v>-5.48</v>
      </c>
      <c r="S174" s="877">
        <f t="shared" si="11"/>
        <v>25.74</v>
      </c>
      <c r="T174" s="877">
        <f t="shared" si="12"/>
        <v>29</v>
      </c>
      <c r="U174" s="877">
        <f t="shared" si="13"/>
        <v>3.2600000000000016</v>
      </c>
      <c r="V174" s="878">
        <f t="shared" si="14"/>
        <v>1.1266511266511268</v>
      </c>
      <c r="W174" s="829">
        <v>12.13</v>
      </c>
    </row>
    <row r="175" spans="1:23" ht="14.4" customHeight="1" x14ac:dyDescent="0.3">
      <c r="A175" s="884" t="s">
        <v>7472</v>
      </c>
      <c r="B175" s="868">
        <v>2</v>
      </c>
      <c r="C175" s="869">
        <v>10</v>
      </c>
      <c r="D175" s="827">
        <v>16</v>
      </c>
      <c r="E175" s="870">
        <v>1</v>
      </c>
      <c r="F175" s="871">
        <v>4.42</v>
      </c>
      <c r="G175" s="828">
        <v>7</v>
      </c>
      <c r="H175" s="872"/>
      <c r="I175" s="871"/>
      <c r="J175" s="828"/>
      <c r="K175" s="873">
        <v>4.42</v>
      </c>
      <c r="L175" s="872">
        <v>6</v>
      </c>
      <c r="M175" s="872">
        <v>56</v>
      </c>
      <c r="N175" s="874">
        <v>18.690000000000001</v>
      </c>
      <c r="O175" s="872" t="s">
        <v>7135</v>
      </c>
      <c r="P175" s="875" t="s">
        <v>7473</v>
      </c>
      <c r="Q175" s="876">
        <f t="shared" si="10"/>
        <v>-2</v>
      </c>
      <c r="R175" s="876">
        <f t="shared" si="10"/>
        <v>-10</v>
      </c>
      <c r="S175" s="877" t="str">
        <f t="shared" si="11"/>
        <v/>
      </c>
      <c r="T175" s="877" t="str">
        <f t="shared" si="12"/>
        <v/>
      </c>
      <c r="U175" s="877" t="str">
        <f t="shared" si="13"/>
        <v/>
      </c>
      <c r="V175" s="878" t="str">
        <f t="shared" si="14"/>
        <v/>
      </c>
      <c r="W175" s="829"/>
    </row>
    <row r="176" spans="1:23" ht="14.4" customHeight="1" x14ac:dyDescent="0.3">
      <c r="A176" s="883" t="s">
        <v>7474</v>
      </c>
      <c r="B176" s="823">
        <v>4</v>
      </c>
      <c r="C176" s="824">
        <v>3.8</v>
      </c>
      <c r="D176" s="825">
        <v>5</v>
      </c>
      <c r="E176" s="837">
        <v>2</v>
      </c>
      <c r="F176" s="817">
        <v>2.4700000000000002</v>
      </c>
      <c r="G176" s="818">
        <v>6.5</v>
      </c>
      <c r="H176" s="816">
        <v>1</v>
      </c>
      <c r="I176" s="817">
        <v>0.68</v>
      </c>
      <c r="J176" s="818">
        <v>3</v>
      </c>
      <c r="K176" s="819">
        <v>0.68</v>
      </c>
      <c r="L176" s="816">
        <v>2</v>
      </c>
      <c r="M176" s="816">
        <v>15</v>
      </c>
      <c r="N176" s="820">
        <v>5.01</v>
      </c>
      <c r="O176" s="816" t="s">
        <v>7135</v>
      </c>
      <c r="P176" s="835" t="s">
        <v>7475</v>
      </c>
      <c r="Q176" s="821">
        <f t="shared" si="10"/>
        <v>-3</v>
      </c>
      <c r="R176" s="821">
        <f t="shared" si="10"/>
        <v>-3.1199999999999997</v>
      </c>
      <c r="S176" s="832">
        <f t="shared" si="11"/>
        <v>5.01</v>
      </c>
      <c r="T176" s="832">
        <f t="shared" si="12"/>
        <v>3</v>
      </c>
      <c r="U176" s="832">
        <f t="shared" si="13"/>
        <v>-2.0099999999999998</v>
      </c>
      <c r="V176" s="836">
        <f t="shared" si="14"/>
        <v>0.5988023952095809</v>
      </c>
      <c r="W176" s="822"/>
    </row>
    <row r="177" spans="1:23" ht="14.4" customHeight="1" thickBot="1" x14ac:dyDescent="0.35">
      <c r="A177" s="885" t="s">
        <v>7476</v>
      </c>
      <c r="B177" s="886">
        <v>1</v>
      </c>
      <c r="C177" s="887">
        <v>1.24</v>
      </c>
      <c r="D177" s="888">
        <v>29</v>
      </c>
      <c r="E177" s="889">
        <v>1</v>
      </c>
      <c r="F177" s="890">
        <v>1.1499999999999999</v>
      </c>
      <c r="G177" s="891">
        <v>5</v>
      </c>
      <c r="H177" s="892"/>
      <c r="I177" s="890"/>
      <c r="J177" s="891"/>
      <c r="K177" s="893">
        <v>1.1499999999999999</v>
      </c>
      <c r="L177" s="892">
        <v>3</v>
      </c>
      <c r="M177" s="892">
        <v>28</v>
      </c>
      <c r="N177" s="894">
        <v>9.2200000000000006</v>
      </c>
      <c r="O177" s="892" t="s">
        <v>7135</v>
      </c>
      <c r="P177" s="895" t="s">
        <v>7477</v>
      </c>
      <c r="Q177" s="896">
        <f t="shared" si="10"/>
        <v>-1</v>
      </c>
      <c r="R177" s="896">
        <f t="shared" si="10"/>
        <v>-1.24</v>
      </c>
      <c r="S177" s="897" t="str">
        <f t="shared" si="11"/>
        <v/>
      </c>
      <c r="T177" s="897" t="str">
        <f t="shared" si="12"/>
        <v/>
      </c>
      <c r="U177" s="897" t="str">
        <f t="shared" si="13"/>
        <v/>
      </c>
      <c r="V177" s="898" t="str">
        <f t="shared" si="14"/>
        <v/>
      </c>
      <c r="W177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8:Q1048576">
    <cfRule type="cellIs" dxfId="12" priority="9" stopIfTrue="1" operator="lessThan">
      <formula>0</formula>
    </cfRule>
  </conditionalFormatting>
  <conditionalFormatting sqref="U178:U1048576">
    <cfRule type="cellIs" dxfId="11" priority="8" stopIfTrue="1" operator="greaterThan">
      <formula>0</formula>
    </cfRule>
  </conditionalFormatting>
  <conditionalFormatting sqref="V178:V1048576">
    <cfRule type="cellIs" dxfId="10" priority="7" stopIfTrue="1" operator="greaterThan">
      <formula>1</formula>
    </cfRule>
  </conditionalFormatting>
  <conditionalFormatting sqref="V178:V1048576">
    <cfRule type="cellIs" dxfId="9" priority="4" stopIfTrue="1" operator="greaterThan">
      <formula>1</formula>
    </cfRule>
  </conditionalFormatting>
  <conditionalFormatting sqref="U178:U1048576">
    <cfRule type="cellIs" dxfId="8" priority="5" stopIfTrue="1" operator="greaterThan">
      <formula>0</formula>
    </cfRule>
  </conditionalFormatting>
  <conditionalFormatting sqref="Q178:Q1048576">
    <cfRule type="cellIs" dxfId="7" priority="6" stopIfTrue="1" operator="lessThan">
      <formula>0</formula>
    </cfRule>
  </conditionalFormatting>
  <conditionalFormatting sqref="V5:V177">
    <cfRule type="cellIs" dxfId="6" priority="1" stopIfTrue="1" operator="greaterThan">
      <formula>1</formula>
    </cfRule>
  </conditionalFormatting>
  <conditionalFormatting sqref="U5:U177">
    <cfRule type="cellIs" dxfId="5" priority="2" stopIfTrue="1" operator="greaterThan">
      <formula>0</formula>
    </cfRule>
  </conditionalFormatting>
  <conditionalFormatting sqref="Q5:Q17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3637669</v>
      </c>
      <c r="C3" s="351">
        <f t="shared" ref="C3:L3" si="0">SUBTOTAL(9,C6:C1048576)</f>
        <v>9</v>
      </c>
      <c r="D3" s="351">
        <f t="shared" si="0"/>
        <v>4327324</v>
      </c>
      <c r="E3" s="351">
        <f t="shared" si="0"/>
        <v>8.2774419542545132</v>
      </c>
      <c r="F3" s="351">
        <f t="shared" si="0"/>
        <v>3834946</v>
      </c>
      <c r="G3" s="354">
        <f>IF(B3&lt;&gt;0,F3/B3,"")</f>
        <v>1.0542317071729177</v>
      </c>
      <c r="H3" s="350">
        <f t="shared" si="0"/>
        <v>414416.11</v>
      </c>
      <c r="I3" s="351">
        <f t="shared" si="0"/>
        <v>2</v>
      </c>
      <c r="J3" s="351">
        <f t="shared" si="0"/>
        <v>423622.50999999972</v>
      </c>
      <c r="K3" s="351">
        <f t="shared" si="0"/>
        <v>1.9870478335777721</v>
      </c>
      <c r="L3" s="351">
        <f t="shared" si="0"/>
        <v>294114.21000000014</v>
      </c>
      <c r="M3" s="352">
        <f>IF(H3&lt;&gt;0,L3/H3,"")</f>
        <v>0.70970747252079591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9" t="s">
        <v>2</v>
      </c>
      <c r="H5" s="901">
        <v>2013</v>
      </c>
      <c r="I5" s="902"/>
      <c r="J5" s="902">
        <v>2014</v>
      </c>
      <c r="K5" s="902"/>
      <c r="L5" s="902">
        <v>2015</v>
      </c>
      <c r="M5" s="789" t="s">
        <v>2</v>
      </c>
    </row>
    <row r="6" spans="1:13" ht="14.4" customHeight="1" x14ac:dyDescent="0.3">
      <c r="A6" s="751" t="s">
        <v>5726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90" t="s">
        <v>5729</v>
      </c>
      <c r="B7" s="795"/>
      <c r="C7" s="662"/>
      <c r="D7" s="795">
        <v>557</v>
      </c>
      <c r="E7" s="662"/>
      <c r="F7" s="795"/>
      <c r="G7" s="678"/>
      <c r="H7" s="795"/>
      <c r="I7" s="662"/>
      <c r="J7" s="795">
        <v>546.08000000000004</v>
      </c>
      <c r="K7" s="662"/>
      <c r="L7" s="795"/>
      <c r="M7" s="701"/>
    </row>
    <row r="8" spans="1:13" ht="14.4" customHeight="1" x14ac:dyDescent="0.3">
      <c r="A8" s="690" t="s">
        <v>5732</v>
      </c>
      <c r="B8" s="795"/>
      <c r="C8" s="662"/>
      <c r="D8" s="795"/>
      <c r="E8" s="662"/>
      <c r="F8" s="795">
        <v>8982</v>
      </c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90" t="s">
        <v>7479</v>
      </c>
      <c r="B9" s="795">
        <v>44386</v>
      </c>
      <c r="C9" s="662">
        <v>1</v>
      </c>
      <c r="D9" s="795">
        <v>57341</v>
      </c>
      <c r="E9" s="662">
        <v>1.2918713107736675</v>
      </c>
      <c r="F9" s="795">
        <v>32700</v>
      </c>
      <c r="G9" s="678">
        <v>0.7367187852025413</v>
      </c>
      <c r="H9" s="795">
        <v>77286.33</v>
      </c>
      <c r="I9" s="662">
        <v>1</v>
      </c>
      <c r="J9" s="795">
        <v>73411.69</v>
      </c>
      <c r="K9" s="662">
        <v>0.94986642527857124</v>
      </c>
      <c r="L9" s="795">
        <v>40969.25</v>
      </c>
      <c r="M9" s="701">
        <v>0.53009697834015401</v>
      </c>
    </row>
    <row r="10" spans="1:13" ht="14.4" customHeight="1" x14ac:dyDescent="0.3">
      <c r="A10" s="690" t="s">
        <v>5740</v>
      </c>
      <c r="B10" s="795">
        <v>220872</v>
      </c>
      <c r="C10" s="662">
        <v>1</v>
      </c>
      <c r="D10" s="795">
        <v>259107</v>
      </c>
      <c r="E10" s="662">
        <v>1.1731093121808107</v>
      </c>
      <c r="F10" s="795">
        <v>210140</v>
      </c>
      <c r="G10" s="678">
        <v>0.95141077184975908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90" t="s">
        <v>7480</v>
      </c>
      <c r="B11" s="795">
        <v>582679</v>
      </c>
      <c r="C11" s="662">
        <v>1</v>
      </c>
      <c r="D11" s="795">
        <v>618940</v>
      </c>
      <c r="E11" s="662">
        <v>1.062231520271024</v>
      </c>
      <c r="F11" s="795">
        <v>524868</v>
      </c>
      <c r="G11" s="678">
        <v>0.90078413672021818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90" t="s">
        <v>7481</v>
      </c>
      <c r="B12" s="795">
        <v>2304313</v>
      </c>
      <c r="C12" s="662">
        <v>1</v>
      </c>
      <c r="D12" s="795">
        <v>2830615</v>
      </c>
      <c r="E12" s="662">
        <v>1.2283986593835126</v>
      </c>
      <c r="F12" s="795">
        <v>2517352</v>
      </c>
      <c r="G12" s="678">
        <v>1.0924522840430098</v>
      </c>
      <c r="H12" s="795">
        <v>337129.77999999997</v>
      </c>
      <c r="I12" s="662">
        <v>1</v>
      </c>
      <c r="J12" s="795">
        <v>349664.7399999997</v>
      </c>
      <c r="K12" s="662">
        <v>1.0371814082992008</v>
      </c>
      <c r="L12" s="795">
        <v>253144.96000000014</v>
      </c>
      <c r="M12" s="701">
        <v>0.75088282025990161</v>
      </c>
    </row>
    <row r="13" spans="1:13" ht="14.4" customHeight="1" x14ac:dyDescent="0.3">
      <c r="A13" s="690" t="s">
        <v>7482</v>
      </c>
      <c r="B13" s="795">
        <v>295458</v>
      </c>
      <c r="C13" s="662">
        <v>1</v>
      </c>
      <c r="D13" s="795">
        <v>344857</v>
      </c>
      <c r="E13" s="662">
        <v>1.1671946604932004</v>
      </c>
      <c r="F13" s="795">
        <v>323612</v>
      </c>
      <c r="G13" s="678">
        <v>1.0952893473860921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90" t="s">
        <v>7483</v>
      </c>
      <c r="B14" s="795">
        <v>34761</v>
      </c>
      <c r="C14" s="662">
        <v>1</v>
      </c>
      <c r="D14" s="795">
        <v>43082</v>
      </c>
      <c r="E14" s="662">
        <v>1.2393774632490435</v>
      </c>
      <c r="F14" s="795">
        <v>30700</v>
      </c>
      <c r="G14" s="678">
        <v>0.88317367164350857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90" t="s">
        <v>7484</v>
      </c>
      <c r="B15" s="795">
        <v>154964</v>
      </c>
      <c r="C15" s="662">
        <v>1</v>
      </c>
      <c r="D15" s="795">
        <v>172825</v>
      </c>
      <c r="E15" s="662">
        <v>1.115259027903255</v>
      </c>
      <c r="F15" s="795">
        <v>182046</v>
      </c>
      <c r="G15" s="678">
        <v>1.1747631708009603</v>
      </c>
      <c r="H15" s="795"/>
      <c r="I15" s="662"/>
      <c r="J15" s="795"/>
      <c r="K15" s="662"/>
      <c r="L15" s="795"/>
      <c r="M15" s="701"/>
    </row>
    <row r="16" spans="1:13" ht="14.4" customHeight="1" thickBot="1" x14ac:dyDescent="0.35">
      <c r="A16" s="792" t="s">
        <v>7485</v>
      </c>
      <c r="B16" s="791">
        <v>110</v>
      </c>
      <c r="C16" s="668">
        <v>1</v>
      </c>
      <c r="D16" s="791"/>
      <c r="E16" s="668"/>
      <c r="F16" s="791">
        <v>4546</v>
      </c>
      <c r="G16" s="679">
        <v>41.327272727272728</v>
      </c>
      <c r="H16" s="791"/>
      <c r="I16" s="668"/>
      <c r="J16" s="791"/>
      <c r="K16" s="668"/>
      <c r="L16" s="791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8035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28764.34</v>
      </c>
      <c r="G3" s="215">
        <f t="shared" si="0"/>
        <v>4052085.11</v>
      </c>
      <c r="H3" s="216"/>
      <c r="I3" s="216"/>
      <c r="J3" s="211">
        <f t="shared" si="0"/>
        <v>30912.69</v>
      </c>
      <c r="K3" s="215">
        <f t="shared" si="0"/>
        <v>4750946.51</v>
      </c>
      <c r="L3" s="216"/>
      <c r="M3" s="216"/>
      <c r="N3" s="211">
        <f t="shared" si="0"/>
        <v>24077.93</v>
      </c>
      <c r="O3" s="215">
        <f t="shared" si="0"/>
        <v>4129060.21</v>
      </c>
      <c r="P3" s="181">
        <f>IF(G3=0,"",O3/G3)</f>
        <v>1.0189964173778177</v>
      </c>
      <c r="Q3" s="213">
        <f>IF(N3=0,"",O3/N3)</f>
        <v>171.48734172746578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5750</v>
      </c>
      <c r="B6" s="737" t="s">
        <v>7486</v>
      </c>
      <c r="C6" s="737" t="s">
        <v>5526</v>
      </c>
      <c r="D6" s="737" t="s">
        <v>7487</v>
      </c>
      <c r="E6" s="737" t="s">
        <v>7488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5765</v>
      </c>
      <c r="B7" s="662" t="s">
        <v>7489</v>
      </c>
      <c r="C7" s="662" t="s">
        <v>5530</v>
      </c>
      <c r="D7" s="662" t="s">
        <v>7490</v>
      </c>
      <c r="E7" s="662" t="s">
        <v>7491</v>
      </c>
      <c r="F7" s="665"/>
      <c r="G7" s="665"/>
      <c r="H7" s="665"/>
      <c r="I7" s="665"/>
      <c r="J7" s="665">
        <v>0.1</v>
      </c>
      <c r="K7" s="665">
        <v>546.08000000000004</v>
      </c>
      <c r="L7" s="665"/>
      <c r="M7" s="665">
        <v>5460.8</v>
      </c>
      <c r="N7" s="665"/>
      <c r="O7" s="665"/>
      <c r="P7" s="678"/>
      <c r="Q7" s="666"/>
    </row>
    <row r="8" spans="1:17" ht="14.4" customHeight="1" x14ac:dyDescent="0.3">
      <c r="A8" s="661" t="s">
        <v>5765</v>
      </c>
      <c r="B8" s="662" t="s">
        <v>7489</v>
      </c>
      <c r="C8" s="662" t="s">
        <v>5526</v>
      </c>
      <c r="D8" s="662" t="s">
        <v>7492</v>
      </c>
      <c r="E8" s="662" t="s">
        <v>7493</v>
      </c>
      <c r="F8" s="665"/>
      <c r="G8" s="665"/>
      <c r="H8" s="665"/>
      <c r="I8" s="665"/>
      <c r="J8" s="665">
        <v>1</v>
      </c>
      <c r="K8" s="665">
        <v>557</v>
      </c>
      <c r="L8" s="665"/>
      <c r="M8" s="665">
        <v>557</v>
      </c>
      <c r="N8" s="665"/>
      <c r="O8" s="665"/>
      <c r="P8" s="678"/>
      <c r="Q8" s="666"/>
    </row>
    <row r="9" spans="1:17" ht="14.4" customHeight="1" x14ac:dyDescent="0.3">
      <c r="A9" s="661" t="s">
        <v>5770</v>
      </c>
      <c r="B9" s="662" t="s">
        <v>7494</v>
      </c>
      <c r="C9" s="662" t="s">
        <v>5526</v>
      </c>
      <c r="D9" s="662" t="s">
        <v>7495</v>
      </c>
      <c r="E9" s="662" t="s">
        <v>7496</v>
      </c>
      <c r="F9" s="665"/>
      <c r="G9" s="665"/>
      <c r="H9" s="665"/>
      <c r="I9" s="665"/>
      <c r="J9" s="665"/>
      <c r="K9" s="665"/>
      <c r="L9" s="665"/>
      <c r="M9" s="665"/>
      <c r="N9" s="665">
        <v>12</v>
      </c>
      <c r="O9" s="665">
        <v>5556</v>
      </c>
      <c r="P9" s="678"/>
      <c r="Q9" s="666">
        <v>463</v>
      </c>
    </row>
    <row r="10" spans="1:17" ht="14.4" customHeight="1" x14ac:dyDescent="0.3">
      <c r="A10" s="661" t="s">
        <v>5770</v>
      </c>
      <c r="B10" s="662" t="s">
        <v>7494</v>
      </c>
      <c r="C10" s="662" t="s">
        <v>5526</v>
      </c>
      <c r="D10" s="662" t="s">
        <v>7497</v>
      </c>
      <c r="E10" s="662" t="s">
        <v>7498</v>
      </c>
      <c r="F10" s="665"/>
      <c r="G10" s="665"/>
      <c r="H10" s="665"/>
      <c r="I10" s="665"/>
      <c r="J10" s="665"/>
      <c r="K10" s="665"/>
      <c r="L10" s="665"/>
      <c r="M10" s="665"/>
      <c r="N10" s="665">
        <v>34</v>
      </c>
      <c r="O10" s="665">
        <v>2754</v>
      </c>
      <c r="P10" s="678"/>
      <c r="Q10" s="666">
        <v>81</v>
      </c>
    </row>
    <row r="11" spans="1:17" ht="14.4" customHeight="1" x14ac:dyDescent="0.3">
      <c r="A11" s="661" t="s">
        <v>5770</v>
      </c>
      <c r="B11" s="662" t="s">
        <v>7494</v>
      </c>
      <c r="C11" s="662" t="s">
        <v>5526</v>
      </c>
      <c r="D11" s="662" t="s">
        <v>7499</v>
      </c>
      <c r="E11" s="662" t="s">
        <v>7500</v>
      </c>
      <c r="F11" s="665"/>
      <c r="G11" s="665"/>
      <c r="H11" s="665"/>
      <c r="I11" s="665"/>
      <c r="J11" s="665"/>
      <c r="K11" s="665"/>
      <c r="L11" s="665"/>
      <c r="M11" s="665"/>
      <c r="N11" s="665">
        <v>2</v>
      </c>
      <c r="O11" s="665">
        <v>332</v>
      </c>
      <c r="P11" s="678"/>
      <c r="Q11" s="666">
        <v>166</v>
      </c>
    </row>
    <row r="12" spans="1:17" ht="14.4" customHeight="1" x14ac:dyDescent="0.3">
      <c r="A12" s="661" t="s">
        <v>5770</v>
      </c>
      <c r="B12" s="662" t="s">
        <v>7494</v>
      </c>
      <c r="C12" s="662" t="s">
        <v>5526</v>
      </c>
      <c r="D12" s="662" t="s">
        <v>7501</v>
      </c>
      <c r="E12" s="662" t="s">
        <v>7502</v>
      </c>
      <c r="F12" s="665"/>
      <c r="G12" s="665"/>
      <c r="H12" s="665"/>
      <c r="I12" s="665"/>
      <c r="J12" s="665"/>
      <c r="K12" s="665"/>
      <c r="L12" s="665"/>
      <c r="M12" s="665"/>
      <c r="N12" s="665">
        <v>2</v>
      </c>
      <c r="O12" s="665">
        <v>340</v>
      </c>
      <c r="P12" s="678"/>
      <c r="Q12" s="666">
        <v>170</v>
      </c>
    </row>
    <row r="13" spans="1:17" ht="14.4" customHeight="1" x14ac:dyDescent="0.3">
      <c r="A13" s="661" t="s">
        <v>7503</v>
      </c>
      <c r="B13" s="662" t="s">
        <v>7504</v>
      </c>
      <c r="C13" s="662" t="s">
        <v>5530</v>
      </c>
      <c r="D13" s="662" t="s">
        <v>7505</v>
      </c>
      <c r="E13" s="662" t="s">
        <v>7491</v>
      </c>
      <c r="F13" s="665">
        <v>0.5</v>
      </c>
      <c r="G13" s="665">
        <v>1092.1600000000001</v>
      </c>
      <c r="H13" s="665">
        <v>1</v>
      </c>
      <c r="I13" s="665">
        <v>2184.3200000000002</v>
      </c>
      <c r="J13" s="665">
        <v>0.5</v>
      </c>
      <c r="K13" s="665">
        <v>1092.1600000000001</v>
      </c>
      <c r="L13" s="665">
        <v>1</v>
      </c>
      <c r="M13" s="665">
        <v>2184.3200000000002</v>
      </c>
      <c r="N13" s="665">
        <v>0.95</v>
      </c>
      <c r="O13" s="665">
        <v>1682.26</v>
      </c>
      <c r="P13" s="678">
        <v>1.5403054497509521</v>
      </c>
      <c r="Q13" s="666">
        <v>1770.8000000000002</v>
      </c>
    </row>
    <row r="14" spans="1:17" ht="14.4" customHeight="1" x14ac:dyDescent="0.3">
      <c r="A14" s="661" t="s">
        <v>7503</v>
      </c>
      <c r="B14" s="662" t="s">
        <v>7504</v>
      </c>
      <c r="C14" s="662" t="s">
        <v>5937</v>
      </c>
      <c r="D14" s="662" t="s">
        <v>7506</v>
      </c>
      <c r="E14" s="662" t="s">
        <v>7507</v>
      </c>
      <c r="F14" s="665">
        <v>1000</v>
      </c>
      <c r="G14" s="665">
        <v>5530</v>
      </c>
      <c r="H14" s="665">
        <v>1</v>
      </c>
      <c r="I14" s="665">
        <v>5.53</v>
      </c>
      <c r="J14" s="665">
        <v>645</v>
      </c>
      <c r="K14" s="665">
        <v>3579.75</v>
      </c>
      <c r="L14" s="665">
        <v>0.64733273056057861</v>
      </c>
      <c r="M14" s="665">
        <v>5.55</v>
      </c>
      <c r="N14" s="665"/>
      <c r="O14" s="665"/>
      <c r="P14" s="678"/>
      <c r="Q14" s="666"/>
    </row>
    <row r="15" spans="1:17" ht="14.4" customHeight="1" x14ac:dyDescent="0.3">
      <c r="A15" s="661" t="s">
        <v>7503</v>
      </c>
      <c r="B15" s="662" t="s">
        <v>7504</v>
      </c>
      <c r="C15" s="662" t="s">
        <v>5937</v>
      </c>
      <c r="D15" s="662" t="s">
        <v>7508</v>
      </c>
      <c r="E15" s="662" t="s">
        <v>7509</v>
      </c>
      <c r="F15" s="665">
        <v>3316</v>
      </c>
      <c r="G15" s="665">
        <v>57166.97</v>
      </c>
      <c r="H15" s="665">
        <v>1</v>
      </c>
      <c r="I15" s="665">
        <v>17.239737635705669</v>
      </c>
      <c r="J15" s="665">
        <v>2093</v>
      </c>
      <c r="K15" s="665">
        <v>40018.160000000003</v>
      </c>
      <c r="L15" s="665">
        <v>0.70002240804436555</v>
      </c>
      <c r="M15" s="665">
        <v>19.12</v>
      </c>
      <c r="N15" s="665">
        <v>480</v>
      </c>
      <c r="O15" s="665">
        <v>9571.2000000000007</v>
      </c>
      <c r="P15" s="678">
        <v>0.16742535068764358</v>
      </c>
      <c r="Q15" s="666">
        <v>19.940000000000001</v>
      </c>
    </row>
    <row r="16" spans="1:17" ht="14.4" customHeight="1" x14ac:dyDescent="0.3">
      <c r="A16" s="661" t="s">
        <v>7503</v>
      </c>
      <c r="B16" s="662" t="s">
        <v>7504</v>
      </c>
      <c r="C16" s="662" t="s">
        <v>5937</v>
      </c>
      <c r="D16" s="662" t="s">
        <v>7510</v>
      </c>
      <c r="E16" s="662" t="s">
        <v>7511</v>
      </c>
      <c r="F16" s="665"/>
      <c r="G16" s="665"/>
      <c r="H16" s="665"/>
      <c r="I16" s="665"/>
      <c r="J16" s="665">
        <v>735</v>
      </c>
      <c r="K16" s="665">
        <v>2396.1</v>
      </c>
      <c r="L16" s="665"/>
      <c r="M16" s="665">
        <v>3.26</v>
      </c>
      <c r="N16" s="665"/>
      <c r="O16" s="665"/>
      <c r="P16" s="678"/>
      <c r="Q16" s="666"/>
    </row>
    <row r="17" spans="1:17" ht="14.4" customHeight="1" x14ac:dyDescent="0.3">
      <c r="A17" s="661" t="s">
        <v>7503</v>
      </c>
      <c r="B17" s="662" t="s">
        <v>7504</v>
      </c>
      <c r="C17" s="662" t="s">
        <v>5937</v>
      </c>
      <c r="D17" s="662" t="s">
        <v>7512</v>
      </c>
      <c r="E17" s="662" t="s">
        <v>7513</v>
      </c>
      <c r="F17" s="665">
        <v>410</v>
      </c>
      <c r="G17" s="665">
        <v>13497.2</v>
      </c>
      <c r="H17" s="665">
        <v>1</v>
      </c>
      <c r="I17" s="665">
        <v>32.92</v>
      </c>
      <c r="J17" s="665">
        <v>764</v>
      </c>
      <c r="K17" s="665">
        <v>25441.200000000001</v>
      </c>
      <c r="L17" s="665">
        <v>1.8849242805915301</v>
      </c>
      <c r="M17" s="665">
        <v>33.300000000000004</v>
      </c>
      <c r="N17" s="665">
        <v>833</v>
      </c>
      <c r="O17" s="665">
        <v>27947.15</v>
      </c>
      <c r="P17" s="678">
        <v>2.0705887146963815</v>
      </c>
      <c r="Q17" s="666">
        <v>33.550000000000004</v>
      </c>
    </row>
    <row r="18" spans="1:17" ht="14.4" customHeight="1" x14ac:dyDescent="0.3">
      <c r="A18" s="661" t="s">
        <v>7503</v>
      </c>
      <c r="B18" s="662" t="s">
        <v>7504</v>
      </c>
      <c r="C18" s="662" t="s">
        <v>5558</v>
      </c>
      <c r="D18" s="662" t="s">
        <v>7514</v>
      </c>
      <c r="E18" s="662" t="s">
        <v>7515</v>
      </c>
      <c r="F18" s="665"/>
      <c r="G18" s="665"/>
      <c r="H18" s="665"/>
      <c r="I18" s="665"/>
      <c r="J18" s="665">
        <v>1</v>
      </c>
      <c r="K18" s="665">
        <v>884.32</v>
      </c>
      <c r="L18" s="665"/>
      <c r="M18" s="665">
        <v>884.32</v>
      </c>
      <c r="N18" s="665">
        <v>2</v>
      </c>
      <c r="O18" s="665">
        <v>1768.64</v>
      </c>
      <c r="P18" s="678"/>
      <c r="Q18" s="666">
        <v>884.32</v>
      </c>
    </row>
    <row r="19" spans="1:17" ht="14.4" customHeight="1" x14ac:dyDescent="0.3">
      <c r="A19" s="661" t="s">
        <v>7503</v>
      </c>
      <c r="B19" s="662" t="s">
        <v>7504</v>
      </c>
      <c r="C19" s="662" t="s">
        <v>5526</v>
      </c>
      <c r="D19" s="662" t="s">
        <v>7516</v>
      </c>
      <c r="E19" s="662" t="s">
        <v>7517</v>
      </c>
      <c r="F19" s="665">
        <v>9</v>
      </c>
      <c r="G19" s="665">
        <v>15786</v>
      </c>
      <c r="H19" s="665">
        <v>1</v>
      </c>
      <c r="I19" s="665">
        <v>1754</v>
      </c>
      <c r="J19" s="665">
        <v>10</v>
      </c>
      <c r="K19" s="665">
        <v>17582</v>
      </c>
      <c r="L19" s="665">
        <v>1.1137716964398834</v>
      </c>
      <c r="M19" s="665">
        <v>1758.2</v>
      </c>
      <c r="N19" s="665">
        <v>1</v>
      </c>
      <c r="O19" s="665">
        <v>1762</v>
      </c>
      <c r="P19" s="678">
        <v>0.11161788926897251</v>
      </c>
      <c r="Q19" s="666">
        <v>1762</v>
      </c>
    </row>
    <row r="20" spans="1:17" ht="14.4" customHeight="1" x14ac:dyDescent="0.3">
      <c r="A20" s="661" t="s">
        <v>7503</v>
      </c>
      <c r="B20" s="662" t="s">
        <v>7504</v>
      </c>
      <c r="C20" s="662" t="s">
        <v>5526</v>
      </c>
      <c r="D20" s="662" t="s">
        <v>7518</v>
      </c>
      <c r="E20" s="662" t="s">
        <v>7519</v>
      </c>
      <c r="F20" s="665">
        <v>2</v>
      </c>
      <c r="G20" s="665">
        <v>820</v>
      </c>
      <c r="H20" s="665">
        <v>1</v>
      </c>
      <c r="I20" s="665">
        <v>410</v>
      </c>
      <c r="J20" s="665">
        <v>2</v>
      </c>
      <c r="K20" s="665">
        <v>824</v>
      </c>
      <c r="L20" s="665">
        <v>1.0048780487804878</v>
      </c>
      <c r="M20" s="665">
        <v>412</v>
      </c>
      <c r="N20" s="665"/>
      <c r="O20" s="665"/>
      <c r="P20" s="678"/>
      <c r="Q20" s="666"/>
    </row>
    <row r="21" spans="1:17" ht="14.4" customHeight="1" x14ac:dyDescent="0.3">
      <c r="A21" s="661" t="s">
        <v>7503</v>
      </c>
      <c r="B21" s="662" t="s">
        <v>7504</v>
      </c>
      <c r="C21" s="662" t="s">
        <v>5526</v>
      </c>
      <c r="D21" s="662" t="s">
        <v>7520</v>
      </c>
      <c r="E21" s="662" t="s">
        <v>7521</v>
      </c>
      <c r="F21" s="665">
        <v>1</v>
      </c>
      <c r="G21" s="665">
        <v>14328</v>
      </c>
      <c r="H21" s="665">
        <v>1</v>
      </c>
      <c r="I21" s="665">
        <v>14328</v>
      </c>
      <c r="J21" s="665">
        <v>2</v>
      </c>
      <c r="K21" s="665">
        <v>28664</v>
      </c>
      <c r="L21" s="665">
        <v>2.0005583472920154</v>
      </c>
      <c r="M21" s="665">
        <v>14332</v>
      </c>
      <c r="N21" s="665">
        <v>2</v>
      </c>
      <c r="O21" s="665">
        <v>28680</v>
      </c>
      <c r="P21" s="678">
        <v>2.0016750418760467</v>
      </c>
      <c r="Q21" s="666">
        <v>14340</v>
      </c>
    </row>
    <row r="22" spans="1:17" ht="14.4" customHeight="1" x14ac:dyDescent="0.3">
      <c r="A22" s="661" t="s">
        <v>7503</v>
      </c>
      <c r="B22" s="662" t="s">
        <v>7504</v>
      </c>
      <c r="C22" s="662" t="s">
        <v>5526</v>
      </c>
      <c r="D22" s="662" t="s">
        <v>7522</v>
      </c>
      <c r="E22" s="662" t="s">
        <v>7523</v>
      </c>
      <c r="F22" s="665"/>
      <c r="G22" s="665"/>
      <c r="H22" s="665"/>
      <c r="I22" s="665"/>
      <c r="J22" s="665">
        <v>1</v>
      </c>
      <c r="K22" s="665">
        <v>1292</v>
      </c>
      <c r="L22" s="665"/>
      <c r="M22" s="665">
        <v>1292</v>
      </c>
      <c r="N22" s="665"/>
      <c r="O22" s="665"/>
      <c r="P22" s="678"/>
      <c r="Q22" s="666"/>
    </row>
    <row r="23" spans="1:17" ht="14.4" customHeight="1" x14ac:dyDescent="0.3">
      <c r="A23" s="661" t="s">
        <v>7503</v>
      </c>
      <c r="B23" s="662" t="s">
        <v>7504</v>
      </c>
      <c r="C23" s="662" t="s">
        <v>5526</v>
      </c>
      <c r="D23" s="662" t="s">
        <v>7524</v>
      </c>
      <c r="E23" s="662" t="s">
        <v>7525</v>
      </c>
      <c r="F23" s="665">
        <v>6</v>
      </c>
      <c r="G23" s="665">
        <v>13452</v>
      </c>
      <c r="H23" s="665">
        <v>1</v>
      </c>
      <c r="I23" s="665">
        <v>2242</v>
      </c>
      <c r="J23" s="665">
        <v>4</v>
      </c>
      <c r="K23" s="665">
        <v>8979</v>
      </c>
      <c r="L23" s="665">
        <v>0.66748438893844786</v>
      </c>
      <c r="M23" s="665">
        <v>2244.75</v>
      </c>
      <c r="N23" s="665">
        <v>1</v>
      </c>
      <c r="O23" s="665">
        <v>2258</v>
      </c>
      <c r="P23" s="678">
        <v>0.16785608088016651</v>
      </c>
      <c r="Q23" s="666">
        <v>2258</v>
      </c>
    </row>
    <row r="24" spans="1:17" ht="14.4" customHeight="1" x14ac:dyDescent="0.3">
      <c r="A24" s="661" t="s">
        <v>7130</v>
      </c>
      <c r="B24" s="662" t="s">
        <v>7526</v>
      </c>
      <c r="C24" s="662" t="s">
        <v>5526</v>
      </c>
      <c r="D24" s="662" t="s">
        <v>7527</v>
      </c>
      <c r="E24" s="662" t="s">
        <v>7528</v>
      </c>
      <c r="F24" s="665"/>
      <c r="G24" s="665"/>
      <c r="H24" s="665"/>
      <c r="I24" s="665"/>
      <c r="J24" s="665"/>
      <c r="K24" s="665"/>
      <c r="L24" s="665"/>
      <c r="M24" s="665"/>
      <c r="N24" s="665">
        <v>2</v>
      </c>
      <c r="O24" s="665">
        <v>2536</v>
      </c>
      <c r="P24" s="678"/>
      <c r="Q24" s="666">
        <v>1268</v>
      </c>
    </row>
    <row r="25" spans="1:17" ht="14.4" customHeight="1" x14ac:dyDescent="0.3">
      <c r="A25" s="661" t="s">
        <v>7130</v>
      </c>
      <c r="B25" s="662" t="s">
        <v>7526</v>
      </c>
      <c r="C25" s="662" t="s">
        <v>5526</v>
      </c>
      <c r="D25" s="662" t="s">
        <v>7529</v>
      </c>
      <c r="E25" s="662" t="s">
        <v>7530</v>
      </c>
      <c r="F25" s="665"/>
      <c r="G25" s="665"/>
      <c r="H25" s="665"/>
      <c r="I25" s="665"/>
      <c r="J25" s="665"/>
      <c r="K25" s="665"/>
      <c r="L25" s="665"/>
      <c r="M25" s="665"/>
      <c r="N25" s="665">
        <v>12</v>
      </c>
      <c r="O25" s="665">
        <v>12096</v>
      </c>
      <c r="P25" s="678"/>
      <c r="Q25" s="666">
        <v>1008</v>
      </c>
    </row>
    <row r="26" spans="1:17" ht="14.4" customHeight="1" x14ac:dyDescent="0.3">
      <c r="A26" s="661" t="s">
        <v>7130</v>
      </c>
      <c r="B26" s="662" t="s">
        <v>7526</v>
      </c>
      <c r="C26" s="662" t="s">
        <v>5526</v>
      </c>
      <c r="D26" s="662" t="s">
        <v>7531</v>
      </c>
      <c r="E26" s="662" t="s">
        <v>7532</v>
      </c>
      <c r="F26" s="665"/>
      <c r="G26" s="665"/>
      <c r="H26" s="665"/>
      <c r="I26" s="665"/>
      <c r="J26" s="665"/>
      <c r="K26" s="665"/>
      <c r="L26" s="665"/>
      <c r="M26" s="665"/>
      <c r="N26" s="665">
        <v>8</v>
      </c>
      <c r="O26" s="665">
        <v>18112</v>
      </c>
      <c r="P26" s="678"/>
      <c r="Q26" s="666">
        <v>2264</v>
      </c>
    </row>
    <row r="27" spans="1:17" ht="14.4" customHeight="1" x14ac:dyDescent="0.3">
      <c r="A27" s="661" t="s">
        <v>7130</v>
      </c>
      <c r="B27" s="662" t="s">
        <v>7526</v>
      </c>
      <c r="C27" s="662" t="s">
        <v>5526</v>
      </c>
      <c r="D27" s="662" t="s">
        <v>7533</v>
      </c>
      <c r="E27" s="662" t="s">
        <v>7534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742</v>
      </c>
      <c r="P27" s="678"/>
      <c r="Q27" s="666">
        <v>371</v>
      </c>
    </row>
    <row r="28" spans="1:17" ht="14.4" customHeight="1" x14ac:dyDescent="0.3">
      <c r="A28" s="661" t="s">
        <v>7130</v>
      </c>
      <c r="B28" s="662" t="s">
        <v>7535</v>
      </c>
      <c r="C28" s="662" t="s">
        <v>5526</v>
      </c>
      <c r="D28" s="662" t="s">
        <v>7536</v>
      </c>
      <c r="E28" s="662" t="s">
        <v>7537</v>
      </c>
      <c r="F28" s="665">
        <v>2</v>
      </c>
      <c r="G28" s="665">
        <v>700</v>
      </c>
      <c r="H28" s="665">
        <v>1</v>
      </c>
      <c r="I28" s="665">
        <v>350</v>
      </c>
      <c r="J28" s="665">
        <v>11</v>
      </c>
      <c r="K28" s="665">
        <v>3855</v>
      </c>
      <c r="L28" s="665">
        <v>5.5071428571428571</v>
      </c>
      <c r="M28" s="665">
        <v>350.45454545454544</v>
      </c>
      <c r="N28" s="665">
        <v>26</v>
      </c>
      <c r="O28" s="665">
        <v>9126</v>
      </c>
      <c r="P28" s="678">
        <v>13.037142857142857</v>
      </c>
      <c r="Q28" s="666">
        <v>351</v>
      </c>
    </row>
    <row r="29" spans="1:17" ht="14.4" customHeight="1" x14ac:dyDescent="0.3">
      <c r="A29" s="661" t="s">
        <v>7130</v>
      </c>
      <c r="B29" s="662" t="s">
        <v>7535</v>
      </c>
      <c r="C29" s="662" t="s">
        <v>5526</v>
      </c>
      <c r="D29" s="662" t="s">
        <v>7538</v>
      </c>
      <c r="E29" s="662" t="s">
        <v>7539</v>
      </c>
      <c r="F29" s="665">
        <v>1636</v>
      </c>
      <c r="G29" s="665">
        <v>106340</v>
      </c>
      <c r="H29" s="665">
        <v>1</v>
      </c>
      <c r="I29" s="665">
        <v>65</v>
      </c>
      <c r="J29" s="665">
        <v>1619</v>
      </c>
      <c r="K29" s="665">
        <v>104975</v>
      </c>
      <c r="L29" s="665">
        <v>0.98716381418092913</v>
      </c>
      <c r="M29" s="665">
        <v>64.839407041383566</v>
      </c>
      <c r="N29" s="665">
        <v>670</v>
      </c>
      <c r="O29" s="665">
        <v>43550</v>
      </c>
      <c r="P29" s="678">
        <v>0.40953545232273841</v>
      </c>
      <c r="Q29" s="666">
        <v>65</v>
      </c>
    </row>
    <row r="30" spans="1:17" ht="14.4" customHeight="1" x14ac:dyDescent="0.3">
      <c r="A30" s="661" t="s">
        <v>7130</v>
      </c>
      <c r="B30" s="662" t="s">
        <v>7535</v>
      </c>
      <c r="C30" s="662" t="s">
        <v>5526</v>
      </c>
      <c r="D30" s="662" t="s">
        <v>7540</v>
      </c>
      <c r="E30" s="662" t="s">
        <v>7541</v>
      </c>
      <c r="F30" s="665">
        <v>1</v>
      </c>
      <c r="G30" s="665">
        <v>590</v>
      </c>
      <c r="H30" s="665">
        <v>1</v>
      </c>
      <c r="I30" s="665">
        <v>590</v>
      </c>
      <c r="J30" s="665">
        <v>5</v>
      </c>
      <c r="K30" s="665">
        <v>2950</v>
      </c>
      <c r="L30" s="665">
        <v>5</v>
      </c>
      <c r="M30" s="665">
        <v>590</v>
      </c>
      <c r="N30" s="665"/>
      <c r="O30" s="665"/>
      <c r="P30" s="678"/>
      <c r="Q30" s="666"/>
    </row>
    <row r="31" spans="1:17" ht="14.4" customHeight="1" x14ac:dyDescent="0.3">
      <c r="A31" s="661" t="s">
        <v>7130</v>
      </c>
      <c r="B31" s="662" t="s">
        <v>7535</v>
      </c>
      <c r="C31" s="662" t="s">
        <v>5526</v>
      </c>
      <c r="D31" s="662" t="s">
        <v>7542</v>
      </c>
      <c r="E31" s="662" t="s">
        <v>7543</v>
      </c>
      <c r="F31" s="665">
        <v>1</v>
      </c>
      <c r="G31" s="665">
        <v>615</v>
      </c>
      <c r="H31" s="665">
        <v>1</v>
      </c>
      <c r="I31" s="665">
        <v>615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7130</v>
      </c>
      <c r="B32" s="662" t="s">
        <v>7535</v>
      </c>
      <c r="C32" s="662" t="s">
        <v>5526</v>
      </c>
      <c r="D32" s="662" t="s">
        <v>7544</v>
      </c>
      <c r="E32" s="662" t="s">
        <v>7545</v>
      </c>
      <c r="F32" s="665"/>
      <c r="G32" s="665"/>
      <c r="H32" s="665"/>
      <c r="I32" s="665"/>
      <c r="J32" s="665">
        <v>1</v>
      </c>
      <c r="K32" s="665">
        <v>149</v>
      </c>
      <c r="L32" s="665"/>
      <c r="M32" s="665">
        <v>149</v>
      </c>
      <c r="N32" s="665">
        <v>1</v>
      </c>
      <c r="O32" s="665">
        <v>150</v>
      </c>
      <c r="P32" s="678"/>
      <c r="Q32" s="666">
        <v>150</v>
      </c>
    </row>
    <row r="33" spans="1:17" ht="14.4" customHeight="1" x14ac:dyDescent="0.3">
      <c r="A33" s="661" t="s">
        <v>7130</v>
      </c>
      <c r="B33" s="662" t="s">
        <v>7535</v>
      </c>
      <c r="C33" s="662" t="s">
        <v>5526</v>
      </c>
      <c r="D33" s="662" t="s">
        <v>7546</v>
      </c>
      <c r="E33" s="662" t="s">
        <v>7547</v>
      </c>
      <c r="F33" s="665">
        <v>16</v>
      </c>
      <c r="G33" s="665">
        <v>368</v>
      </c>
      <c r="H33" s="665">
        <v>1</v>
      </c>
      <c r="I33" s="665">
        <v>23</v>
      </c>
      <c r="J33" s="665">
        <v>15</v>
      </c>
      <c r="K33" s="665">
        <v>354</v>
      </c>
      <c r="L33" s="665">
        <v>0.96195652173913049</v>
      </c>
      <c r="M33" s="665">
        <v>23.6</v>
      </c>
      <c r="N33" s="665">
        <v>6</v>
      </c>
      <c r="O33" s="665">
        <v>144</v>
      </c>
      <c r="P33" s="678">
        <v>0.39130434782608697</v>
      </c>
      <c r="Q33" s="666">
        <v>24</v>
      </c>
    </row>
    <row r="34" spans="1:17" ht="14.4" customHeight="1" x14ac:dyDescent="0.3">
      <c r="A34" s="661" t="s">
        <v>7130</v>
      </c>
      <c r="B34" s="662" t="s">
        <v>7535</v>
      </c>
      <c r="C34" s="662" t="s">
        <v>5526</v>
      </c>
      <c r="D34" s="662" t="s">
        <v>7548</v>
      </c>
      <c r="E34" s="662" t="s">
        <v>7549</v>
      </c>
      <c r="F34" s="665">
        <v>3</v>
      </c>
      <c r="G34" s="665">
        <v>162</v>
      </c>
      <c r="H34" s="665">
        <v>1</v>
      </c>
      <c r="I34" s="665">
        <v>54</v>
      </c>
      <c r="J34" s="665">
        <v>8</v>
      </c>
      <c r="K34" s="665">
        <v>432</v>
      </c>
      <c r="L34" s="665">
        <v>2.6666666666666665</v>
      </c>
      <c r="M34" s="665">
        <v>54</v>
      </c>
      <c r="N34" s="665">
        <v>7</v>
      </c>
      <c r="O34" s="665">
        <v>378</v>
      </c>
      <c r="P34" s="678">
        <v>2.3333333333333335</v>
      </c>
      <c r="Q34" s="666">
        <v>54</v>
      </c>
    </row>
    <row r="35" spans="1:17" ht="14.4" customHeight="1" x14ac:dyDescent="0.3">
      <c r="A35" s="661" t="s">
        <v>7130</v>
      </c>
      <c r="B35" s="662" t="s">
        <v>7535</v>
      </c>
      <c r="C35" s="662" t="s">
        <v>5526</v>
      </c>
      <c r="D35" s="662" t="s">
        <v>7550</v>
      </c>
      <c r="E35" s="662" t="s">
        <v>7551</v>
      </c>
      <c r="F35" s="665">
        <v>856</v>
      </c>
      <c r="G35" s="665">
        <v>65912</v>
      </c>
      <c r="H35" s="665">
        <v>1</v>
      </c>
      <c r="I35" s="665">
        <v>77</v>
      </c>
      <c r="J35" s="665">
        <v>914</v>
      </c>
      <c r="K35" s="665">
        <v>70070</v>
      </c>
      <c r="L35" s="665">
        <v>1.0630841121495327</v>
      </c>
      <c r="M35" s="665">
        <v>76.663019693654263</v>
      </c>
      <c r="N35" s="665">
        <v>855</v>
      </c>
      <c r="O35" s="665">
        <v>65835</v>
      </c>
      <c r="P35" s="678">
        <v>0.99883177570093462</v>
      </c>
      <c r="Q35" s="666">
        <v>77</v>
      </c>
    </row>
    <row r="36" spans="1:17" ht="14.4" customHeight="1" x14ac:dyDescent="0.3">
      <c r="A36" s="661" t="s">
        <v>7130</v>
      </c>
      <c r="B36" s="662" t="s">
        <v>7535</v>
      </c>
      <c r="C36" s="662" t="s">
        <v>5526</v>
      </c>
      <c r="D36" s="662" t="s">
        <v>7552</v>
      </c>
      <c r="E36" s="662" t="s">
        <v>7553</v>
      </c>
      <c r="F36" s="665">
        <v>105</v>
      </c>
      <c r="G36" s="665">
        <v>2310</v>
      </c>
      <c r="H36" s="665">
        <v>1</v>
      </c>
      <c r="I36" s="665">
        <v>22</v>
      </c>
      <c r="J36" s="665">
        <v>105</v>
      </c>
      <c r="K36" s="665">
        <v>2377</v>
      </c>
      <c r="L36" s="665">
        <v>1.0290043290043289</v>
      </c>
      <c r="M36" s="665">
        <v>22.638095238095239</v>
      </c>
      <c r="N36" s="665">
        <v>30</v>
      </c>
      <c r="O36" s="665">
        <v>690</v>
      </c>
      <c r="P36" s="678">
        <v>0.29870129870129869</v>
      </c>
      <c r="Q36" s="666">
        <v>23</v>
      </c>
    </row>
    <row r="37" spans="1:17" ht="14.4" customHeight="1" x14ac:dyDescent="0.3">
      <c r="A37" s="661" t="s">
        <v>7130</v>
      </c>
      <c r="B37" s="662" t="s">
        <v>7535</v>
      </c>
      <c r="C37" s="662" t="s">
        <v>5526</v>
      </c>
      <c r="D37" s="662" t="s">
        <v>7554</v>
      </c>
      <c r="E37" s="662" t="s">
        <v>7555</v>
      </c>
      <c r="F37" s="665">
        <v>24</v>
      </c>
      <c r="G37" s="665">
        <v>5016</v>
      </c>
      <c r="H37" s="665">
        <v>1</v>
      </c>
      <c r="I37" s="665">
        <v>209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7130</v>
      </c>
      <c r="B38" s="662" t="s">
        <v>7535</v>
      </c>
      <c r="C38" s="662" t="s">
        <v>5526</v>
      </c>
      <c r="D38" s="662" t="s">
        <v>7556</v>
      </c>
      <c r="E38" s="662" t="s">
        <v>7557</v>
      </c>
      <c r="F38" s="665">
        <v>3</v>
      </c>
      <c r="G38" s="665">
        <v>198</v>
      </c>
      <c r="H38" s="665">
        <v>1</v>
      </c>
      <c r="I38" s="665">
        <v>66</v>
      </c>
      <c r="J38" s="665">
        <v>19</v>
      </c>
      <c r="K38" s="665">
        <v>1254</v>
      </c>
      <c r="L38" s="665">
        <v>6.333333333333333</v>
      </c>
      <c r="M38" s="665">
        <v>66</v>
      </c>
      <c r="N38" s="665">
        <v>8</v>
      </c>
      <c r="O38" s="665">
        <v>528</v>
      </c>
      <c r="P38" s="678">
        <v>2.6666666666666665</v>
      </c>
      <c r="Q38" s="666">
        <v>66</v>
      </c>
    </row>
    <row r="39" spans="1:17" ht="14.4" customHeight="1" x14ac:dyDescent="0.3">
      <c r="A39" s="661" t="s">
        <v>7130</v>
      </c>
      <c r="B39" s="662" t="s">
        <v>7535</v>
      </c>
      <c r="C39" s="662" t="s">
        <v>5526</v>
      </c>
      <c r="D39" s="662" t="s">
        <v>7558</v>
      </c>
      <c r="E39" s="662" t="s">
        <v>7559</v>
      </c>
      <c r="F39" s="665"/>
      <c r="G39" s="665"/>
      <c r="H39" s="665"/>
      <c r="I39" s="665"/>
      <c r="J39" s="665">
        <v>18</v>
      </c>
      <c r="K39" s="665">
        <v>6282</v>
      </c>
      <c r="L39" s="665"/>
      <c r="M39" s="665">
        <v>349</v>
      </c>
      <c r="N39" s="665"/>
      <c r="O39" s="665"/>
      <c r="P39" s="678"/>
      <c r="Q39" s="666"/>
    </row>
    <row r="40" spans="1:17" ht="14.4" customHeight="1" x14ac:dyDescent="0.3">
      <c r="A40" s="661" t="s">
        <v>7130</v>
      </c>
      <c r="B40" s="662" t="s">
        <v>7535</v>
      </c>
      <c r="C40" s="662" t="s">
        <v>5526</v>
      </c>
      <c r="D40" s="662" t="s">
        <v>7560</v>
      </c>
      <c r="E40" s="662" t="s">
        <v>7561</v>
      </c>
      <c r="F40" s="665">
        <v>89</v>
      </c>
      <c r="G40" s="665">
        <v>2136</v>
      </c>
      <c r="H40" s="665">
        <v>1</v>
      </c>
      <c r="I40" s="665">
        <v>24</v>
      </c>
      <c r="J40" s="665">
        <v>90</v>
      </c>
      <c r="K40" s="665">
        <v>2160</v>
      </c>
      <c r="L40" s="665">
        <v>1.0112359550561798</v>
      </c>
      <c r="M40" s="665">
        <v>24</v>
      </c>
      <c r="N40" s="665">
        <v>24</v>
      </c>
      <c r="O40" s="665">
        <v>576</v>
      </c>
      <c r="P40" s="678">
        <v>0.2696629213483146</v>
      </c>
      <c r="Q40" s="666">
        <v>24</v>
      </c>
    </row>
    <row r="41" spans="1:17" ht="14.4" customHeight="1" x14ac:dyDescent="0.3">
      <c r="A41" s="661" t="s">
        <v>7130</v>
      </c>
      <c r="B41" s="662" t="s">
        <v>7535</v>
      </c>
      <c r="C41" s="662" t="s">
        <v>5526</v>
      </c>
      <c r="D41" s="662" t="s">
        <v>7562</v>
      </c>
      <c r="E41" s="662" t="s">
        <v>7563</v>
      </c>
      <c r="F41" s="665">
        <v>79</v>
      </c>
      <c r="G41" s="665">
        <v>14220</v>
      </c>
      <c r="H41" s="665">
        <v>1</v>
      </c>
      <c r="I41" s="665">
        <v>180</v>
      </c>
      <c r="J41" s="665">
        <v>119</v>
      </c>
      <c r="K41" s="665">
        <v>21060</v>
      </c>
      <c r="L41" s="665">
        <v>1.481012658227848</v>
      </c>
      <c r="M41" s="665">
        <v>176.9747899159664</v>
      </c>
      <c r="N41" s="665">
        <v>117</v>
      </c>
      <c r="O41" s="665">
        <v>21060</v>
      </c>
      <c r="P41" s="678">
        <v>1.481012658227848</v>
      </c>
      <c r="Q41" s="666">
        <v>180</v>
      </c>
    </row>
    <row r="42" spans="1:17" ht="14.4" customHeight="1" x14ac:dyDescent="0.3">
      <c r="A42" s="661" t="s">
        <v>7130</v>
      </c>
      <c r="B42" s="662" t="s">
        <v>7535</v>
      </c>
      <c r="C42" s="662" t="s">
        <v>5526</v>
      </c>
      <c r="D42" s="662" t="s">
        <v>7564</v>
      </c>
      <c r="E42" s="662" t="s">
        <v>7565</v>
      </c>
      <c r="F42" s="665">
        <v>1</v>
      </c>
      <c r="G42" s="665">
        <v>253</v>
      </c>
      <c r="H42" s="665">
        <v>1</v>
      </c>
      <c r="I42" s="665">
        <v>253</v>
      </c>
      <c r="J42" s="665">
        <v>38</v>
      </c>
      <c r="K42" s="665">
        <v>9614</v>
      </c>
      <c r="L42" s="665">
        <v>38</v>
      </c>
      <c r="M42" s="665">
        <v>253</v>
      </c>
      <c r="N42" s="665">
        <v>29</v>
      </c>
      <c r="O42" s="665">
        <v>7337</v>
      </c>
      <c r="P42" s="678">
        <v>29</v>
      </c>
      <c r="Q42" s="666">
        <v>253</v>
      </c>
    </row>
    <row r="43" spans="1:17" ht="14.4" customHeight="1" x14ac:dyDescent="0.3">
      <c r="A43" s="661" t="s">
        <v>7130</v>
      </c>
      <c r="B43" s="662" t="s">
        <v>7535</v>
      </c>
      <c r="C43" s="662" t="s">
        <v>5526</v>
      </c>
      <c r="D43" s="662" t="s">
        <v>7566</v>
      </c>
      <c r="E43" s="662" t="s">
        <v>7567</v>
      </c>
      <c r="F43" s="665">
        <v>1</v>
      </c>
      <c r="G43" s="665">
        <v>189</v>
      </c>
      <c r="H43" s="665">
        <v>1</v>
      </c>
      <c r="I43" s="665">
        <v>189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7130</v>
      </c>
      <c r="B44" s="662" t="s">
        <v>7535</v>
      </c>
      <c r="C44" s="662" t="s">
        <v>5526</v>
      </c>
      <c r="D44" s="662" t="s">
        <v>7568</v>
      </c>
      <c r="E44" s="662" t="s">
        <v>7569</v>
      </c>
      <c r="F44" s="665">
        <v>92</v>
      </c>
      <c r="G44" s="665">
        <v>19872</v>
      </c>
      <c r="H44" s="665">
        <v>1</v>
      </c>
      <c r="I44" s="665">
        <v>216</v>
      </c>
      <c r="J44" s="665">
        <v>127</v>
      </c>
      <c r="K44" s="665">
        <v>27000</v>
      </c>
      <c r="L44" s="665">
        <v>1.3586956521739131</v>
      </c>
      <c r="M44" s="665">
        <v>212.5984251968504</v>
      </c>
      <c r="N44" s="665">
        <v>125</v>
      </c>
      <c r="O44" s="665">
        <v>27000</v>
      </c>
      <c r="P44" s="678">
        <v>1.3586956521739131</v>
      </c>
      <c r="Q44" s="666">
        <v>216</v>
      </c>
    </row>
    <row r="45" spans="1:17" ht="14.4" customHeight="1" x14ac:dyDescent="0.3">
      <c r="A45" s="661" t="s">
        <v>7130</v>
      </c>
      <c r="B45" s="662" t="s">
        <v>7535</v>
      </c>
      <c r="C45" s="662" t="s">
        <v>5526</v>
      </c>
      <c r="D45" s="662" t="s">
        <v>816</v>
      </c>
      <c r="E45" s="662" t="s">
        <v>7570</v>
      </c>
      <c r="F45" s="665">
        <v>1</v>
      </c>
      <c r="G45" s="665">
        <v>590</v>
      </c>
      <c r="H45" s="665">
        <v>1</v>
      </c>
      <c r="I45" s="665">
        <v>590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7130</v>
      </c>
      <c r="B46" s="662" t="s">
        <v>7535</v>
      </c>
      <c r="C46" s="662" t="s">
        <v>5526</v>
      </c>
      <c r="D46" s="662" t="s">
        <v>7571</v>
      </c>
      <c r="E46" s="662" t="s">
        <v>7572</v>
      </c>
      <c r="F46" s="665"/>
      <c r="G46" s="665"/>
      <c r="H46" s="665"/>
      <c r="I46" s="665"/>
      <c r="J46" s="665">
        <v>7</v>
      </c>
      <c r="K46" s="665">
        <v>350</v>
      </c>
      <c r="L46" s="665"/>
      <c r="M46" s="665">
        <v>50</v>
      </c>
      <c r="N46" s="665">
        <v>1</v>
      </c>
      <c r="O46" s="665">
        <v>50</v>
      </c>
      <c r="P46" s="678"/>
      <c r="Q46" s="666">
        <v>50</v>
      </c>
    </row>
    <row r="47" spans="1:17" ht="14.4" customHeight="1" x14ac:dyDescent="0.3">
      <c r="A47" s="661" t="s">
        <v>7130</v>
      </c>
      <c r="B47" s="662" t="s">
        <v>7535</v>
      </c>
      <c r="C47" s="662" t="s">
        <v>5526</v>
      </c>
      <c r="D47" s="662" t="s">
        <v>7573</v>
      </c>
      <c r="E47" s="662" t="s">
        <v>7574</v>
      </c>
      <c r="F47" s="665">
        <v>1</v>
      </c>
      <c r="G47" s="665">
        <v>751</v>
      </c>
      <c r="H47" s="665">
        <v>1</v>
      </c>
      <c r="I47" s="665">
        <v>751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7130</v>
      </c>
      <c r="B48" s="662" t="s">
        <v>7535</v>
      </c>
      <c r="C48" s="662" t="s">
        <v>5526</v>
      </c>
      <c r="D48" s="662" t="s">
        <v>7575</v>
      </c>
      <c r="E48" s="662" t="s">
        <v>7576</v>
      </c>
      <c r="F48" s="665"/>
      <c r="G48" s="665"/>
      <c r="H48" s="665"/>
      <c r="I48" s="665"/>
      <c r="J48" s="665">
        <v>1</v>
      </c>
      <c r="K48" s="665">
        <v>229</v>
      </c>
      <c r="L48" s="665"/>
      <c r="M48" s="665">
        <v>229</v>
      </c>
      <c r="N48" s="665">
        <v>1</v>
      </c>
      <c r="O48" s="665">
        <v>230</v>
      </c>
      <c r="P48" s="678"/>
      <c r="Q48" s="666">
        <v>230</v>
      </c>
    </row>
    <row r="49" spans="1:17" ht="14.4" customHeight="1" x14ac:dyDescent="0.3">
      <c r="A49" s="661" t="s">
        <v>7130</v>
      </c>
      <c r="B49" s="662" t="s">
        <v>7535</v>
      </c>
      <c r="C49" s="662" t="s">
        <v>5526</v>
      </c>
      <c r="D49" s="662" t="s">
        <v>7577</v>
      </c>
      <c r="E49" s="662" t="s">
        <v>7578</v>
      </c>
      <c r="F49" s="665"/>
      <c r="G49" s="665"/>
      <c r="H49" s="665"/>
      <c r="I49" s="665"/>
      <c r="J49" s="665">
        <v>5</v>
      </c>
      <c r="K49" s="665">
        <v>2030</v>
      </c>
      <c r="L49" s="665"/>
      <c r="M49" s="665">
        <v>406</v>
      </c>
      <c r="N49" s="665"/>
      <c r="O49" s="665"/>
      <c r="P49" s="678"/>
      <c r="Q49" s="666"/>
    </row>
    <row r="50" spans="1:17" ht="14.4" customHeight="1" x14ac:dyDescent="0.3">
      <c r="A50" s="661" t="s">
        <v>7130</v>
      </c>
      <c r="B50" s="662" t="s">
        <v>7535</v>
      </c>
      <c r="C50" s="662" t="s">
        <v>5526</v>
      </c>
      <c r="D50" s="662" t="s">
        <v>7579</v>
      </c>
      <c r="E50" s="662" t="s">
        <v>7580</v>
      </c>
      <c r="F50" s="665">
        <v>1</v>
      </c>
      <c r="G50" s="665">
        <v>650</v>
      </c>
      <c r="H50" s="665">
        <v>1</v>
      </c>
      <c r="I50" s="665">
        <v>650</v>
      </c>
      <c r="J50" s="665">
        <v>1</v>
      </c>
      <c r="K50" s="665">
        <v>650</v>
      </c>
      <c r="L50" s="665">
        <v>1</v>
      </c>
      <c r="M50" s="665">
        <v>650</v>
      </c>
      <c r="N50" s="665"/>
      <c r="O50" s="665"/>
      <c r="P50" s="678"/>
      <c r="Q50" s="666"/>
    </row>
    <row r="51" spans="1:17" ht="14.4" customHeight="1" x14ac:dyDescent="0.3">
      <c r="A51" s="661" t="s">
        <v>7130</v>
      </c>
      <c r="B51" s="662" t="s">
        <v>7535</v>
      </c>
      <c r="C51" s="662" t="s">
        <v>5526</v>
      </c>
      <c r="D51" s="662" t="s">
        <v>7581</v>
      </c>
      <c r="E51" s="662" t="s">
        <v>7582</v>
      </c>
      <c r="F51" s="665"/>
      <c r="G51" s="665"/>
      <c r="H51" s="665"/>
      <c r="I51" s="665"/>
      <c r="J51" s="665">
        <v>5</v>
      </c>
      <c r="K51" s="665">
        <v>2930</v>
      </c>
      <c r="L51" s="665"/>
      <c r="M51" s="665">
        <v>586</v>
      </c>
      <c r="N51" s="665"/>
      <c r="O51" s="665"/>
      <c r="P51" s="678"/>
      <c r="Q51" s="666"/>
    </row>
    <row r="52" spans="1:17" ht="14.4" customHeight="1" x14ac:dyDescent="0.3">
      <c r="A52" s="661" t="s">
        <v>7130</v>
      </c>
      <c r="B52" s="662" t="s">
        <v>7535</v>
      </c>
      <c r="C52" s="662" t="s">
        <v>5526</v>
      </c>
      <c r="D52" s="662" t="s">
        <v>7583</v>
      </c>
      <c r="E52" s="662" t="s">
        <v>7584</v>
      </c>
      <c r="F52" s="665"/>
      <c r="G52" s="665"/>
      <c r="H52" s="665"/>
      <c r="I52" s="665"/>
      <c r="J52" s="665">
        <v>1</v>
      </c>
      <c r="K52" s="665">
        <v>386</v>
      </c>
      <c r="L52" s="665"/>
      <c r="M52" s="665">
        <v>386</v>
      </c>
      <c r="N52" s="665"/>
      <c r="O52" s="665"/>
      <c r="P52" s="678"/>
      <c r="Q52" s="666"/>
    </row>
    <row r="53" spans="1:17" ht="14.4" customHeight="1" x14ac:dyDescent="0.3">
      <c r="A53" s="661" t="s">
        <v>7585</v>
      </c>
      <c r="B53" s="662" t="s">
        <v>7586</v>
      </c>
      <c r="C53" s="662" t="s">
        <v>5526</v>
      </c>
      <c r="D53" s="662" t="s">
        <v>7587</v>
      </c>
      <c r="E53" s="662" t="s">
        <v>7588</v>
      </c>
      <c r="F53" s="665">
        <v>741</v>
      </c>
      <c r="G53" s="665">
        <v>20007</v>
      </c>
      <c r="H53" s="665">
        <v>1</v>
      </c>
      <c r="I53" s="665">
        <v>27</v>
      </c>
      <c r="J53" s="665">
        <v>846</v>
      </c>
      <c r="K53" s="665">
        <v>22734</v>
      </c>
      <c r="L53" s="665">
        <v>1.1363022941970311</v>
      </c>
      <c r="M53" s="665">
        <v>26.872340425531913</v>
      </c>
      <c r="N53" s="665">
        <v>691</v>
      </c>
      <c r="O53" s="665">
        <v>18657</v>
      </c>
      <c r="P53" s="678">
        <v>0.93252361673414308</v>
      </c>
      <c r="Q53" s="666">
        <v>27</v>
      </c>
    </row>
    <row r="54" spans="1:17" ht="14.4" customHeight="1" x14ac:dyDescent="0.3">
      <c r="A54" s="661" t="s">
        <v>7585</v>
      </c>
      <c r="B54" s="662" t="s">
        <v>7586</v>
      </c>
      <c r="C54" s="662" t="s">
        <v>5526</v>
      </c>
      <c r="D54" s="662" t="s">
        <v>7589</v>
      </c>
      <c r="E54" s="662" t="s">
        <v>7590</v>
      </c>
      <c r="F54" s="665">
        <v>496</v>
      </c>
      <c r="G54" s="665">
        <v>26784</v>
      </c>
      <c r="H54" s="665">
        <v>1</v>
      </c>
      <c r="I54" s="665">
        <v>54</v>
      </c>
      <c r="J54" s="665">
        <v>562</v>
      </c>
      <c r="K54" s="665">
        <v>30132</v>
      </c>
      <c r="L54" s="665">
        <v>1.125</v>
      </c>
      <c r="M54" s="665">
        <v>53.615658362989322</v>
      </c>
      <c r="N54" s="665">
        <v>444</v>
      </c>
      <c r="O54" s="665">
        <v>23976</v>
      </c>
      <c r="P54" s="678">
        <v>0.89516129032258063</v>
      </c>
      <c r="Q54" s="666">
        <v>54</v>
      </c>
    </row>
    <row r="55" spans="1:17" ht="14.4" customHeight="1" x14ac:dyDescent="0.3">
      <c r="A55" s="661" t="s">
        <v>7585</v>
      </c>
      <c r="B55" s="662" t="s">
        <v>7586</v>
      </c>
      <c r="C55" s="662" t="s">
        <v>5526</v>
      </c>
      <c r="D55" s="662" t="s">
        <v>7591</v>
      </c>
      <c r="E55" s="662" t="s">
        <v>7592</v>
      </c>
      <c r="F55" s="665">
        <v>674</v>
      </c>
      <c r="G55" s="665">
        <v>16176</v>
      </c>
      <c r="H55" s="665">
        <v>1</v>
      </c>
      <c r="I55" s="665">
        <v>24</v>
      </c>
      <c r="J55" s="665">
        <v>754</v>
      </c>
      <c r="K55" s="665">
        <v>18000</v>
      </c>
      <c r="L55" s="665">
        <v>1.1127596439169138</v>
      </c>
      <c r="M55" s="665">
        <v>23.872679045092838</v>
      </c>
      <c r="N55" s="665">
        <v>614</v>
      </c>
      <c r="O55" s="665">
        <v>14736</v>
      </c>
      <c r="P55" s="678">
        <v>0.91097922848664692</v>
      </c>
      <c r="Q55" s="666">
        <v>24</v>
      </c>
    </row>
    <row r="56" spans="1:17" ht="14.4" customHeight="1" x14ac:dyDescent="0.3">
      <c r="A56" s="661" t="s">
        <v>7585</v>
      </c>
      <c r="B56" s="662" t="s">
        <v>7586</v>
      </c>
      <c r="C56" s="662" t="s">
        <v>5526</v>
      </c>
      <c r="D56" s="662" t="s">
        <v>7593</v>
      </c>
      <c r="E56" s="662" t="s">
        <v>7594</v>
      </c>
      <c r="F56" s="665">
        <v>801</v>
      </c>
      <c r="G56" s="665">
        <v>21627</v>
      </c>
      <c r="H56" s="665">
        <v>1</v>
      </c>
      <c r="I56" s="665">
        <v>27</v>
      </c>
      <c r="J56" s="665">
        <v>854</v>
      </c>
      <c r="K56" s="665">
        <v>22950</v>
      </c>
      <c r="L56" s="665">
        <v>1.0611735330836454</v>
      </c>
      <c r="M56" s="665">
        <v>26.873536299765806</v>
      </c>
      <c r="N56" s="665">
        <v>741</v>
      </c>
      <c r="O56" s="665">
        <v>20007</v>
      </c>
      <c r="P56" s="678">
        <v>0.92509363295880154</v>
      </c>
      <c r="Q56" s="666">
        <v>27</v>
      </c>
    </row>
    <row r="57" spans="1:17" ht="14.4" customHeight="1" x14ac:dyDescent="0.3">
      <c r="A57" s="661" t="s">
        <v>7585</v>
      </c>
      <c r="B57" s="662" t="s">
        <v>7586</v>
      </c>
      <c r="C57" s="662" t="s">
        <v>5526</v>
      </c>
      <c r="D57" s="662" t="s">
        <v>7595</v>
      </c>
      <c r="E57" s="662" t="s">
        <v>7596</v>
      </c>
      <c r="F57" s="665">
        <v>83</v>
      </c>
      <c r="G57" s="665">
        <v>4648</v>
      </c>
      <c r="H57" s="665">
        <v>1</v>
      </c>
      <c r="I57" s="665">
        <v>56</v>
      </c>
      <c r="J57" s="665">
        <v>38</v>
      </c>
      <c r="K57" s="665">
        <v>2128</v>
      </c>
      <c r="L57" s="665">
        <v>0.45783132530120479</v>
      </c>
      <c r="M57" s="665">
        <v>56</v>
      </c>
      <c r="N57" s="665"/>
      <c r="O57" s="665"/>
      <c r="P57" s="678"/>
      <c r="Q57" s="666"/>
    </row>
    <row r="58" spans="1:17" ht="14.4" customHeight="1" x14ac:dyDescent="0.3">
      <c r="A58" s="661" t="s">
        <v>7585</v>
      </c>
      <c r="B58" s="662" t="s">
        <v>7586</v>
      </c>
      <c r="C58" s="662" t="s">
        <v>5526</v>
      </c>
      <c r="D58" s="662" t="s">
        <v>7597</v>
      </c>
      <c r="E58" s="662" t="s">
        <v>7598</v>
      </c>
      <c r="F58" s="665">
        <v>389</v>
      </c>
      <c r="G58" s="665">
        <v>10503</v>
      </c>
      <c r="H58" s="665">
        <v>1</v>
      </c>
      <c r="I58" s="665">
        <v>27</v>
      </c>
      <c r="J58" s="665">
        <v>405</v>
      </c>
      <c r="K58" s="665">
        <v>10935</v>
      </c>
      <c r="L58" s="665">
        <v>1.0411311053984575</v>
      </c>
      <c r="M58" s="665">
        <v>27</v>
      </c>
      <c r="N58" s="665">
        <v>348</v>
      </c>
      <c r="O58" s="665">
        <v>9396</v>
      </c>
      <c r="P58" s="678">
        <v>0.8946015424164524</v>
      </c>
      <c r="Q58" s="666">
        <v>27</v>
      </c>
    </row>
    <row r="59" spans="1:17" ht="14.4" customHeight="1" x14ac:dyDescent="0.3">
      <c r="A59" s="661" t="s">
        <v>7585</v>
      </c>
      <c r="B59" s="662" t="s">
        <v>7586</v>
      </c>
      <c r="C59" s="662" t="s">
        <v>5526</v>
      </c>
      <c r="D59" s="662" t="s">
        <v>7599</v>
      </c>
      <c r="E59" s="662" t="s">
        <v>7600</v>
      </c>
      <c r="F59" s="665">
        <v>1513</v>
      </c>
      <c r="G59" s="665">
        <v>33286</v>
      </c>
      <c r="H59" s="665">
        <v>1</v>
      </c>
      <c r="I59" s="665">
        <v>22</v>
      </c>
      <c r="J59" s="665">
        <v>1666</v>
      </c>
      <c r="K59" s="665">
        <v>36520</v>
      </c>
      <c r="L59" s="665">
        <v>1.0971579643093192</v>
      </c>
      <c r="M59" s="665">
        <v>21.92076830732293</v>
      </c>
      <c r="N59" s="665">
        <v>1428</v>
      </c>
      <c r="O59" s="665">
        <v>31416</v>
      </c>
      <c r="P59" s="678">
        <v>0.9438202247191011</v>
      </c>
      <c r="Q59" s="666">
        <v>22</v>
      </c>
    </row>
    <row r="60" spans="1:17" ht="14.4" customHeight="1" x14ac:dyDescent="0.3">
      <c r="A60" s="661" t="s">
        <v>7585</v>
      </c>
      <c r="B60" s="662" t="s">
        <v>7586</v>
      </c>
      <c r="C60" s="662" t="s">
        <v>5526</v>
      </c>
      <c r="D60" s="662" t="s">
        <v>7601</v>
      </c>
      <c r="E60" s="662" t="s">
        <v>7602</v>
      </c>
      <c r="F60" s="665">
        <v>16</v>
      </c>
      <c r="G60" s="665">
        <v>1088</v>
      </c>
      <c r="H60" s="665">
        <v>1</v>
      </c>
      <c r="I60" s="665">
        <v>68</v>
      </c>
      <c r="J60" s="665">
        <v>17</v>
      </c>
      <c r="K60" s="665">
        <v>1156</v>
      </c>
      <c r="L60" s="665">
        <v>1.0625</v>
      </c>
      <c r="M60" s="665">
        <v>68</v>
      </c>
      <c r="N60" s="665">
        <v>5</v>
      </c>
      <c r="O60" s="665">
        <v>340</v>
      </c>
      <c r="P60" s="678">
        <v>0.3125</v>
      </c>
      <c r="Q60" s="666">
        <v>68</v>
      </c>
    </row>
    <row r="61" spans="1:17" ht="14.4" customHeight="1" x14ac:dyDescent="0.3">
      <c r="A61" s="661" t="s">
        <v>7585</v>
      </c>
      <c r="B61" s="662" t="s">
        <v>7586</v>
      </c>
      <c r="C61" s="662" t="s">
        <v>5526</v>
      </c>
      <c r="D61" s="662" t="s">
        <v>7603</v>
      </c>
      <c r="E61" s="662" t="s">
        <v>7604</v>
      </c>
      <c r="F61" s="665">
        <v>4</v>
      </c>
      <c r="G61" s="665">
        <v>248</v>
      </c>
      <c r="H61" s="665">
        <v>1</v>
      </c>
      <c r="I61" s="665">
        <v>62</v>
      </c>
      <c r="J61" s="665">
        <v>7</v>
      </c>
      <c r="K61" s="665">
        <v>434</v>
      </c>
      <c r="L61" s="665">
        <v>1.75</v>
      </c>
      <c r="M61" s="665">
        <v>62</v>
      </c>
      <c r="N61" s="665">
        <v>2</v>
      </c>
      <c r="O61" s="665">
        <v>124</v>
      </c>
      <c r="P61" s="678">
        <v>0.5</v>
      </c>
      <c r="Q61" s="666">
        <v>62</v>
      </c>
    </row>
    <row r="62" spans="1:17" ht="14.4" customHeight="1" x14ac:dyDescent="0.3">
      <c r="A62" s="661" t="s">
        <v>7585</v>
      </c>
      <c r="B62" s="662" t="s">
        <v>7586</v>
      </c>
      <c r="C62" s="662" t="s">
        <v>5526</v>
      </c>
      <c r="D62" s="662" t="s">
        <v>7605</v>
      </c>
      <c r="E62" s="662" t="s">
        <v>7606</v>
      </c>
      <c r="F62" s="665">
        <v>83</v>
      </c>
      <c r="G62" s="665">
        <v>5063</v>
      </c>
      <c r="H62" s="665">
        <v>1</v>
      </c>
      <c r="I62" s="665">
        <v>61</v>
      </c>
      <c r="J62" s="665">
        <v>158</v>
      </c>
      <c r="K62" s="665">
        <v>9620</v>
      </c>
      <c r="L62" s="665">
        <v>1.9000592534070708</v>
      </c>
      <c r="M62" s="665">
        <v>60.88607594936709</v>
      </c>
      <c r="N62" s="665">
        <v>150</v>
      </c>
      <c r="O62" s="665">
        <v>9300</v>
      </c>
      <c r="P62" s="678">
        <v>1.8368556191981038</v>
      </c>
      <c r="Q62" s="666">
        <v>62</v>
      </c>
    </row>
    <row r="63" spans="1:17" ht="14.4" customHeight="1" x14ac:dyDescent="0.3">
      <c r="A63" s="661" t="s">
        <v>7585</v>
      </c>
      <c r="B63" s="662" t="s">
        <v>7586</v>
      </c>
      <c r="C63" s="662" t="s">
        <v>5526</v>
      </c>
      <c r="D63" s="662" t="s">
        <v>7607</v>
      </c>
      <c r="E63" s="662" t="s">
        <v>7608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394</v>
      </c>
      <c r="P63" s="678"/>
      <c r="Q63" s="666">
        <v>394</v>
      </c>
    </row>
    <row r="64" spans="1:17" ht="14.4" customHeight="1" x14ac:dyDescent="0.3">
      <c r="A64" s="661" t="s">
        <v>7585</v>
      </c>
      <c r="B64" s="662" t="s">
        <v>7586</v>
      </c>
      <c r="C64" s="662" t="s">
        <v>5526</v>
      </c>
      <c r="D64" s="662" t="s">
        <v>7609</v>
      </c>
      <c r="E64" s="662" t="s">
        <v>7610</v>
      </c>
      <c r="F64" s="665">
        <v>5</v>
      </c>
      <c r="G64" s="665">
        <v>405</v>
      </c>
      <c r="H64" s="665">
        <v>1</v>
      </c>
      <c r="I64" s="665">
        <v>81</v>
      </c>
      <c r="J64" s="665">
        <v>39</v>
      </c>
      <c r="K64" s="665">
        <v>3162</v>
      </c>
      <c r="L64" s="665">
        <v>7.8074074074074078</v>
      </c>
      <c r="M64" s="665">
        <v>81.07692307692308</v>
      </c>
      <c r="N64" s="665">
        <v>5</v>
      </c>
      <c r="O64" s="665">
        <v>410</v>
      </c>
      <c r="P64" s="678">
        <v>1.0123456790123457</v>
      </c>
      <c r="Q64" s="666">
        <v>82</v>
      </c>
    </row>
    <row r="65" spans="1:17" ht="14.4" customHeight="1" x14ac:dyDescent="0.3">
      <c r="A65" s="661" t="s">
        <v>7585</v>
      </c>
      <c r="B65" s="662" t="s">
        <v>7586</v>
      </c>
      <c r="C65" s="662" t="s">
        <v>5526</v>
      </c>
      <c r="D65" s="662" t="s">
        <v>7611</v>
      </c>
      <c r="E65" s="662" t="s">
        <v>7612</v>
      </c>
      <c r="F65" s="665">
        <v>77</v>
      </c>
      <c r="G65" s="665">
        <v>75999</v>
      </c>
      <c r="H65" s="665">
        <v>1</v>
      </c>
      <c r="I65" s="665">
        <v>987</v>
      </c>
      <c r="J65" s="665">
        <v>78</v>
      </c>
      <c r="K65" s="665">
        <v>76986</v>
      </c>
      <c r="L65" s="665">
        <v>1.0129870129870129</v>
      </c>
      <c r="M65" s="665">
        <v>987</v>
      </c>
      <c r="N65" s="665">
        <v>76</v>
      </c>
      <c r="O65" s="665">
        <v>75012</v>
      </c>
      <c r="P65" s="678">
        <v>0.98701298701298701</v>
      </c>
      <c r="Q65" s="666">
        <v>987</v>
      </c>
    </row>
    <row r="66" spans="1:17" ht="14.4" customHeight="1" x14ac:dyDescent="0.3">
      <c r="A66" s="661" t="s">
        <v>7585</v>
      </c>
      <c r="B66" s="662" t="s">
        <v>7586</v>
      </c>
      <c r="C66" s="662" t="s">
        <v>5526</v>
      </c>
      <c r="D66" s="662" t="s">
        <v>7613</v>
      </c>
      <c r="E66" s="662" t="s">
        <v>7614</v>
      </c>
      <c r="F66" s="665">
        <v>2</v>
      </c>
      <c r="G66" s="665">
        <v>126</v>
      </c>
      <c r="H66" s="665">
        <v>1</v>
      </c>
      <c r="I66" s="665">
        <v>63</v>
      </c>
      <c r="J66" s="665">
        <v>1</v>
      </c>
      <c r="K66" s="665">
        <v>63</v>
      </c>
      <c r="L66" s="665">
        <v>0.5</v>
      </c>
      <c r="M66" s="665">
        <v>63</v>
      </c>
      <c r="N66" s="665">
        <v>1</v>
      </c>
      <c r="O66" s="665">
        <v>63</v>
      </c>
      <c r="P66" s="678">
        <v>0.5</v>
      </c>
      <c r="Q66" s="666">
        <v>63</v>
      </c>
    </row>
    <row r="67" spans="1:17" ht="14.4" customHeight="1" x14ac:dyDescent="0.3">
      <c r="A67" s="661" t="s">
        <v>7585</v>
      </c>
      <c r="B67" s="662" t="s">
        <v>7586</v>
      </c>
      <c r="C67" s="662" t="s">
        <v>5526</v>
      </c>
      <c r="D67" s="662" t="s">
        <v>7615</v>
      </c>
      <c r="E67" s="662" t="s">
        <v>7616</v>
      </c>
      <c r="F67" s="665">
        <v>3</v>
      </c>
      <c r="G67" s="665">
        <v>51</v>
      </c>
      <c r="H67" s="665">
        <v>1</v>
      </c>
      <c r="I67" s="665">
        <v>17</v>
      </c>
      <c r="J67" s="665">
        <v>2</v>
      </c>
      <c r="K67" s="665">
        <v>34</v>
      </c>
      <c r="L67" s="665">
        <v>0.66666666666666663</v>
      </c>
      <c r="M67" s="665">
        <v>17</v>
      </c>
      <c r="N67" s="665">
        <v>5</v>
      </c>
      <c r="O67" s="665">
        <v>85</v>
      </c>
      <c r="P67" s="678">
        <v>1.6666666666666667</v>
      </c>
      <c r="Q67" s="666">
        <v>17</v>
      </c>
    </row>
    <row r="68" spans="1:17" ht="14.4" customHeight="1" x14ac:dyDescent="0.3">
      <c r="A68" s="661" t="s">
        <v>7585</v>
      </c>
      <c r="B68" s="662" t="s">
        <v>7586</v>
      </c>
      <c r="C68" s="662" t="s">
        <v>5526</v>
      </c>
      <c r="D68" s="662" t="s">
        <v>7617</v>
      </c>
      <c r="E68" s="662" t="s">
        <v>7618</v>
      </c>
      <c r="F68" s="665"/>
      <c r="G68" s="665"/>
      <c r="H68" s="665"/>
      <c r="I68" s="665"/>
      <c r="J68" s="665">
        <v>1</v>
      </c>
      <c r="K68" s="665">
        <v>107</v>
      </c>
      <c r="L68" s="665"/>
      <c r="M68" s="665">
        <v>107</v>
      </c>
      <c r="N68" s="665"/>
      <c r="O68" s="665"/>
      <c r="P68" s="678"/>
      <c r="Q68" s="666"/>
    </row>
    <row r="69" spans="1:17" ht="14.4" customHeight="1" x14ac:dyDescent="0.3">
      <c r="A69" s="661" t="s">
        <v>7585</v>
      </c>
      <c r="B69" s="662" t="s">
        <v>7586</v>
      </c>
      <c r="C69" s="662" t="s">
        <v>5526</v>
      </c>
      <c r="D69" s="662" t="s">
        <v>7619</v>
      </c>
      <c r="E69" s="662" t="s">
        <v>7620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94</v>
      </c>
      <c r="P69" s="678"/>
      <c r="Q69" s="666">
        <v>47</v>
      </c>
    </row>
    <row r="70" spans="1:17" ht="14.4" customHeight="1" x14ac:dyDescent="0.3">
      <c r="A70" s="661" t="s">
        <v>7585</v>
      </c>
      <c r="B70" s="662" t="s">
        <v>7586</v>
      </c>
      <c r="C70" s="662" t="s">
        <v>5526</v>
      </c>
      <c r="D70" s="662" t="s">
        <v>7621</v>
      </c>
      <c r="E70" s="662" t="s">
        <v>7622</v>
      </c>
      <c r="F70" s="665">
        <v>4</v>
      </c>
      <c r="G70" s="665">
        <v>240</v>
      </c>
      <c r="H70" s="665">
        <v>1</v>
      </c>
      <c r="I70" s="665">
        <v>60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7585</v>
      </c>
      <c r="B71" s="662" t="s">
        <v>7586</v>
      </c>
      <c r="C71" s="662" t="s">
        <v>5526</v>
      </c>
      <c r="D71" s="662" t="s">
        <v>7623</v>
      </c>
      <c r="E71" s="662" t="s">
        <v>7624</v>
      </c>
      <c r="F71" s="665">
        <v>1</v>
      </c>
      <c r="G71" s="665">
        <v>19</v>
      </c>
      <c r="H71" s="665">
        <v>1</v>
      </c>
      <c r="I71" s="665">
        <v>19</v>
      </c>
      <c r="J71" s="665">
        <v>2</v>
      </c>
      <c r="K71" s="665">
        <v>38</v>
      </c>
      <c r="L71" s="665">
        <v>2</v>
      </c>
      <c r="M71" s="665">
        <v>19</v>
      </c>
      <c r="N71" s="665">
        <v>1</v>
      </c>
      <c r="O71" s="665">
        <v>19</v>
      </c>
      <c r="P71" s="678">
        <v>1</v>
      </c>
      <c r="Q71" s="666">
        <v>19</v>
      </c>
    </row>
    <row r="72" spans="1:17" ht="14.4" customHeight="1" x14ac:dyDescent="0.3">
      <c r="A72" s="661" t="s">
        <v>7585</v>
      </c>
      <c r="B72" s="662" t="s">
        <v>7586</v>
      </c>
      <c r="C72" s="662" t="s">
        <v>5526</v>
      </c>
      <c r="D72" s="662" t="s">
        <v>7625</v>
      </c>
      <c r="E72" s="662" t="s">
        <v>7626</v>
      </c>
      <c r="F72" s="665">
        <v>5</v>
      </c>
      <c r="G72" s="665">
        <v>7235</v>
      </c>
      <c r="H72" s="665">
        <v>1</v>
      </c>
      <c r="I72" s="665">
        <v>1447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7585</v>
      </c>
      <c r="B73" s="662" t="s">
        <v>7586</v>
      </c>
      <c r="C73" s="662" t="s">
        <v>5526</v>
      </c>
      <c r="D73" s="662" t="s">
        <v>7627</v>
      </c>
      <c r="E73" s="662" t="s">
        <v>7628</v>
      </c>
      <c r="F73" s="665"/>
      <c r="G73" s="665"/>
      <c r="H73" s="665"/>
      <c r="I73" s="665"/>
      <c r="J73" s="665">
        <v>1</v>
      </c>
      <c r="K73" s="665">
        <v>391</v>
      </c>
      <c r="L73" s="665"/>
      <c r="M73" s="665">
        <v>391</v>
      </c>
      <c r="N73" s="665"/>
      <c r="O73" s="665"/>
      <c r="P73" s="678"/>
      <c r="Q73" s="666"/>
    </row>
    <row r="74" spans="1:17" ht="14.4" customHeight="1" x14ac:dyDescent="0.3">
      <c r="A74" s="661" t="s">
        <v>7585</v>
      </c>
      <c r="B74" s="662" t="s">
        <v>7586</v>
      </c>
      <c r="C74" s="662" t="s">
        <v>5526</v>
      </c>
      <c r="D74" s="662" t="s">
        <v>7629</v>
      </c>
      <c r="E74" s="662" t="s">
        <v>7630</v>
      </c>
      <c r="F74" s="665">
        <v>3</v>
      </c>
      <c r="G74" s="665">
        <v>1383</v>
      </c>
      <c r="H74" s="665">
        <v>1</v>
      </c>
      <c r="I74" s="665">
        <v>461</v>
      </c>
      <c r="J74" s="665">
        <v>1</v>
      </c>
      <c r="K74" s="665">
        <v>462</v>
      </c>
      <c r="L74" s="665">
        <v>0.33405639913232105</v>
      </c>
      <c r="M74" s="665">
        <v>462</v>
      </c>
      <c r="N74" s="665"/>
      <c r="O74" s="665"/>
      <c r="P74" s="678"/>
      <c r="Q74" s="666"/>
    </row>
    <row r="75" spans="1:17" ht="14.4" customHeight="1" x14ac:dyDescent="0.3">
      <c r="A75" s="661" t="s">
        <v>7585</v>
      </c>
      <c r="B75" s="662" t="s">
        <v>7586</v>
      </c>
      <c r="C75" s="662" t="s">
        <v>5526</v>
      </c>
      <c r="D75" s="662" t="s">
        <v>7631</v>
      </c>
      <c r="E75" s="662" t="s">
        <v>7632</v>
      </c>
      <c r="F75" s="665">
        <v>24</v>
      </c>
      <c r="G75" s="665">
        <v>20424</v>
      </c>
      <c r="H75" s="665">
        <v>1</v>
      </c>
      <c r="I75" s="665">
        <v>851</v>
      </c>
      <c r="J75" s="665">
        <v>26</v>
      </c>
      <c r="K75" s="665">
        <v>22145</v>
      </c>
      <c r="L75" s="665">
        <v>1.0842636114375246</v>
      </c>
      <c r="M75" s="665">
        <v>851.73076923076928</v>
      </c>
      <c r="N75" s="665">
        <v>25</v>
      </c>
      <c r="O75" s="665">
        <v>21300</v>
      </c>
      <c r="P75" s="678">
        <v>1.0428907168037602</v>
      </c>
      <c r="Q75" s="666">
        <v>852</v>
      </c>
    </row>
    <row r="76" spans="1:17" ht="14.4" customHeight="1" x14ac:dyDescent="0.3">
      <c r="A76" s="661" t="s">
        <v>7585</v>
      </c>
      <c r="B76" s="662" t="s">
        <v>7586</v>
      </c>
      <c r="C76" s="662" t="s">
        <v>5526</v>
      </c>
      <c r="D76" s="662" t="s">
        <v>7633</v>
      </c>
      <c r="E76" s="662" t="s">
        <v>7634</v>
      </c>
      <c r="F76" s="665">
        <v>1</v>
      </c>
      <c r="G76" s="665">
        <v>236</v>
      </c>
      <c r="H76" s="665">
        <v>1</v>
      </c>
      <c r="I76" s="665">
        <v>236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7585</v>
      </c>
      <c r="B77" s="662" t="s">
        <v>7586</v>
      </c>
      <c r="C77" s="662" t="s">
        <v>5526</v>
      </c>
      <c r="D77" s="662" t="s">
        <v>7635</v>
      </c>
      <c r="E77" s="662" t="s">
        <v>7636</v>
      </c>
      <c r="F77" s="665">
        <v>1</v>
      </c>
      <c r="G77" s="665">
        <v>308</v>
      </c>
      <c r="H77" s="665">
        <v>1</v>
      </c>
      <c r="I77" s="665">
        <v>308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7585</v>
      </c>
      <c r="B78" s="662" t="s">
        <v>7586</v>
      </c>
      <c r="C78" s="662" t="s">
        <v>5526</v>
      </c>
      <c r="D78" s="662" t="s">
        <v>7637</v>
      </c>
      <c r="E78" s="662" t="s">
        <v>7638</v>
      </c>
      <c r="F78" s="665">
        <v>1</v>
      </c>
      <c r="G78" s="665">
        <v>1210</v>
      </c>
      <c r="H78" s="665">
        <v>1</v>
      </c>
      <c r="I78" s="665">
        <v>1210</v>
      </c>
      <c r="J78" s="665">
        <v>1</v>
      </c>
      <c r="K78" s="665">
        <v>1214</v>
      </c>
      <c r="L78" s="665">
        <v>1.0033057851239668</v>
      </c>
      <c r="M78" s="665">
        <v>1214</v>
      </c>
      <c r="N78" s="665">
        <v>1</v>
      </c>
      <c r="O78" s="665">
        <v>1216</v>
      </c>
      <c r="P78" s="678">
        <v>1.0049586776859505</v>
      </c>
      <c r="Q78" s="666">
        <v>1216</v>
      </c>
    </row>
    <row r="79" spans="1:17" ht="14.4" customHeight="1" x14ac:dyDescent="0.3">
      <c r="A79" s="661" t="s">
        <v>7585</v>
      </c>
      <c r="B79" s="662" t="s">
        <v>7586</v>
      </c>
      <c r="C79" s="662" t="s">
        <v>5526</v>
      </c>
      <c r="D79" s="662" t="s">
        <v>7639</v>
      </c>
      <c r="E79" s="662" t="s">
        <v>7640</v>
      </c>
      <c r="F79" s="665">
        <v>1</v>
      </c>
      <c r="G79" s="665">
        <v>783</v>
      </c>
      <c r="H79" s="665">
        <v>1</v>
      </c>
      <c r="I79" s="665">
        <v>783</v>
      </c>
      <c r="J79" s="665">
        <v>3</v>
      </c>
      <c r="K79" s="665">
        <v>2351</v>
      </c>
      <c r="L79" s="665">
        <v>3.0025542784163473</v>
      </c>
      <c r="M79" s="665">
        <v>783.66666666666663</v>
      </c>
      <c r="N79" s="665">
        <v>4</v>
      </c>
      <c r="O79" s="665">
        <v>3144</v>
      </c>
      <c r="P79" s="678">
        <v>4.0153256704980844</v>
      </c>
      <c r="Q79" s="666">
        <v>786</v>
      </c>
    </row>
    <row r="80" spans="1:17" ht="14.4" customHeight="1" x14ac:dyDescent="0.3">
      <c r="A80" s="661" t="s">
        <v>7585</v>
      </c>
      <c r="B80" s="662" t="s">
        <v>7586</v>
      </c>
      <c r="C80" s="662" t="s">
        <v>5526</v>
      </c>
      <c r="D80" s="662" t="s">
        <v>7641</v>
      </c>
      <c r="E80" s="662" t="s">
        <v>7642</v>
      </c>
      <c r="F80" s="665">
        <v>2</v>
      </c>
      <c r="G80" s="665">
        <v>1194</v>
      </c>
      <c r="H80" s="665">
        <v>1</v>
      </c>
      <c r="I80" s="665">
        <v>597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7585</v>
      </c>
      <c r="B81" s="662" t="s">
        <v>7586</v>
      </c>
      <c r="C81" s="662" t="s">
        <v>5526</v>
      </c>
      <c r="D81" s="662" t="s">
        <v>7643</v>
      </c>
      <c r="E81" s="662" t="s">
        <v>7644</v>
      </c>
      <c r="F81" s="665"/>
      <c r="G81" s="665"/>
      <c r="H81" s="665"/>
      <c r="I81" s="665"/>
      <c r="J81" s="665">
        <v>2</v>
      </c>
      <c r="K81" s="665">
        <v>456</v>
      </c>
      <c r="L81" s="665"/>
      <c r="M81" s="665">
        <v>228</v>
      </c>
      <c r="N81" s="665">
        <v>1</v>
      </c>
      <c r="O81" s="665">
        <v>228</v>
      </c>
      <c r="P81" s="678"/>
      <c r="Q81" s="666">
        <v>228</v>
      </c>
    </row>
    <row r="82" spans="1:17" ht="14.4" customHeight="1" x14ac:dyDescent="0.3">
      <c r="A82" s="661" t="s">
        <v>7585</v>
      </c>
      <c r="B82" s="662" t="s">
        <v>7586</v>
      </c>
      <c r="C82" s="662" t="s">
        <v>5526</v>
      </c>
      <c r="D82" s="662" t="s">
        <v>7645</v>
      </c>
      <c r="E82" s="662" t="s">
        <v>7646</v>
      </c>
      <c r="F82" s="665">
        <v>2</v>
      </c>
      <c r="G82" s="665">
        <v>314</v>
      </c>
      <c r="H82" s="665">
        <v>1</v>
      </c>
      <c r="I82" s="665">
        <v>157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7585</v>
      </c>
      <c r="B83" s="662" t="s">
        <v>7586</v>
      </c>
      <c r="C83" s="662" t="s">
        <v>5526</v>
      </c>
      <c r="D83" s="662" t="s">
        <v>7647</v>
      </c>
      <c r="E83" s="662" t="s">
        <v>7648</v>
      </c>
      <c r="F83" s="665">
        <v>1</v>
      </c>
      <c r="G83" s="665">
        <v>460</v>
      </c>
      <c r="H83" s="665">
        <v>1</v>
      </c>
      <c r="I83" s="665">
        <v>460</v>
      </c>
      <c r="J83" s="665">
        <v>1</v>
      </c>
      <c r="K83" s="665">
        <v>461</v>
      </c>
      <c r="L83" s="665">
        <v>1.0021739130434784</v>
      </c>
      <c r="M83" s="665">
        <v>461</v>
      </c>
      <c r="N83" s="665">
        <v>1</v>
      </c>
      <c r="O83" s="665">
        <v>461</v>
      </c>
      <c r="P83" s="678">
        <v>1.0021739130434784</v>
      </c>
      <c r="Q83" s="666">
        <v>461</v>
      </c>
    </row>
    <row r="84" spans="1:17" ht="14.4" customHeight="1" x14ac:dyDescent="0.3">
      <c r="A84" s="661" t="s">
        <v>7585</v>
      </c>
      <c r="B84" s="662" t="s">
        <v>7586</v>
      </c>
      <c r="C84" s="662" t="s">
        <v>5526</v>
      </c>
      <c r="D84" s="662" t="s">
        <v>7649</v>
      </c>
      <c r="E84" s="662" t="s">
        <v>7650</v>
      </c>
      <c r="F84" s="665">
        <v>5</v>
      </c>
      <c r="G84" s="665">
        <v>2800</v>
      </c>
      <c r="H84" s="665">
        <v>1</v>
      </c>
      <c r="I84" s="665">
        <v>560</v>
      </c>
      <c r="J84" s="665">
        <v>1</v>
      </c>
      <c r="K84" s="665">
        <v>561</v>
      </c>
      <c r="L84" s="665">
        <v>0.20035714285714284</v>
      </c>
      <c r="M84" s="665">
        <v>561</v>
      </c>
      <c r="N84" s="665">
        <v>1</v>
      </c>
      <c r="O84" s="665">
        <v>561</v>
      </c>
      <c r="P84" s="678">
        <v>0.20035714285714284</v>
      </c>
      <c r="Q84" s="666">
        <v>561</v>
      </c>
    </row>
    <row r="85" spans="1:17" ht="14.4" customHeight="1" x14ac:dyDescent="0.3">
      <c r="A85" s="661" t="s">
        <v>7585</v>
      </c>
      <c r="B85" s="662" t="s">
        <v>7586</v>
      </c>
      <c r="C85" s="662" t="s">
        <v>5526</v>
      </c>
      <c r="D85" s="662" t="s">
        <v>7651</v>
      </c>
      <c r="E85" s="662" t="s">
        <v>7652</v>
      </c>
      <c r="F85" s="665">
        <v>4</v>
      </c>
      <c r="G85" s="665">
        <v>524</v>
      </c>
      <c r="H85" s="665">
        <v>1</v>
      </c>
      <c r="I85" s="665">
        <v>131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7585</v>
      </c>
      <c r="B86" s="662" t="s">
        <v>7586</v>
      </c>
      <c r="C86" s="662" t="s">
        <v>5526</v>
      </c>
      <c r="D86" s="662" t="s">
        <v>7653</v>
      </c>
      <c r="E86" s="662" t="s">
        <v>7654</v>
      </c>
      <c r="F86" s="665">
        <v>2</v>
      </c>
      <c r="G86" s="665">
        <v>824</v>
      </c>
      <c r="H86" s="665">
        <v>1</v>
      </c>
      <c r="I86" s="665">
        <v>412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7585</v>
      </c>
      <c r="B87" s="662" t="s">
        <v>7586</v>
      </c>
      <c r="C87" s="662" t="s">
        <v>5526</v>
      </c>
      <c r="D87" s="662" t="s">
        <v>7655</v>
      </c>
      <c r="E87" s="662" t="s">
        <v>7656</v>
      </c>
      <c r="F87" s="665"/>
      <c r="G87" s="665"/>
      <c r="H87" s="665"/>
      <c r="I87" s="665"/>
      <c r="J87" s="665">
        <v>2</v>
      </c>
      <c r="K87" s="665">
        <v>1880</v>
      </c>
      <c r="L87" s="665"/>
      <c r="M87" s="665">
        <v>940</v>
      </c>
      <c r="N87" s="665">
        <v>1</v>
      </c>
      <c r="O87" s="665">
        <v>940</v>
      </c>
      <c r="P87" s="678"/>
      <c r="Q87" s="666">
        <v>940</v>
      </c>
    </row>
    <row r="88" spans="1:17" ht="14.4" customHeight="1" x14ac:dyDescent="0.3">
      <c r="A88" s="661" t="s">
        <v>7585</v>
      </c>
      <c r="B88" s="662" t="s">
        <v>7586</v>
      </c>
      <c r="C88" s="662" t="s">
        <v>5526</v>
      </c>
      <c r="D88" s="662" t="s">
        <v>7657</v>
      </c>
      <c r="E88" s="662" t="s">
        <v>7658</v>
      </c>
      <c r="F88" s="665">
        <v>2</v>
      </c>
      <c r="G88" s="665">
        <v>788</v>
      </c>
      <c r="H88" s="665">
        <v>1</v>
      </c>
      <c r="I88" s="665">
        <v>394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7585</v>
      </c>
      <c r="B89" s="662" t="s">
        <v>7586</v>
      </c>
      <c r="C89" s="662" t="s">
        <v>5526</v>
      </c>
      <c r="D89" s="662" t="s">
        <v>7659</v>
      </c>
      <c r="E89" s="662" t="s">
        <v>7660</v>
      </c>
      <c r="F89" s="665">
        <v>4</v>
      </c>
      <c r="G89" s="665">
        <v>2292</v>
      </c>
      <c r="H89" s="665">
        <v>1</v>
      </c>
      <c r="I89" s="665">
        <v>573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7585</v>
      </c>
      <c r="B90" s="662" t="s">
        <v>7586</v>
      </c>
      <c r="C90" s="662" t="s">
        <v>5526</v>
      </c>
      <c r="D90" s="662" t="s">
        <v>7661</v>
      </c>
      <c r="E90" s="662" t="s">
        <v>7662</v>
      </c>
      <c r="F90" s="665">
        <v>1579</v>
      </c>
      <c r="G90" s="665">
        <v>45791</v>
      </c>
      <c r="H90" s="665">
        <v>1</v>
      </c>
      <c r="I90" s="665">
        <v>29</v>
      </c>
      <c r="J90" s="665">
        <v>1670</v>
      </c>
      <c r="K90" s="665">
        <v>49282</v>
      </c>
      <c r="L90" s="665">
        <v>1.0762376886287699</v>
      </c>
      <c r="M90" s="665">
        <v>29.510179640718562</v>
      </c>
      <c r="N90" s="665">
        <v>1432</v>
      </c>
      <c r="O90" s="665">
        <v>42960</v>
      </c>
      <c r="P90" s="678">
        <v>0.93817562403092314</v>
      </c>
      <c r="Q90" s="666">
        <v>30</v>
      </c>
    </row>
    <row r="91" spans="1:17" ht="14.4" customHeight="1" x14ac:dyDescent="0.3">
      <c r="A91" s="661" t="s">
        <v>7585</v>
      </c>
      <c r="B91" s="662" t="s">
        <v>7586</v>
      </c>
      <c r="C91" s="662" t="s">
        <v>5526</v>
      </c>
      <c r="D91" s="662" t="s">
        <v>7663</v>
      </c>
      <c r="E91" s="662" t="s">
        <v>7664</v>
      </c>
      <c r="F91" s="665">
        <v>4</v>
      </c>
      <c r="G91" s="665">
        <v>200</v>
      </c>
      <c r="H91" s="665">
        <v>1</v>
      </c>
      <c r="I91" s="665">
        <v>50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7585</v>
      </c>
      <c r="B92" s="662" t="s">
        <v>7586</v>
      </c>
      <c r="C92" s="662" t="s">
        <v>5526</v>
      </c>
      <c r="D92" s="662" t="s">
        <v>7665</v>
      </c>
      <c r="E92" s="662" t="s">
        <v>7666</v>
      </c>
      <c r="F92" s="665">
        <v>140</v>
      </c>
      <c r="G92" s="665">
        <v>1680</v>
      </c>
      <c r="H92" s="665">
        <v>1</v>
      </c>
      <c r="I92" s="665">
        <v>12</v>
      </c>
      <c r="J92" s="665">
        <v>166</v>
      </c>
      <c r="K92" s="665">
        <v>1968</v>
      </c>
      <c r="L92" s="665">
        <v>1.1714285714285715</v>
      </c>
      <c r="M92" s="665">
        <v>11.855421686746988</v>
      </c>
      <c r="N92" s="665">
        <v>190</v>
      </c>
      <c r="O92" s="665">
        <v>2280</v>
      </c>
      <c r="P92" s="678">
        <v>1.3571428571428572</v>
      </c>
      <c r="Q92" s="666">
        <v>12</v>
      </c>
    </row>
    <row r="93" spans="1:17" ht="14.4" customHeight="1" x14ac:dyDescent="0.3">
      <c r="A93" s="661" t="s">
        <v>7585</v>
      </c>
      <c r="B93" s="662" t="s">
        <v>7586</v>
      </c>
      <c r="C93" s="662" t="s">
        <v>5526</v>
      </c>
      <c r="D93" s="662" t="s">
        <v>7667</v>
      </c>
      <c r="E93" s="662" t="s">
        <v>7668</v>
      </c>
      <c r="F93" s="665">
        <v>6</v>
      </c>
      <c r="G93" s="665">
        <v>1086</v>
      </c>
      <c r="H93" s="665">
        <v>1</v>
      </c>
      <c r="I93" s="665">
        <v>181</v>
      </c>
      <c r="J93" s="665">
        <v>1</v>
      </c>
      <c r="K93" s="665">
        <v>182</v>
      </c>
      <c r="L93" s="665">
        <v>0.16758747697974216</v>
      </c>
      <c r="M93" s="665">
        <v>182</v>
      </c>
      <c r="N93" s="665">
        <v>2</v>
      </c>
      <c r="O93" s="665">
        <v>364</v>
      </c>
      <c r="P93" s="678">
        <v>0.33517495395948432</v>
      </c>
      <c r="Q93" s="666">
        <v>182</v>
      </c>
    </row>
    <row r="94" spans="1:17" ht="14.4" customHeight="1" x14ac:dyDescent="0.3">
      <c r="A94" s="661" t="s">
        <v>7585</v>
      </c>
      <c r="B94" s="662" t="s">
        <v>7586</v>
      </c>
      <c r="C94" s="662" t="s">
        <v>5526</v>
      </c>
      <c r="D94" s="662" t="s">
        <v>7669</v>
      </c>
      <c r="E94" s="662" t="s">
        <v>7670</v>
      </c>
      <c r="F94" s="665">
        <v>93</v>
      </c>
      <c r="G94" s="665">
        <v>6603</v>
      </c>
      <c r="H94" s="665">
        <v>1</v>
      </c>
      <c r="I94" s="665">
        <v>71</v>
      </c>
      <c r="J94" s="665">
        <v>50</v>
      </c>
      <c r="K94" s="665">
        <v>3555</v>
      </c>
      <c r="L94" s="665">
        <v>0.538391640163562</v>
      </c>
      <c r="M94" s="665">
        <v>71.099999999999994</v>
      </c>
      <c r="N94" s="665">
        <v>6</v>
      </c>
      <c r="O94" s="665">
        <v>432</v>
      </c>
      <c r="P94" s="678">
        <v>6.5424806905951843E-2</v>
      </c>
      <c r="Q94" s="666">
        <v>72</v>
      </c>
    </row>
    <row r="95" spans="1:17" ht="14.4" customHeight="1" x14ac:dyDescent="0.3">
      <c r="A95" s="661" t="s">
        <v>7585</v>
      </c>
      <c r="B95" s="662" t="s">
        <v>7586</v>
      </c>
      <c r="C95" s="662" t="s">
        <v>5526</v>
      </c>
      <c r="D95" s="662" t="s">
        <v>7671</v>
      </c>
      <c r="E95" s="662" t="s">
        <v>7672</v>
      </c>
      <c r="F95" s="665">
        <v>5</v>
      </c>
      <c r="G95" s="665">
        <v>910</v>
      </c>
      <c r="H95" s="665">
        <v>1</v>
      </c>
      <c r="I95" s="665">
        <v>182</v>
      </c>
      <c r="J95" s="665"/>
      <c r="K95" s="665"/>
      <c r="L95" s="665"/>
      <c r="M95" s="665"/>
      <c r="N95" s="665">
        <v>2</v>
      </c>
      <c r="O95" s="665">
        <v>366</v>
      </c>
      <c r="P95" s="678">
        <v>0.40219780219780221</v>
      </c>
      <c r="Q95" s="666">
        <v>183</v>
      </c>
    </row>
    <row r="96" spans="1:17" ht="14.4" customHeight="1" x14ac:dyDescent="0.3">
      <c r="A96" s="661" t="s">
        <v>7585</v>
      </c>
      <c r="B96" s="662" t="s">
        <v>7586</v>
      </c>
      <c r="C96" s="662" t="s">
        <v>5526</v>
      </c>
      <c r="D96" s="662" t="s">
        <v>7673</v>
      </c>
      <c r="E96" s="662" t="s">
        <v>7674</v>
      </c>
      <c r="F96" s="665">
        <v>738</v>
      </c>
      <c r="G96" s="665">
        <v>108486</v>
      </c>
      <c r="H96" s="665">
        <v>1</v>
      </c>
      <c r="I96" s="665">
        <v>147</v>
      </c>
      <c r="J96" s="665">
        <v>875</v>
      </c>
      <c r="K96" s="665">
        <v>128822</v>
      </c>
      <c r="L96" s="665">
        <v>1.1874527588813304</v>
      </c>
      <c r="M96" s="665">
        <v>147.22514285714286</v>
      </c>
      <c r="N96" s="665">
        <v>692</v>
      </c>
      <c r="O96" s="665">
        <v>102416</v>
      </c>
      <c r="P96" s="678">
        <v>0.94404807993658169</v>
      </c>
      <c r="Q96" s="666">
        <v>148</v>
      </c>
    </row>
    <row r="97" spans="1:17" ht="14.4" customHeight="1" x14ac:dyDescent="0.3">
      <c r="A97" s="661" t="s">
        <v>7585</v>
      </c>
      <c r="B97" s="662" t="s">
        <v>7586</v>
      </c>
      <c r="C97" s="662" t="s">
        <v>5526</v>
      </c>
      <c r="D97" s="662" t="s">
        <v>7675</v>
      </c>
      <c r="E97" s="662" t="s">
        <v>7676</v>
      </c>
      <c r="F97" s="665">
        <v>1752</v>
      </c>
      <c r="G97" s="665">
        <v>50808</v>
      </c>
      <c r="H97" s="665">
        <v>1</v>
      </c>
      <c r="I97" s="665">
        <v>29</v>
      </c>
      <c r="J97" s="665">
        <v>1808</v>
      </c>
      <c r="K97" s="665">
        <v>53376</v>
      </c>
      <c r="L97" s="665">
        <v>1.0505432215399151</v>
      </c>
      <c r="M97" s="665">
        <v>29.522123893805311</v>
      </c>
      <c r="N97" s="665">
        <v>1486</v>
      </c>
      <c r="O97" s="665">
        <v>44580</v>
      </c>
      <c r="P97" s="678">
        <v>0.87742087860179496</v>
      </c>
      <c r="Q97" s="666">
        <v>30</v>
      </c>
    </row>
    <row r="98" spans="1:17" ht="14.4" customHeight="1" x14ac:dyDescent="0.3">
      <c r="A98" s="661" t="s">
        <v>7585</v>
      </c>
      <c r="B98" s="662" t="s">
        <v>7586</v>
      </c>
      <c r="C98" s="662" t="s">
        <v>5526</v>
      </c>
      <c r="D98" s="662" t="s">
        <v>7677</v>
      </c>
      <c r="E98" s="662" t="s">
        <v>7678</v>
      </c>
      <c r="F98" s="665">
        <v>315</v>
      </c>
      <c r="G98" s="665">
        <v>9765</v>
      </c>
      <c r="H98" s="665">
        <v>1</v>
      </c>
      <c r="I98" s="665">
        <v>31</v>
      </c>
      <c r="J98" s="665">
        <v>360</v>
      </c>
      <c r="K98" s="665">
        <v>11160</v>
      </c>
      <c r="L98" s="665">
        <v>1.1428571428571428</v>
      </c>
      <c r="M98" s="665">
        <v>31</v>
      </c>
      <c r="N98" s="665">
        <v>314</v>
      </c>
      <c r="O98" s="665">
        <v>9734</v>
      </c>
      <c r="P98" s="678">
        <v>0.99682539682539684</v>
      </c>
      <c r="Q98" s="666">
        <v>31</v>
      </c>
    </row>
    <row r="99" spans="1:17" ht="14.4" customHeight="1" x14ac:dyDescent="0.3">
      <c r="A99" s="661" t="s">
        <v>7585</v>
      </c>
      <c r="B99" s="662" t="s">
        <v>7586</v>
      </c>
      <c r="C99" s="662" t="s">
        <v>5526</v>
      </c>
      <c r="D99" s="662" t="s">
        <v>7679</v>
      </c>
      <c r="E99" s="662" t="s">
        <v>7680</v>
      </c>
      <c r="F99" s="665">
        <v>755</v>
      </c>
      <c r="G99" s="665">
        <v>20385</v>
      </c>
      <c r="H99" s="665">
        <v>1</v>
      </c>
      <c r="I99" s="665">
        <v>27</v>
      </c>
      <c r="J99" s="665">
        <v>852</v>
      </c>
      <c r="K99" s="665">
        <v>22896</v>
      </c>
      <c r="L99" s="665">
        <v>1.12317880794702</v>
      </c>
      <c r="M99" s="665">
        <v>26.87323943661972</v>
      </c>
      <c r="N99" s="665">
        <v>699</v>
      </c>
      <c r="O99" s="665">
        <v>18873</v>
      </c>
      <c r="P99" s="678">
        <v>0.92582781456953644</v>
      </c>
      <c r="Q99" s="666">
        <v>27</v>
      </c>
    </row>
    <row r="100" spans="1:17" ht="14.4" customHeight="1" x14ac:dyDescent="0.3">
      <c r="A100" s="661" t="s">
        <v>7585</v>
      </c>
      <c r="B100" s="662" t="s">
        <v>7586</v>
      </c>
      <c r="C100" s="662" t="s">
        <v>5526</v>
      </c>
      <c r="D100" s="662" t="s">
        <v>7681</v>
      </c>
      <c r="E100" s="662" t="s">
        <v>7682</v>
      </c>
      <c r="F100" s="665"/>
      <c r="G100" s="665"/>
      <c r="H100" s="665"/>
      <c r="I100" s="665"/>
      <c r="J100" s="665"/>
      <c r="K100" s="665"/>
      <c r="L100" s="665"/>
      <c r="M100" s="665"/>
      <c r="N100" s="665">
        <v>2</v>
      </c>
      <c r="O100" s="665">
        <v>510</v>
      </c>
      <c r="P100" s="678"/>
      <c r="Q100" s="666">
        <v>255</v>
      </c>
    </row>
    <row r="101" spans="1:17" ht="14.4" customHeight="1" x14ac:dyDescent="0.3">
      <c r="A101" s="661" t="s">
        <v>7585</v>
      </c>
      <c r="B101" s="662" t="s">
        <v>7586</v>
      </c>
      <c r="C101" s="662" t="s">
        <v>5526</v>
      </c>
      <c r="D101" s="662" t="s">
        <v>7683</v>
      </c>
      <c r="E101" s="662" t="s">
        <v>7684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22</v>
      </c>
      <c r="P101" s="678"/>
      <c r="Q101" s="666">
        <v>22</v>
      </c>
    </row>
    <row r="102" spans="1:17" ht="14.4" customHeight="1" x14ac:dyDescent="0.3">
      <c r="A102" s="661" t="s">
        <v>7585</v>
      </c>
      <c r="B102" s="662" t="s">
        <v>7586</v>
      </c>
      <c r="C102" s="662" t="s">
        <v>5526</v>
      </c>
      <c r="D102" s="662" t="s">
        <v>7685</v>
      </c>
      <c r="E102" s="662" t="s">
        <v>7686</v>
      </c>
      <c r="F102" s="665">
        <v>799</v>
      </c>
      <c r="G102" s="665">
        <v>19975</v>
      </c>
      <c r="H102" s="665">
        <v>1</v>
      </c>
      <c r="I102" s="665">
        <v>25</v>
      </c>
      <c r="J102" s="665">
        <v>851</v>
      </c>
      <c r="K102" s="665">
        <v>21175</v>
      </c>
      <c r="L102" s="665">
        <v>1.0600750938673342</v>
      </c>
      <c r="M102" s="665">
        <v>24.882491186839012</v>
      </c>
      <c r="N102" s="665">
        <v>740</v>
      </c>
      <c r="O102" s="665">
        <v>18500</v>
      </c>
      <c r="P102" s="678">
        <v>0.92615769712140172</v>
      </c>
      <c r="Q102" s="666">
        <v>25</v>
      </c>
    </row>
    <row r="103" spans="1:17" ht="14.4" customHeight="1" x14ac:dyDescent="0.3">
      <c r="A103" s="661" t="s">
        <v>7585</v>
      </c>
      <c r="B103" s="662" t="s">
        <v>7586</v>
      </c>
      <c r="C103" s="662" t="s">
        <v>5526</v>
      </c>
      <c r="D103" s="662" t="s">
        <v>7687</v>
      </c>
      <c r="E103" s="662" t="s">
        <v>7688</v>
      </c>
      <c r="F103" s="665">
        <v>4</v>
      </c>
      <c r="G103" s="665">
        <v>132</v>
      </c>
      <c r="H103" s="665">
        <v>1</v>
      </c>
      <c r="I103" s="665">
        <v>33</v>
      </c>
      <c r="J103" s="665">
        <v>2</v>
      </c>
      <c r="K103" s="665">
        <v>66</v>
      </c>
      <c r="L103" s="665">
        <v>0.5</v>
      </c>
      <c r="M103" s="665">
        <v>33</v>
      </c>
      <c r="N103" s="665">
        <v>2</v>
      </c>
      <c r="O103" s="665">
        <v>66</v>
      </c>
      <c r="P103" s="678">
        <v>0.5</v>
      </c>
      <c r="Q103" s="666">
        <v>33</v>
      </c>
    </row>
    <row r="104" spans="1:17" ht="14.4" customHeight="1" x14ac:dyDescent="0.3">
      <c r="A104" s="661" t="s">
        <v>7585</v>
      </c>
      <c r="B104" s="662" t="s">
        <v>7586</v>
      </c>
      <c r="C104" s="662" t="s">
        <v>5526</v>
      </c>
      <c r="D104" s="662" t="s">
        <v>7689</v>
      </c>
      <c r="E104" s="662" t="s">
        <v>7690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30</v>
      </c>
      <c r="P104" s="678"/>
      <c r="Q104" s="666">
        <v>30</v>
      </c>
    </row>
    <row r="105" spans="1:17" ht="14.4" customHeight="1" x14ac:dyDescent="0.3">
      <c r="A105" s="661" t="s">
        <v>7585</v>
      </c>
      <c r="B105" s="662" t="s">
        <v>7586</v>
      </c>
      <c r="C105" s="662" t="s">
        <v>5526</v>
      </c>
      <c r="D105" s="662" t="s">
        <v>7691</v>
      </c>
      <c r="E105" s="662" t="s">
        <v>7692</v>
      </c>
      <c r="F105" s="665">
        <v>2</v>
      </c>
      <c r="G105" s="665">
        <v>408</v>
      </c>
      <c r="H105" s="665">
        <v>1</v>
      </c>
      <c r="I105" s="665">
        <v>204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7585</v>
      </c>
      <c r="B106" s="662" t="s">
        <v>7586</v>
      </c>
      <c r="C106" s="662" t="s">
        <v>5526</v>
      </c>
      <c r="D106" s="662" t="s">
        <v>7693</v>
      </c>
      <c r="E106" s="662" t="s">
        <v>7694</v>
      </c>
      <c r="F106" s="665">
        <v>7</v>
      </c>
      <c r="G106" s="665">
        <v>182</v>
      </c>
      <c r="H106" s="665">
        <v>1</v>
      </c>
      <c r="I106" s="665">
        <v>26</v>
      </c>
      <c r="J106" s="665">
        <v>1</v>
      </c>
      <c r="K106" s="665">
        <v>26</v>
      </c>
      <c r="L106" s="665">
        <v>0.14285714285714285</v>
      </c>
      <c r="M106" s="665">
        <v>26</v>
      </c>
      <c r="N106" s="665">
        <v>5</v>
      </c>
      <c r="O106" s="665">
        <v>130</v>
      </c>
      <c r="P106" s="678">
        <v>0.7142857142857143</v>
      </c>
      <c r="Q106" s="666">
        <v>26</v>
      </c>
    </row>
    <row r="107" spans="1:17" ht="14.4" customHeight="1" x14ac:dyDescent="0.3">
      <c r="A107" s="661" t="s">
        <v>7585</v>
      </c>
      <c r="B107" s="662" t="s">
        <v>7586</v>
      </c>
      <c r="C107" s="662" t="s">
        <v>5526</v>
      </c>
      <c r="D107" s="662" t="s">
        <v>7695</v>
      </c>
      <c r="E107" s="662" t="s">
        <v>7696</v>
      </c>
      <c r="F107" s="665">
        <v>62</v>
      </c>
      <c r="G107" s="665">
        <v>5208</v>
      </c>
      <c r="H107" s="665">
        <v>1</v>
      </c>
      <c r="I107" s="665">
        <v>84</v>
      </c>
      <c r="J107" s="665">
        <v>84</v>
      </c>
      <c r="K107" s="665">
        <v>7056</v>
      </c>
      <c r="L107" s="665">
        <v>1.3548387096774193</v>
      </c>
      <c r="M107" s="665">
        <v>84</v>
      </c>
      <c r="N107" s="665">
        <v>80</v>
      </c>
      <c r="O107" s="665">
        <v>6720</v>
      </c>
      <c r="P107" s="678">
        <v>1.2903225806451613</v>
      </c>
      <c r="Q107" s="666">
        <v>84</v>
      </c>
    </row>
    <row r="108" spans="1:17" ht="14.4" customHeight="1" x14ac:dyDescent="0.3">
      <c r="A108" s="661" t="s">
        <v>7585</v>
      </c>
      <c r="B108" s="662" t="s">
        <v>7586</v>
      </c>
      <c r="C108" s="662" t="s">
        <v>5526</v>
      </c>
      <c r="D108" s="662" t="s">
        <v>7697</v>
      </c>
      <c r="E108" s="662" t="s">
        <v>7698</v>
      </c>
      <c r="F108" s="665">
        <v>10</v>
      </c>
      <c r="G108" s="665">
        <v>1740</v>
      </c>
      <c r="H108" s="665">
        <v>1</v>
      </c>
      <c r="I108" s="665">
        <v>174</v>
      </c>
      <c r="J108" s="665">
        <v>3</v>
      </c>
      <c r="K108" s="665">
        <v>524</v>
      </c>
      <c r="L108" s="665">
        <v>0.30114942528735633</v>
      </c>
      <c r="M108" s="665">
        <v>174.66666666666666</v>
      </c>
      <c r="N108" s="665">
        <v>7</v>
      </c>
      <c r="O108" s="665">
        <v>1225</v>
      </c>
      <c r="P108" s="678">
        <v>0.70402298850574707</v>
      </c>
      <c r="Q108" s="666">
        <v>175</v>
      </c>
    </row>
    <row r="109" spans="1:17" ht="14.4" customHeight="1" x14ac:dyDescent="0.3">
      <c r="A109" s="661" t="s">
        <v>7585</v>
      </c>
      <c r="B109" s="662" t="s">
        <v>7586</v>
      </c>
      <c r="C109" s="662" t="s">
        <v>5526</v>
      </c>
      <c r="D109" s="662" t="s">
        <v>7699</v>
      </c>
      <c r="E109" s="662" t="s">
        <v>7700</v>
      </c>
      <c r="F109" s="665"/>
      <c r="G109" s="665"/>
      <c r="H109" s="665"/>
      <c r="I109" s="665"/>
      <c r="J109" s="665">
        <v>2</v>
      </c>
      <c r="K109" s="665">
        <v>504</v>
      </c>
      <c r="L109" s="665"/>
      <c r="M109" s="665">
        <v>252</v>
      </c>
      <c r="N109" s="665"/>
      <c r="O109" s="665"/>
      <c r="P109" s="678"/>
      <c r="Q109" s="666"/>
    </row>
    <row r="110" spans="1:17" ht="14.4" customHeight="1" x14ac:dyDescent="0.3">
      <c r="A110" s="661" t="s">
        <v>7585</v>
      </c>
      <c r="B110" s="662" t="s">
        <v>7586</v>
      </c>
      <c r="C110" s="662" t="s">
        <v>5526</v>
      </c>
      <c r="D110" s="662" t="s">
        <v>7701</v>
      </c>
      <c r="E110" s="662" t="s">
        <v>7702</v>
      </c>
      <c r="F110" s="665">
        <v>1</v>
      </c>
      <c r="G110" s="665">
        <v>15</v>
      </c>
      <c r="H110" s="665">
        <v>1</v>
      </c>
      <c r="I110" s="665">
        <v>15</v>
      </c>
      <c r="J110" s="665">
        <v>2</v>
      </c>
      <c r="K110" s="665">
        <v>30</v>
      </c>
      <c r="L110" s="665">
        <v>2</v>
      </c>
      <c r="M110" s="665">
        <v>15</v>
      </c>
      <c r="N110" s="665">
        <v>7</v>
      </c>
      <c r="O110" s="665">
        <v>105</v>
      </c>
      <c r="P110" s="678">
        <v>7</v>
      </c>
      <c r="Q110" s="666">
        <v>15</v>
      </c>
    </row>
    <row r="111" spans="1:17" ht="14.4" customHeight="1" x14ac:dyDescent="0.3">
      <c r="A111" s="661" t="s">
        <v>7585</v>
      </c>
      <c r="B111" s="662" t="s">
        <v>7586</v>
      </c>
      <c r="C111" s="662" t="s">
        <v>5526</v>
      </c>
      <c r="D111" s="662" t="s">
        <v>7703</v>
      </c>
      <c r="E111" s="662" t="s">
        <v>7704</v>
      </c>
      <c r="F111" s="665">
        <v>11</v>
      </c>
      <c r="G111" s="665">
        <v>253</v>
      </c>
      <c r="H111" s="665">
        <v>1</v>
      </c>
      <c r="I111" s="665">
        <v>23</v>
      </c>
      <c r="J111" s="665">
        <v>25</v>
      </c>
      <c r="K111" s="665">
        <v>575</v>
      </c>
      <c r="L111" s="665">
        <v>2.2727272727272729</v>
      </c>
      <c r="M111" s="665">
        <v>23</v>
      </c>
      <c r="N111" s="665">
        <v>14</v>
      </c>
      <c r="O111" s="665">
        <v>322</v>
      </c>
      <c r="P111" s="678">
        <v>1.2727272727272727</v>
      </c>
      <c r="Q111" s="666">
        <v>23</v>
      </c>
    </row>
    <row r="112" spans="1:17" ht="14.4" customHeight="1" x14ac:dyDescent="0.3">
      <c r="A112" s="661" t="s">
        <v>7585</v>
      </c>
      <c r="B112" s="662" t="s">
        <v>7586</v>
      </c>
      <c r="C112" s="662" t="s">
        <v>5526</v>
      </c>
      <c r="D112" s="662" t="s">
        <v>7705</v>
      </c>
      <c r="E112" s="662" t="s">
        <v>7706</v>
      </c>
      <c r="F112" s="665"/>
      <c r="G112" s="665"/>
      <c r="H112" s="665"/>
      <c r="I112" s="665"/>
      <c r="J112" s="665">
        <v>2</v>
      </c>
      <c r="K112" s="665">
        <v>502</v>
      </c>
      <c r="L112" s="665"/>
      <c r="M112" s="665">
        <v>251</v>
      </c>
      <c r="N112" s="665"/>
      <c r="O112" s="665"/>
      <c r="P112" s="678"/>
      <c r="Q112" s="666"/>
    </row>
    <row r="113" spans="1:17" ht="14.4" customHeight="1" x14ac:dyDescent="0.3">
      <c r="A113" s="661" t="s">
        <v>7585</v>
      </c>
      <c r="B113" s="662" t="s">
        <v>7586</v>
      </c>
      <c r="C113" s="662" t="s">
        <v>5526</v>
      </c>
      <c r="D113" s="662" t="s">
        <v>7707</v>
      </c>
      <c r="E113" s="662" t="s">
        <v>7708</v>
      </c>
      <c r="F113" s="665"/>
      <c r="G113" s="665"/>
      <c r="H113" s="665"/>
      <c r="I113" s="665"/>
      <c r="J113" s="665">
        <v>3</v>
      </c>
      <c r="K113" s="665">
        <v>111</v>
      </c>
      <c r="L113" s="665"/>
      <c r="M113" s="665">
        <v>37</v>
      </c>
      <c r="N113" s="665">
        <v>2</v>
      </c>
      <c r="O113" s="665">
        <v>74</v>
      </c>
      <c r="P113" s="678"/>
      <c r="Q113" s="666">
        <v>37</v>
      </c>
    </row>
    <row r="114" spans="1:17" ht="14.4" customHeight="1" x14ac:dyDescent="0.3">
      <c r="A114" s="661" t="s">
        <v>7585</v>
      </c>
      <c r="B114" s="662" t="s">
        <v>7586</v>
      </c>
      <c r="C114" s="662" t="s">
        <v>5526</v>
      </c>
      <c r="D114" s="662" t="s">
        <v>7709</v>
      </c>
      <c r="E114" s="662" t="s">
        <v>7710</v>
      </c>
      <c r="F114" s="665">
        <v>799</v>
      </c>
      <c r="G114" s="665">
        <v>18377</v>
      </c>
      <c r="H114" s="665">
        <v>1</v>
      </c>
      <c r="I114" s="665">
        <v>23</v>
      </c>
      <c r="J114" s="665">
        <v>899</v>
      </c>
      <c r="K114" s="665">
        <v>20539</v>
      </c>
      <c r="L114" s="665">
        <v>1.1176470588235294</v>
      </c>
      <c r="M114" s="665">
        <v>22.846496106785317</v>
      </c>
      <c r="N114" s="665">
        <v>827</v>
      </c>
      <c r="O114" s="665">
        <v>19021</v>
      </c>
      <c r="P114" s="678">
        <v>1.0350438047559449</v>
      </c>
      <c r="Q114" s="666">
        <v>23</v>
      </c>
    </row>
    <row r="115" spans="1:17" ht="14.4" customHeight="1" x14ac:dyDescent="0.3">
      <c r="A115" s="661" t="s">
        <v>7585</v>
      </c>
      <c r="B115" s="662" t="s">
        <v>7586</v>
      </c>
      <c r="C115" s="662" t="s">
        <v>5526</v>
      </c>
      <c r="D115" s="662" t="s">
        <v>7711</v>
      </c>
      <c r="E115" s="662" t="s">
        <v>7712</v>
      </c>
      <c r="F115" s="665">
        <v>2</v>
      </c>
      <c r="G115" s="665">
        <v>1172</v>
      </c>
      <c r="H115" s="665">
        <v>1</v>
      </c>
      <c r="I115" s="665">
        <v>586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7585</v>
      </c>
      <c r="B116" s="662" t="s">
        <v>7586</v>
      </c>
      <c r="C116" s="662" t="s">
        <v>5526</v>
      </c>
      <c r="D116" s="662" t="s">
        <v>7713</v>
      </c>
      <c r="E116" s="662" t="s">
        <v>7714</v>
      </c>
      <c r="F116" s="665">
        <v>1</v>
      </c>
      <c r="G116" s="665">
        <v>331</v>
      </c>
      <c r="H116" s="665">
        <v>1</v>
      </c>
      <c r="I116" s="665">
        <v>331</v>
      </c>
      <c r="J116" s="665">
        <v>1</v>
      </c>
      <c r="K116" s="665">
        <v>331</v>
      </c>
      <c r="L116" s="665">
        <v>1</v>
      </c>
      <c r="M116" s="665">
        <v>331</v>
      </c>
      <c r="N116" s="665">
        <v>1</v>
      </c>
      <c r="O116" s="665">
        <v>331</v>
      </c>
      <c r="P116" s="678">
        <v>1</v>
      </c>
      <c r="Q116" s="666">
        <v>331</v>
      </c>
    </row>
    <row r="117" spans="1:17" ht="14.4" customHeight="1" x14ac:dyDescent="0.3">
      <c r="A117" s="661" t="s">
        <v>7585</v>
      </c>
      <c r="B117" s="662" t="s">
        <v>7586</v>
      </c>
      <c r="C117" s="662" t="s">
        <v>5526</v>
      </c>
      <c r="D117" s="662" t="s">
        <v>7715</v>
      </c>
      <c r="E117" s="662" t="s">
        <v>7716</v>
      </c>
      <c r="F117" s="665">
        <v>11</v>
      </c>
      <c r="G117" s="665">
        <v>319</v>
      </c>
      <c r="H117" s="665">
        <v>1</v>
      </c>
      <c r="I117" s="665">
        <v>29</v>
      </c>
      <c r="J117" s="665">
        <v>5</v>
      </c>
      <c r="K117" s="665">
        <v>145</v>
      </c>
      <c r="L117" s="665">
        <v>0.45454545454545453</v>
      </c>
      <c r="M117" s="665">
        <v>29</v>
      </c>
      <c r="N117" s="665">
        <v>14</v>
      </c>
      <c r="O117" s="665">
        <v>406</v>
      </c>
      <c r="P117" s="678">
        <v>1.2727272727272727</v>
      </c>
      <c r="Q117" s="666">
        <v>29</v>
      </c>
    </row>
    <row r="118" spans="1:17" ht="14.4" customHeight="1" x14ac:dyDescent="0.3">
      <c r="A118" s="661" t="s">
        <v>7585</v>
      </c>
      <c r="B118" s="662" t="s">
        <v>7586</v>
      </c>
      <c r="C118" s="662" t="s">
        <v>5526</v>
      </c>
      <c r="D118" s="662" t="s">
        <v>7717</v>
      </c>
      <c r="E118" s="662" t="s">
        <v>7718</v>
      </c>
      <c r="F118" s="665">
        <v>1</v>
      </c>
      <c r="G118" s="665">
        <v>176</v>
      </c>
      <c r="H118" s="665">
        <v>1</v>
      </c>
      <c r="I118" s="665">
        <v>176</v>
      </c>
      <c r="J118" s="665">
        <v>7</v>
      </c>
      <c r="K118" s="665">
        <v>1238</v>
      </c>
      <c r="L118" s="665">
        <v>7.0340909090909092</v>
      </c>
      <c r="M118" s="665">
        <v>176.85714285714286</v>
      </c>
      <c r="N118" s="665">
        <v>9</v>
      </c>
      <c r="O118" s="665">
        <v>1593</v>
      </c>
      <c r="P118" s="678">
        <v>9.0511363636363633</v>
      </c>
      <c r="Q118" s="666">
        <v>177</v>
      </c>
    </row>
    <row r="119" spans="1:17" ht="14.4" customHeight="1" x14ac:dyDescent="0.3">
      <c r="A119" s="661" t="s">
        <v>7585</v>
      </c>
      <c r="B119" s="662" t="s">
        <v>7586</v>
      </c>
      <c r="C119" s="662" t="s">
        <v>5526</v>
      </c>
      <c r="D119" s="662" t="s">
        <v>7719</v>
      </c>
      <c r="E119" s="662" t="s">
        <v>7720</v>
      </c>
      <c r="F119" s="665"/>
      <c r="G119" s="665"/>
      <c r="H119" s="665"/>
      <c r="I119" s="665"/>
      <c r="J119" s="665">
        <v>1</v>
      </c>
      <c r="K119" s="665">
        <v>15</v>
      </c>
      <c r="L119" s="665"/>
      <c r="M119" s="665">
        <v>15</v>
      </c>
      <c r="N119" s="665"/>
      <c r="O119" s="665"/>
      <c r="P119" s="678"/>
      <c r="Q119" s="666"/>
    </row>
    <row r="120" spans="1:17" ht="14.4" customHeight="1" x14ac:dyDescent="0.3">
      <c r="A120" s="661" t="s">
        <v>7585</v>
      </c>
      <c r="B120" s="662" t="s">
        <v>7586</v>
      </c>
      <c r="C120" s="662" t="s">
        <v>5526</v>
      </c>
      <c r="D120" s="662" t="s">
        <v>7721</v>
      </c>
      <c r="E120" s="662" t="s">
        <v>7722</v>
      </c>
      <c r="F120" s="665">
        <v>3</v>
      </c>
      <c r="G120" s="665">
        <v>57</v>
      </c>
      <c r="H120" s="665">
        <v>1</v>
      </c>
      <c r="I120" s="665">
        <v>19</v>
      </c>
      <c r="J120" s="665">
        <v>5</v>
      </c>
      <c r="K120" s="665">
        <v>95</v>
      </c>
      <c r="L120" s="665">
        <v>1.6666666666666667</v>
      </c>
      <c r="M120" s="665">
        <v>19</v>
      </c>
      <c r="N120" s="665">
        <v>5</v>
      </c>
      <c r="O120" s="665">
        <v>95</v>
      </c>
      <c r="P120" s="678">
        <v>1.6666666666666667</v>
      </c>
      <c r="Q120" s="666">
        <v>19</v>
      </c>
    </row>
    <row r="121" spans="1:17" ht="14.4" customHeight="1" x14ac:dyDescent="0.3">
      <c r="A121" s="661" t="s">
        <v>7585</v>
      </c>
      <c r="B121" s="662" t="s">
        <v>7586</v>
      </c>
      <c r="C121" s="662" t="s">
        <v>5526</v>
      </c>
      <c r="D121" s="662" t="s">
        <v>7723</v>
      </c>
      <c r="E121" s="662" t="s">
        <v>7724</v>
      </c>
      <c r="F121" s="665">
        <v>21</v>
      </c>
      <c r="G121" s="665">
        <v>420</v>
      </c>
      <c r="H121" s="665">
        <v>1</v>
      </c>
      <c r="I121" s="665">
        <v>20</v>
      </c>
      <c r="J121" s="665">
        <v>12</v>
      </c>
      <c r="K121" s="665">
        <v>240</v>
      </c>
      <c r="L121" s="665">
        <v>0.5714285714285714</v>
      </c>
      <c r="M121" s="665">
        <v>20</v>
      </c>
      <c r="N121" s="665">
        <v>20</v>
      </c>
      <c r="O121" s="665">
        <v>400</v>
      </c>
      <c r="P121" s="678">
        <v>0.95238095238095233</v>
      </c>
      <c r="Q121" s="666">
        <v>20</v>
      </c>
    </row>
    <row r="122" spans="1:17" ht="14.4" customHeight="1" x14ac:dyDescent="0.3">
      <c r="A122" s="661" t="s">
        <v>7585</v>
      </c>
      <c r="B122" s="662" t="s">
        <v>7586</v>
      </c>
      <c r="C122" s="662" t="s">
        <v>5526</v>
      </c>
      <c r="D122" s="662" t="s">
        <v>7725</v>
      </c>
      <c r="E122" s="662" t="s">
        <v>7726</v>
      </c>
      <c r="F122" s="665"/>
      <c r="G122" s="665"/>
      <c r="H122" s="665"/>
      <c r="I122" s="665"/>
      <c r="J122" s="665">
        <v>1</v>
      </c>
      <c r="K122" s="665">
        <v>185</v>
      </c>
      <c r="L122" s="665"/>
      <c r="M122" s="665">
        <v>185</v>
      </c>
      <c r="N122" s="665">
        <v>1</v>
      </c>
      <c r="O122" s="665">
        <v>185</v>
      </c>
      <c r="P122" s="678"/>
      <c r="Q122" s="666">
        <v>185</v>
      </c>
    </row>
    <row r="123" spans="1:17" ht="14.4" customHeight="1" x14ac:dyDescent="0.3">
      <c r="A123" s="661" t="s">
        <v>7585</v>
      </c>
      <c r="B123" s="662" t="s">
        <v>7586</v>
      </c>
      <c r="C123" s="662" t="s">
        <v>5526</v>
      </c>
      <c r="D123" s="662" t="s">
        <v>7727</v>
      </c>
      <c r="E123" s="662" t="s">
        <v>7728</v>
      </c>
      <c r="F123" s="665">
        <v>6</v>
      </c>
      <c r="G123" s="665">
        <v>1110</v>
      </c>
      <c r="H123" s="665">
        <v>1</v>
      </c>
      <c r="I123" s="665">
        <v>185</v>
      </c>
      <c r="J123" s="665"/>
      <c r="K123" s="665"/>
      <c r="L123" s="665"/>
      <c r="M123" s="665"/>
      <c r="N123" s="665">
        <v>1</v>
      </c>
      <c r="O123" s="665">
        <v>187</v>
      </c>
      <c r="P123" s="678">
        <v>0.16846846846846847</v>
      </c>
      <c r="Q123" s="666">
        <v>187</v>
      </c>
    </row>
    <row r="124" spans="1:17" ht="14.4" customHeight="1" x14ac:dyDescent="0.3">
      <c r="A124" s="661" t="s">
        <v>7585</v>
      </c>
      <c r="B124" s="662" t="s">
        <v>7586</v>
      </c>
      <c r="C124" s="662" t="s">
        <v>5526</v>
      </c>
      <c r="D124" s="662" t="s">
        <v>7729</v>
      </c>
      <c r="E124" s="662" t="s">
        <v>7730</v>
      </c>
      <c r="F124" s="665"/>
      <c r="G124" s="665"/>
      <c r="H124" s="665"/>
      <c r="I124" s="665"/>
      <c r="J124" s="665">
        <v>1</v>
      </c>
      <c r="K124" s="665">
        <v>267</v>
      </c>
      <c r="L124" s="665"/>
      <c r="M124" s="665">
        <v>267</v>
      </c>
      <c r="N124" s="665"/>
      <c r="O124" s="665"/>
      <c r="P124" s="678"/>
      <c r="Q124" s="666"/>
    </row>
    <row r="125" spans="1:17" ht="14.4" customHeight="1" x14ac:dyDescent="0.3">
      <c r="A125" s="661" t="s">
        <v>7585</v>
      </c>
      <c r="B125" s="662" t="s">
        <v>7586</v>
      </c>
      <c r="C125" s="662" t="s">
        <v>5526</v>
      </c>
      <c r="D125" s="662" t="s">
        <v>7731</v>
      </c>
      <c r="E125" s="662" t="s">
        <v>7732</v>
      </c>
      <c r="F125" s="665">
        <v>1</v>
      </c>
      <c r="G125" s="665">
        <v>84</v>
      </c>
      <c r="H125" s="665">
        <v>1</v>
      </c>
      <c r="I125" s="665">
        <v>84</v>
      </c>
      <c r="J125" s="665">
        <v>3</v>
      </c>
      <c r="K125" s="665">
        <v>252</v>
      </c>
      <c r="L125" s="665">
        <v>3</v>
      </c>
      <c r="M125" s="665">
        <v>84</v>
      </c>
      <c r="N125" s="665">
        <v>2</v>
      </c>
      <c r="O125" s="665">
        <v>168</v>
      </c>
      <c r="P125" s="678">
        <v>2</v>
      </c>
      <c r="Q125" s="666">
        <v>84</v>
      </c>
    </row>
    <row r="126" spans="1:17" ht="14.4" customHeight="1" x14ac:dyDescent="0.3">
      <c r="A126" s="661" t="s">
        <v>7585</v>
      </c>
      <c r="B126" s="662" t="s">
        <v>7586</v>
      </c>
      <c r="C126" s="662" t="s">
        <v>5526</v>
      </c>
      <c r="D126" s="662" t="s">
        <v>7733</v>
      </c>
      <c r="E126" s="662" t="s">
        <v>7734</v>
      </c>
      <c r="F126" s="665">
        <v>1</v>
      </c>
      <c r="G126" s="665">
        <v>952</v>
      </c>
      <c r="H126" s="665">
        <v>1</v>
      </c>
      <c r="I126" s="665">
        <v>952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7585</v>
      </c>
      <c r="B127" s="662" t="s">
        <v>7586</v>
      </c>
      <c r="C127" s="662" t="s">
        <v>5526</v>
      </c>
      <c r="D127" s="662" t="s">
        <v>7735</v>
      </c>
      <c r="E127" s="662" t="s">
        <v>7736</v>
      </c>
      <c r="F127" s="665"/>
      <c r="G127" s="665"/>
      <c r="H127" s="665"/>
      <c r="I127" s="665"/>
      <c r="J127" s="665">
        <v>1</v>
      </c>
      <c r="K127" s="665">
        <v>78</v>
      </c>
      <c r="L127" s="665"/>
      <c r="M127" s="665">
        <v>78</v>
      </c>
      <c r="N127" s="665">
        <v>1</v>
      </c>
      <c r="O127" s="665">
        <v>78</v>
      </c>
      <c r="P127" s="678"/>
      <c r="Q127" s="666">
        <v>78</v>
      </c>
    </row>
    <row r="128" spans="1:17" ht="14.4" customHeight="1" x14ac:dyDescent="0.3">
      <c r="A128" s="661" t="s">
        <v>7585</v>
      </c>
      <c r="B128" s="662" t="s">
        <v>7586</v>
      </c>
      <c r="C128" s="662" t="s">
        <v>5526</v>
      </c>
      <c r="D128" s="662" t="s">
        <v>7737</v>
      </c>
      <c r="E128" s="662" t="s">
        <v>7738</v>
      </c>
      <c r="F128" s="665">
        <v>1</v>
      </c>
      <c r="G128" s="665">
        <v>298</v>
      </c>
      <c r="H128" s="665">
        <v>1</v>
      </c>
      <c r="I128" s="665">
        <v>298</v>
      </c>
      <c r="J128" s="665">
        <v>1</v>
      </c>
      <c r="K128" s="665">
        <v>300</v>
      </c>
      <c r="L128" s="665">
        <v>1.0067114093959733</v>
      </c>
      <c r="M128" s="665">
        <v>300</v>
      </c>
      <c r="N128" s="665"/>
      <c r="O128" s="665"/>
      <c r="P128" s="678"/>
      <c r="Q128" s="666"/>
    </row>
    <row r="129" spans="1:17" ht="14.4" customHeight="1" x14ac:dyDescent="0.3">
      <c r="A129" s="661" t="s">
        <v>7585</v>
      </c>
      <c r="B129" s="662" t="s">
        <v>7586</v>
      </c>
      <c r="C129" s="662" t="s">
        <v>5526</v>
      </c>
      <c r="D129" s="662" t="s">
        <v>7739</v>
      </c>
      <c r="E129" s="662" t="s">
        <v>7740</v>
      </c>
      <c r="F129" s="665">
        <v>18</v>
      </c>
      <c r="G129" s="665">
        <v>396</v>
      </c>
      <c r="H129" s="665">
        <v>1</v>
      </c>
      <c r="I129" s="665">
        <v>22</v>
      </c>
      <c r="J129" s="665">
        <v>40</v>
      </c>
      <c r="K129" s="665">
        <v>880</v>
      </c>
      <c r="L129" s="665">
        <v>2.2222222222222223</v>
      </c>
      <c r="M129" s="665">
        <v>22</v>
      </c>
      <c r="N129" s="665">
        <v>21</v>
      </c>
      <c r="O129" s="665">
        <v>462</v>
      </c>
      <c r="P129" s="678">
        <v>1.1666666666666667</v>
      </c>
      <c r="Q129" s="666">
        <v>22</v>
      </c>
    </row>
    <row r="130" spans="1:17" ht="14.4" customHeight="1" x14ac:dyDescent="0.3">
      <c r="A130" s="661" t="s">
        <v>7585</v>
      </c>
      <c r="B130" s="662" t="s">
        <v>7586</v>
      </c>
      <c r="C130" s="662" t="s">
        <v>5526</v>
      </c>
      <c r="D130" s="662" t="s">
        <v>7741</v>
      </c>
      <c r="E130" s="662" t="s">
        <v>7742</v>
      </c>
      <c r="F130" s="665">
        <v>2</v>
      </c>
      <c r="G130" s="665">
        <v>990</v>
      </c>
      <c r="H130" s="665">
        <v>1</v>
      </c>
      <c r="I130" s="665">
        <v>495</v>
      </c>
      <c r="J130" s="665">
        <v>3</v>
      </c>
      <c r="K130" s="665">
        <v>1485</v>
      </c>
      <c r="L130" s="665">
        <v>1.5</v>
      </c>
      <c r="M130" s="665">
        <v>495</v>
      </c>
      <c r="N130" s="665">
        <v>1</v>
      </c>
      <c r="O130" s="665">
        <v>495</v>
      </c>
      <c r="P130" s="678">
        <v>0.5</v>
      </c>
      <c r="Q130" s="666">
        <v>495</v>
      </c>
    </row>
    <row r="131" spans="1:17" ht="14.4" customHeight="1" x14ac:dyDescent="0.3">
      <c r="A131" s="661" t="s">
        <v>7585</v>
      </c>
      <c r="B131" s="662" t="s">
        <v>7586</v>
      </c>
      <c r="C131" s="662" t="s">
        <v>5526</v>
      </c>
      <c r="D131" s="662" t="s">
        <v>7743</v>
      </c>
      <c r="E131" s="662" t="s">
        <v>7744</v>
      </c>
      <c r="F131" s="665">
        <v>3</v>
      </c>
      <c r="G131" s="665">
        <v>570</v>
      </c>
      <c r="H131" s="665">
        <v>1</v>
      </c>
      <c r="I131" s="665">
        <v>190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7585</v>
      </c>
      <c r="B132" s="662" t="s">
        <v>7586</v>
      </c>
      <c r="C132" s="662" t="s">
        <v>5526</v>
      </c>
      <c r="D132" s="662" t="s">
        <v>7745</v>
      </c>
      <c r="E132" s="662" t="s">
        <v>7746</v>
      </c>
      <c r="F132" s="665">
        <v>2</v>
      </c>
      <c r="G132" s="665">
        <v>410</v>
      </c>
      <c r="H132" s="665">
        <v>1</v>
      </c>
      <c r="I132" s="665">
        <v>205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7585</v>
      </c>
      <c r="B133" s="662" t="s">
        <v>7586</v>
      </c>
      <c r="C133" s="662" t="s">
        <v>5526</v>
      </c>
      <c r="D133" s="662" t="s">
        <v>7747</v>
      </c>
      <c r="E133" s="662" t="s">
        <v>7748</v>
      </c>
      <c r="F133" s="665"/>
      <c r="G133" s="665"/>
      <c r="H133" s="665"/>
      <c r="I133" s="665"/>
      <c r="J133" s="665">
        <v>1</v>
      </c>
      <c r="K133" s="665">
        <v>263</v>
      </c>
      <c r="L133" s="665"/>
      <c r="M133" s="665">
        <v>263</v>
      </c>
      <c r="N133" s="665"/>
      <c r="O133" s="665"/>
      <c r="P133" s="678"/>
      <c r="Q133" s="666"/>
    </row>
    <row r="134" spans="1:17" ht="14.4" customHeight="1" x14ac:dyDescent="0.3">
      <c r="A134" s="661" t="s">
        <v>7585</v>
      </c>
      <c r="B134" s="662" t="s">
        <v>7586</v>
      </c>
      <c r="C134" s="662" t="s">
        <v>5526</v>
      </c>
      <c r="D134" s="662" t="s">
        <v>7749</v>
      </c>
      <c r="E134" s="662" t="s">
        <v>7750</v>
      </c>
      <c r="F134" s="665">
        <v>13</v>
      </c>
      <c r="G134" s="665">
        <v>299</v>
      </c>
      <c r="H134" s="665">
        <v>1</v>
      </c>
      <c r="I134" s="665">
        <v>23</v>
      </c>
      <c r="J134" s="665">
        <v>24</v>
      </c>
      <c r="K134" s="665">
        <v>552</v>
      </c>
      <c r="L134" s="665">
        <v>1.8461538461538463</v>
      </c>
      <c r="M134" s="665">
        <v>23</v>
      </c>
      <c r="N134" s="665">
        <v>3</v>
      </c>
      <c r="O134" s="665">
        <v>69</v>
      </c>
      <c r="P134" s="678">
        <v>0.23076923076923078</v>
      </c>
      <c r="Q134" s="666">
        <v>23</v>
      </c>
    </row>
    <row r="135" spans="1:17" ht="14.4" customHeight="1" x14ac:dyDescent="0.3">
      <c r="A135" s="661" t="s">
        <v>7585</v>
      </c>
      <c r="B135" s="662" t="s">
        <v>7586</v>
      </c>
      <c r="C135" s="662" t="s">
        <v>5526</v>
      </c>
      <c r="D135" s="662" t="s">
        <v>7751</v>
      </c>
      <c r="E135" s="662" t="s">
        <v>7752</v>
      </c>
      <c r="F135" s="665">
        <v>3</v>
      </c>
      <c r="G135" s="665">
        <v>393</v>
      </c>
      <c r="H135" s="665">
        <v>1</v>
      </c>
      <c r="I135" s="665">
        <v>131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7585</v>
      </c>
      <c r="B136" s="662" t="s">
        <v>7586</v>
      </c>
      <c r="C136" s="662" t="s">
        <v>5526</v>
      </c>
      <c r="D136" s="662" t="s">
        <v>7753</v>
      </c>
      <c r="E136" s="662" t="s">
        <v>7754</v>
      </c>
      <c r="F136" s="665">
        <v>1</v>
      </c>
      <c r="G136" s="665">
        <v>649</v>
      </c>
      <c r="H136" s="665">
        <v>1</v>
      </c>
      <c r="I136" s="665">
        <v>649</v>
      </c>
      <c r="J136" s="665">
        <v>1</v>
      </c>
      <c r="K136" s="665">
        <v>650</v>
      </c>
      <c r="L136" s="665">
        <v>1.0015408320493067</v>
      </c>
      <c r="M136" s="665">
        <v>650</v>
      </c>
      <c r="N136" s="665">
        <v>1</v>
      </c>
      <c r="O136" s="665">
        <v>650</v>
      </c>
      <c r="P136" s="678">
        <v>1.0015408320493067</v>
      </c>
      <c r="Q136" s="666">
        <v>650</v>
      </c>
    </row>
    <row r="137" spans="1:17" ht="14.4" customHeight="1" x14ac:dyDescent="0.3">
      <c r="A137" s="661" t="s">
        <v>7585</v>
      </c>
      <c r="B137" s="662" t="s">
        <v>7586</v>
      </c>
      <c r="C137" s="662" t="s">
        <v>5526</v>
      </c>
      <c r="D137" s="662" t="s">
        <v>7755</v>
      </c>
      <c r="E137" s="662" t="s">
        <v>7756</v>
      </c>
      <c r="F137" s="665">
        <v>59</v>
      </c>
      <c r="G137" s="665">
        <v>17169</v>
      </c>
      <c r="H137" s="665">
        <v>1</v>
      </c>
      <c r="I137" s="665">
        <v>291</v>
      </c>
      <c r="J137" s="665">
        <v>71</v>
      </c>
      <c r="K137" s="665">
        <v>20711</v>
      </c>
      <c r="L137" s="665">
        <v>1.206302056031219</v>
      </c>
      <c r="M137" s="665">
        <v>291.7042253521127</v>
      </c>
      <c r="N137" s="665">
        <v>61</v>
      </c>
      <c r="O137" s="665">
        <v>17873</v>
      </c>
      <c r="P137" s="678">
        <v>1.0410041353602424</v>
      </c>
      <c r="Q137" s="666">
        <v>293</v>
      </c>
    </row>
    <row r="138" spans="1:17" ht="14.4" customHeight="1" x14ac:dyDescent="0.3">
      <c r="A138" s="661" t="s">
        <v>7585</v>
      </c>
      <c r="B138" s="662" t="s">
        <v>7586</v>
      </c>
      <c r="C138" s="662" t="s">
        <v>5526</v>
      </c>
      <c r="D138" s="662" t="s">
        <v>7757</v>
      </c>
      <c r="E138" s="662" t="s">
        <v>7758</v>
      </c>
      <c r="F138" s="665"/>
      <c r="G138" s="665"/>
      <c r="H138" s="665"/>
      <c r="I138" s="665"/>
      <c r="J138" s="665">
        <v>2</v>
      </c>
      <c r="K138" s="665">
        <v>90</v>
      </c>
      <c r="L138" s="665"/>
      <c r="M138" s="665">
        <v>45</v>
      </c>
      <c r="N138" s="665"/>
      <c r="O138" s="665"/>
      <c r="P138" s="678"/>
      <c r="Q138" s="666"/>
    </row>
    <row r="139" spans="1:17" ht="14.4" customHeight="1" x14ac:dyDescent="0.3">
      <c r="A139" s="661" t="s">
        <v>7585</v>
      </c>
      <c r="B139" s="662" t="s">
        <v>7586</v>
      </c>
      <c r="C139" s="662" t="s">
        <v>5526</v>
      </c>
      <c r="D139" s="662" t="s">
        <v>7759</v>
      </c>
      <c r="E139" s="662" t="s">
        <v>7760</v>
      </c>
      <c r="F139" s="665">
        <v>7</v>
      </c>
      <c r="G139" s="665">
        <v>4123</v>
      </c>
      <c r="H139" s="665">
        <v>1</v>
      </c>
      <c r="I139" s="665">
        <v>589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7585</v>
      </c>
      <c r="B140" s="662" t="s">
        <v>7586</v>
      </c>
      <c r="C140" s="662" t="s">
        <v>5526</v>
      </c>
      <c r="D140" s="662" t="s">
        <v>7761</v>
      </c>
      <c r="E140" s="662" t="s">
        <v>7762</v>
      </c>
      <c r="F140" s="665">
        <v>5</v>
      </c>
      <c r="G140" s="665">
        <v>230</v>
      </c>
      <c r="H140" s="665">
        <v>1</v>
      </c>
      <c r="I140" s="665">
        <v>46</v>
      </c>
      <c r="J140" s="665">
        <v>39</v>
      </c>
      <c r="K140" s="665">
        <v>1794</v>
      </c>
      <c r="L140" s="665">
        <v>7.8</v>
      </c>
      <c r="M140" s="665">
        <v>46</v>
      </c>
      <c r="N140" s="665">
        <v>5</v>
      </c>
      <c r="O140" s="665">
        <v>230</v>
      </c>
      <c r="P140" s="678">
        <v>1</v>
      </c>
      <c r="Q140" s="666">
        <v>46</v>
      </c>
    </row>
    <row r="141" spans="1:17" ht="14.4" customHeight="1" x14ac:dyDescent="0.3">
      <c r="A141" s="661" t="s">
        <v>7585</v>
      </c>
      <c r="B141" s="662" t="s">
        <v>7586</v>
      </c>
      <c r="C141" s="662" t="s">
        <v>5526</v>
      </c>
      <c r="D141" s="662" t="s">
        <v>7763</v>
      </c>
      <c r="E141" s="662" t="s">
        <v>7764</v>
      </c>
      <c r="F141" s="665">
        <v>1</v>
      </c>
      <c r="G141" s="665">
        <v>308</v>
      </c>
      <c r="H141" s="665">
        <v>1</v>
      </c>
      <c r="I141" s="665">
        <v>308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7585</v>
      </c>
      <c r="B142" s="662" t="s">
        <v>7586</v>
      </c>
      <c r="C142" s="662" t="s">
        <v>5526</v>
      </c>
      <c r="D142" s="662" t="s">
        <v>7765</v>
      </c>
      <c r="E142" s="662" t="s">
        <v>7766</v>
      </c>
      <c r="F142" s="665">
        <v>1</v>
      </c>
      <c r="G142" s="665">
        <v>528</v>
      </c>
      <c r="H142" s="665">
        <v>1</v>
      </c>
      <c r="I142" s="665">
        <v>528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7585</v>
      </c>
      <c r="B143" s="662" t="s">
        <v>7586</v>
      </c>
      <c r="C143" s="662" t="s">
        <v>5526</v>
      </c>
      <c r="D143" s="662" t="s">
        <v>7767</v>
      </c>
      <c r="E143" s="662" t="s">
        <v>7768</v>
      </c>
      <c r="F143" s="665"/>
      <c r="G143" s="665"/>
      <c r="H143" s="665"/>
      <c r="I143" s="665"/>
      <c r="J143" s="665">
        <v>1</v>
      </c>
      <c r="K143" s="665">
        <v>26</v>
      </c>
      <c r="L143" s="665"/>
      <c r="M143" s="665">
        <v>26</v>
      </c>
      <c r="N143" s="665"/>
      <c r="O143" s="665"/>
      <c r="P143" s="678"/>
      <c r="Q143" s="666"/>
    </row>
    <row r="144" spans="1:17" ht="14.4" customHeight="1" x14ac:dyDescent="0.3">
      <c r="A144" s="661" t="s">
        <v>7585</v>
      </c>
      <c r="B144" s="662" t="s">
        <v>7586</v>
      </c>
      <c r="C144" s="662" t="s">
        <v>5526</v>
      </c>
      <c r="D144" s="662" t="s">
        <v>2675</v>
      </c>
      <c r="E144" s="662" t="s">
        <v>7769</v>
      </c>
      <c r="F144" s="665">
        <v>6</v>
      </c>
      <c r="G144" s="665">
        <v>2646</v>
      </c>
      <c r="H144" s="665">
        <v>1</v>
      </c>
      <c r="I144" s="665">
        <v>441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7585</v>
      </c>
      <c r="B145" s="662" t="s">
        <v>7770</v>
      </c>
      <c r="C145" s="662" t="s">
        <v>5526</v>
      </c>
      <c r="D145" s="662" t="s">
        <v>7771</v>
      </c>
      <c r="E145" s="662" t="s">
        <v>7772</v>
      </c>
      <c r="F145" s="665"/>
      <c r="G145" s="665"/>
      <c r="H145" s="665"/>
      <c r="I145" s="665"/>
      <c r="J145" s="665">
        <v>2</v>
      </c>
      <c r="K145" s="665">
        <v>2074</v>
      </c>
      <c r="L145" s="665"/>
      <c r="M145" s="665">
        <v>1037</v>
      </c>
      <c r="N145" s="665">
        <v>1</v>
      </c>
      <c r="O145" s="665">
        <v>1037</v>
      </c>
      <c r="P145" s="678"/>
      <c r="Q145" s="666">
        <v>1037</v>
      </c>
    </row>
    <row r="146" spans="1:17" ht="14.4" customHeight="1" x14ac:dyDescent="0.3">
      <c r="A146" s="661" t="s">
        <v>7773</v>
      </c>
      <c r="B146" s="662" t="s">
        <v>7489</v>
      </c>
      <c r="C146" s="662" t="s">
        <v>5530</v>
      </c>
      <c r="D146" s="662" t="s">
        <v>7774</v>
      </c>
      <c r="E146" s="662" t="s">
        <v>7775</v>
      </c>
      <c r="F146" s="665">
        <v>1</v>
      </c>
      <c r="G146" s="665">
        <v>1000.59</v>
      </c>
      <c r="H146" s="665">
        <v>1</v>
      </c>
      <c r="I146" s="665">
        <v>1000.59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7773</v>
      </c>
      <c r="B147" s="662" t="s">
        <v>7489</v>
      </c>
      <c r="C147" s="662" t="s">
        <v>5530</v>
      </c>
      <c r="D147" s="662" t="s">
        <v>7776</v>
      </c>
      <c r="E147" s="662" t="s">
        <v>7777</v>
      </c>
      <c r="F147" s="665"/>
      <c r="G147" s="665"/>
      <c r="H147" s="665"/>
      <c r="I147" s="665"/>
      <c r="J147" s="665">
        <v>0.2</v>
      </c>
      <c r="K147" s="665">
        <v>1335.72</v>
      </c>
      <c r="L147" s="665"/>
      <c r="M147" s="665">
        <v>6678.5999999999995</v>
      </c>
      <c r="N147" s="665"/>
      <c r="O147" s="665"/>
      <c r="P147" s="678"/>
      <c r="Q147" s="666"/>
    </row>
    <row r="148" spans="1:17" ht="14.4" customHeight="1" x14ac:dyDescent="0.3">
      <c r="A148" s="661" t="s">
        <v>7773</v>
      </c>
      <c r="B148" s="662" t="s">
        <v>7489</v>
      </c>
      <c r="C148" s="662" t="s">
        <v>5530</v>
      </c>
      <c r="D148" s="662" t="s">
        <v>7778</v>
      </c>
      <c r="E148" s="662" t="s">
        <v>7779</v>
      </c>
      <c r="F148" s="665">
        <v>9.1</v>
      </c>
      <c r="G148" s="665">
        <v>8928.76</v>
      </c>
      <c r="H148" s="665">
        <v>1</v>
      </c>
      <c r="I148" s="665">
        <v>981.18241758241766</v>
      </c>
      <c r="J148" s="665">
        <v>16.500000000000004</v>
      </c>
      <c r="K148" s="665">
        <v>16318.93</v>
      </c>
      <c r="L148" s="665">
        <v>1.8276815593654663</v>
      </c>
      <c r="M148" s="665">
        <v>989.02606060606035</v>
      </c>
      <c r="N148" s="665">
        <v>25.2</v>
      </c>
      <c r="O148" s="665">
        <v>23973.65</v>
      </c>
      <c r="P148" s="678">
        <v>2.6849920929669966</v>
      </c>
      <c r="Q148" s="666">
        <v>951.33531746031758</v>
      </c>
    </row>
    <row r="149" spans="1:17" ht="14.4" customHeight="1" x14ac:dyDescent="0.3">
      <c r="A149" s="661" t="s">
        <v>7773</v>
      </c>
      <c r="B149" s="662" t="s">
        <v>7489</v>
      </c>
      <c r="C149" s="662" t="s">
        <v>5530</v>
      </c>
      <c r="D149" s="662" t="s">
        <v>7780</v>
      </c>
      <c r="E149" s="662" t="s">
        <v>7781</v>
      </c>
      <c r="F149" s="665">
        <v>2.0300000000000002</v>
      </c>
      <c r="G149" s="665">
        <v>22573.580000000005</v>
      </c>
      <c r="H149" s="665">
        <v>1</v>
      </c>
      <c r="I149" s="665">
        <v>11119.990147783252</v>
      </c>
      <c r="J149" s="665">
        <v>1.1099999999999999</v>
      </c>
      <c r="K149" s="665">
        <v>11474.48</v>
      </c>
      <c r="L149" s="665">
        <v>0.50831458722985001</v>
      </c>
      <c r="M149" s="665">
        <v>10337.369369369369</v>
      </c>
      <c r="N149" s="665">
        <v>1.1900000000000002</v>
      </c>
      <c r="O149" s="665">
        <v>11766.6</v>
      </c>
      <c r="P149" s="678">
        <v>0.52125537907589303</v>
      </c>
      <c r="Q149" s="666">
        <v>9887.8991596638643</v>
      </c>
    </row>
    <row r="150" spans="1:17" ht="14.4" customHeight="1" x14ac:dyDescent="0.3">
      <c r="A150" s="661" t="s">
        <v>7773</v>
      </c>
      <c r="B150" s="662" t="s">
        <v>7489</v>
      </c>
      <c r="C150" s="662" t="s">
        <v>5530</v>
      </c>
      <c r="D150" s="662" t="s">
        <v>7782</v>
      </c>
      <c r="E150" s="662" t="s">
        <v>7781</v>
      </c>
      <c r="F150" s="665">
        <v>0.22</v>
      </c>
      <c r="G150" s="665">
        <v>1418.98</v>
      </c>
      <c r="H150" s="665">
        <v>1</v>
      </c>
      <c r="I150" s="665">
        <v>6449.909090909091</v>
      </c>
      <c r="J150" s="665">
        <v>0.3</v>
      </c>
      <c r="K150" s="665">
        <v>1951.96</v>
      </c>
      <c r="L150" s="665">
        <v>1.3756078309771809</v>
      </c>
      <c r="M150" s="665">
        <v>6506.5333333333338</v>
      </c>
      <c r="N150" s="665"/>
      <c r="O150" s="665"/>
      <c r="P150" s="678"/>
      <c r="Q150" s="666"/>
    </row>
    <row r="151" spans="1:17" ht="14.4" customHeight="1" x14ac:dyDescent="0.3">
      <c r="A151" s="661" t="s">
        <v>7773</v>
      </c>
      <c r="B151" s="662" t="s">
        <v>7489</v>
      </c>
      <c r="C151" s="662" t="s">
        <v>5530</v>
      </c>
      <c r="D151" s="662" t="s">
        <v>7783</v>
      </c>
      <c r="E151" s="662" t="s">
        <v>7784</v>
      </c>
      <c r="F151" s="665"/>
      <c r="G151" s="665"/>
      <c r="H151" s="665"/>
      <c r="I151" s="665"/>
      <c r="J151" s="665">
        <v>1</v>
      </c>
      <c r="K151" s="665">
        <v>975.22</v>
      </c>
      <c r="L151" s="665"/>
      <c r="M151" s="665">
        <v>975.22</v>
      </c>
      <c r="N151" s="665"/>
      <c r="O151" s="665"/>
      <c r="P151" s="678"/>
      <c r="Q151" s="666"/>
    </row>
    <row r="152" spans="1:17" ht="14.4" customHeight="1" x14ac:dyDescent="0.3">
      <c r="A152" s="661" t="s">
        <v>7773</v>
      </c>
      <c r="B152" s="662" t="s">
        <v>7489</v>
      </c>
      <c r="C152" s="662" t="s">
        <v>5530</v>
      </c>
      <c r="D152" s="662" t="s">
        <v>7490</v>
      </c>
      <c r="E152" s="662" t="s">
        <v>7491</v>
      </c>
      <c r="F152" s="665">
        <v>0.2</v>
      </c>
      <c r="G152" s="665">
        <v>1082.6600000000001</v>
      </c>
      <c r="H152" s="665">
        <v>1</v>
      </c>
      <c r="I152" s="665">
        <v>5413.3</v>
      </c>
      <c r="J152" s="665">
        <v>0.08</v>
      </c>
      <c r="K152" s="665">
        <v>436.86</v>
      </c>
      <c r="L152" s="665">
        <v>0.40350617922524151</v>
      </c>
      <c r="M152" s="665">
        <v>5460.75</v>
      </c>
      <c r="N152" s="665"/>
      <c r="O152" s="665"/>
      <c r="P152" s="678"/>
      <c r="Q152" s="666"/>
    </row>
    <row r="153" spans="1:17" ht="14.4" customHeight="1" x14ac:dyDescent="0.3">
      <c r="A153" s="661" t="s">
        <v>7773</v>
      </c>
      <c r="B153" s="662" t="s">
        <v>7489</v>
      </c>
      <c r="C153" s="662" t="s">
        <v>5530</v>
      </c>
      <c r="D153" s="662" t="s">
        <v>7785</v>
      </c>
      <c r="E153" s="662" t="s">
        <v>7491</v>
      </c>
      <c r="F153" s="665">
        <v>5.09</v>
      </c>
      <c r="G153" s="665">
        <v>55285.89</v>
      </c>
      <c r="H153" s="665">
        <v>1</v>
      </c>
      <c r="I153" s="665">
        <v>10861.667976424362</v>
      </c>
      <c r="J153" s="665">
        <v>6.6000000000000014</v>
      </c>
      <c r="K153" s="665">
        <v>72114.790000000008</v>
      </c>
      <c r="L153" s="665">
        <v>1.3043977405446492</v>
      </c>
      <c r="M153" s="665">
        <v>10926.483333333332</v>
      </c>
      <c r="N153" s="665">
        <v>1</v>
      </c>
      <c r="O153" s="665">
        <v>8854</v>
      </c>
      <c r="P153" s="678">
        <v>0.16014936179918601</v>
      </c>
      <c r="Q153" s="666">
        <v>8854</v>
      </c>
    </row>
    <row r="154" spans="1:17" ht="14.4" customHeight="1" x14ac:dyDescent="0.3">
      <c r="A154" s="661" t="s">
        <v>7773</v>
      </c>
      <c r="B154" s="662" t="s">
        <v>7489</v>
      </c>
      <c r="C154" s="662" t="s">
        <v>5530</v>
      </c>
      <c r="D154" s="662" t="s">
        <v>7786</v>
      </c>
      <c r="E154" s="662" t="s">
        <v>7787</v>
      </c>
      <c r="F154" s="665">
        <v>0.2</v>
      </c>
      <c r="G154" s="665">
        <v>389.52</v>
      </c>
      <c r="H154" s="665">
        <v>1</v>
      </c>
      <c r="I154" s="665">
        <v>1947.6</v>
      </c>
      <c r="J154" s="665">
        <v>0.1</v>
      </c>
      <c r="K154" s="665">
        <v>195.61</v>
      </c>
      <c r="L154" s="665">
        <v>0.50218217293078671</v>
      </c>
      <c r="M154" s="665">
        <v>1956.1000000000001</v>
      </c>
      <c r="N154" s="665"/>
      <c r="O154" s="665"/>
      <c r="P154" s="678"/>
      <c r="Q154" s="666"/>
    </row>
    <row r="155" spans="1:17" ht="14.4" customHeight="1" x14ac:dyDescent="0.3">
      <c r="A155" s="661" t="s">
        <v>7773</v>
      </c>
      <c r="B155" s="662" t="s">
        <v>7489</v>
      </c>
      <c r="C155" s="662" t="s">
        <v>5530</v>
      </c>
      <c r="D155" s="662" t="s">
        <v>7505</v>
      </c>
      <c r="E155" s="662" t="s">
        <v>7491</v>
      </c>
      <c r="F155" s="665"/>
      <c r="G155" s="665"/>
      <c r="H155" s="665"/>
      <c r="I155" s="665"/>
      <c r="J155" s="665">
        <v>13.000000000000002</v>
      </c>
      <c r="K155" s="665">
        <v>28395.94</v>
      </c>
      <c r="L155" s="665"/>
      <c r="M155" s="665">
        <v>2184.3030769230763</v>
      </c>
      <c r="N155" s="665">
        <v>20.949999999999996</v>
      </c>
      <c r="O155" s="665">
        <v>37098.26</v>
      </c>
      <c r="P155" s="678"/>
      <c r="Q155" s="666">
        <v>1770.8000000000004</v>
      </c>
    </row>
    <row r="156" spans="1:17" ht="14.4" customHeight="1" x14ac:dyDescent="0.3">
      <c r="A156" s="661" t="s">
        <v>7773</v>
      </c>
      <c r="B156" s="662" t="s">
        <v>7489</v>
      </c>
      <c r="C156" s="662" t="s">
        <v>5530</v>
      </c>
      <c r="D156" s="662" t="s">
        <v>7788</v>
      </c>
      <c r="E156" s="662" t="s">
        <v>7789</v>
      </c>
      <c r="F156" s="665"/>
      <c r="G156" s="665"/>
      <c r="H156" s="665"/>
      <c r="I156" s="665"/>
      <c r="J156" s="665">
        <v>0.15</v>
      </c>
      <c r="K156" s="665">
        <v>56.9</v>
      </c>
      <c r="L156" s="665"/>
      <c r="M156" s="665">
        <v>379.33333333333331</v>
      </c>
      <c r="N156" s="665"/>
      <c r="O156" s="665"/>
      <c r="P156" s="678"/>
      <c r="Q156" s="666"/>
    </row>
    <row r="157" spans="1:17" ht="14.4" customHeight="1" x14ac:dyDescent="0.3">
      <c r="A157" s="661" t="s">
        <v>7773</v>
      </c>
      <c r="B157" s="662" t="s">
        <v>7489</v>
      </c>
      <c r="C157" s="662" t="s">
        <v>5530</v>
      </c>
      <c r="D157" s="662" t="s">
        <v>7790</v>
      </c>
      <c r="E157" s="662" t="s">
        <v>7791</v>
      </c>
      <c r="F157" s="665"/>
      <c r="G157" s="665"/>
      <c r="H157" s="665"/>
      <c r="I157" s="665"/>
      <c r="J157" s="665">
        <v>0.05</v>
      </c>
      <c r="K157" s="665">
        <v>47.24</v>
      </c>
      <c r="L157" s="665"/>
      <c r="M157" s="665">
        <v>944.8</v>
      </c>
      <c r="N157" s="665"/>
      <c r="O157" s="665"/>
      <c r="P157" s="678"/>
      <c r="Q157" s="666"/>
    </row>
    <row r="158" spans="1:17" ht="14.4" customHeight="1" x14ac:dyDescent="0.3">
      <c r="A158" s="661" t="s">
        <v>7773</v>
      </c>
      <c r="B158" s="662" t="s">
        <v>7489</v>
      </c>
      <c r="C158" s="662" t="s">
        <v>5530</v>
      </c>
      <c r="D158" s="662" t="s">
        <v>7792</v>
      </c>
      <c r="E158" s="662" t="s">
        <v>7491</v>
      </c>
      <c r="F158" s="665"/>
      <c r="G158" s="665"/>
      <c r="H158" s="665"/>
      <c r="I158" s="665"/>
      <c r="J158" s="665"/>
      <c r="K158" s="665"/>
      <c r="L158" s="665"/>
      <c r="M158" s="665"/>
      <c r="N158" s="665">
        <v>0.64000000000000012</v>
      </c>
      <c r="O158" s="665">
        <v>22312.100000000002</v>
      </c>
      <c r="P158" s="678"/>
      <c r="Q158" s="666">
        <v>34862.65625</v>
      </c>
    </row>
    <row r="159" spans="1:17" ht="14.4" customHeight="1" x14ac:dyDescent="0.3">
      <c r="A159" s="661" t="s">
        <v>7773</v>
      </c>
      <c r="B159" s="662" t="s">
        <v>7489</v>
      </c>
      <c r="C159" s="662" t="s">
        <v>5558</v>
      </c>
      <c r="D159" s="662" t="s">
        <v>7793</v>
      </c>
      <c r="E159" s="662" t="s">
        <v>7794</v>
      </c>
      <c r="F159" s="665">
        <v>3</v>
      </c>
      <c r="G159" s="665">
        <v>2916.96</v>
      </c>
      <c r="H159" s="665">
        <v>1</v>
      </c>
      <c r="I159" s="665">
        <v>972.32</v>
      </c>
      <c r="J159" s="665">
        <v>4</v>
      </c>
      <c r="K159" s="665">
        <v>3889.28</v>
      </c>
      <c r="L159" s="665">
        <v>1.3333333333333335</v>
      </c>
      <c r="M159" s="665">
        <v>972.32</v>
      </c>
      <c r="N159" s="665">
        <v>4</v>
      </c>
      <c r="O159" s="665">
        <v>3889.28</v>
      </c>
      <c r="P159" s="678">
        <v>1.3333333333333335</v>
      </c>
      <c r="Q159" s="666">
        <v>972.32</v>
      </c>
    </row>
    <row r="160" spans="1:17" ht="14.4" customHeight="1" x14ac:dyDescent="0.3">
      <c r="A160" s="661" t="s">
        <v>7773</v>
      </c>
      <c r="B160" s="662" t="s">
        <v>7489</v>
      </c>
      <c r="C160" s="662" t="s">
        <v>5558</v>
      </c>
      <c r="D160" s="662" t="s">
        <v>7795</v>
      </c>
      <c r="E160" s="662" t="s">
        <v>7794</v>
      </c>
      <c r="F160" s="665">
        <v>2</v>
      </c>
      <c r="G160" s="665">
        <v>3414.62</v>
      </c>
      <c r="H160" s="665">
        <v>1</v>
      </c>
      <c r="I160" s="665">
        <v>1707.31</v>
      </c>
      <c r="J160" s="665">
        <v>3</v>
      </c>
      <c r="K160" s="665">
        <v>5121.93</v>
      </c>
      <c r="L160" s="665">
        <v>1.5000000000000002</v>
      </c>
      <c r="M160" s="665">
        <v>1707.3100000000002</v>
      </c>
      <c r="N160" s="665"/>
      <c r="O160" s="665"/>
      <c r="P160" s="678"/>
      <c r="Q160" s="666"/>
    </row>
    <row r="161" spans="1:17" ht="14.4" customHeight="1" x14ac:dyDescent="0.3">
      <c r="A161" s="661" t="s">
        <v>7773</v>
      </c>
      <c r="B161" s="662" t="s">
        <v>7489</v>
      </c>
      <c r="C161" s="662" t="s">
        <v>5558</v>
      </c>
      <c r="D161" s="662" t="s">
        <v>7796</v>
      </c>
      <c r="E161" s="662" t="s">
        <v>7794</v>
      </c>
      <c r="F161" s="665"/>
      <c r="G161" s="665"/>
      <c r="H161" s="665"/>
      <c r="I161" s="665"/>
      <c r="J161" s="665">
        <v>1</v>
      </c>
      <c r="K161" s="665">
        <v>2066.3000000000002</v>
      </c>
      <c r="L161" s="665"/>
      <c r="M161" s="665">
        <v>2066.3000000000002</v>
      </c>
      <c r="N161" s="665"/>
      <c r="O161" s="665"/>
      <c r="P161" s="678"/>
      <c r="Q161" s="666"/>
    </row>
    <row r="162" spans="1:17" ht="14.4" customHeight="1" x14ac:dyDescent="0.3">
      <c r="A162" s="661" t="s">
        <v>7773</v>
      </c>
      <c r="B162" s="662" t="s">
        <v>7489</v>
      </c>
      <c r="C162" s="662" t="s">
        <v>5558</v>
      </c>
      <c r="D162" s="662" t="s">
        <v>7797</v>
      </c>
      <c r="E162" s="662" t="s">
        <v>7798</v>
      </c>
      <c r="F162" s="665">
        <v>1</v>
      </c>
      <c r="G162" s="665">
        <v>1932.09</v>
      </c>
      <c r="H162" s="665">
        <v>1</v>
      </c>
      <c r="I162" s="665">
        <v>1932.09</v>
      </c>
      <c r="J162" s="665">
        <v>2</v>
      </c>
      <c r="K162" s="665">
        <v>3864.18</v>
      </c>
      <c r="L162" s="665">
        <v>2</v>
      </c>
      <c r="M162" s="665">
        <v>1932.09</v>
      </c>
      <c r="N162" s="665"/>
      <c r="O162" s="665"/>
      <c r="P162" s="678"/>
      <c r="Q162" s="666"/>
    </row>
    <row r="163" spans="1:17" ht="14.4" customHeight="1" x14ac:dyDescent="0.3">
      <c r="A163" s="661" t="s">
        <v>7773</v>
      </c>
      <c r="B163" s="662" t="s">
        <v>7489</v>
      </c>
      <c r="C163" s="662" t="s">
        <v>5558</v>
      </c>
      <c r="D163" s="662" t="s">
        <v>7799</v>
      </c>
      <c r="E163" s="662" t="s">
        <v>7800</v>
      </c>
      <c r="F163" s="665">
        <v>2</v>
      </c>
      <c r="G163" s="665">
        <v>2055.52</v>
      </c>
      <c r="H163" s="665">
        <v>1</v>
      </c>
      <c r="I163" s="665">
        <v>1027.76</v>
      </c>
      <c r="J163" s="665"/>
      <c r="K163" s="665"/>
      <c r="L163" s="665"/>
      <c r="M163" s="665"/>
      <c r="N163" s="665">
        <v>3</v>
      </c>
      <c r="O163" s="665">
        <v>3083.28</v>
      </c>
      <c r="P163" s="678">
        <v>1.5</v>
      </c>
      <c r="Q163" s="666">
        <v>1027.76</v>
      </c>
    </row>
    <row r="164" spans="1:17" ht="14.4" customHeight="1" x14ac:dyDescent="0.3">
      <c r="A164" s="661" t="s">
        <v>7773</v>
      </c>
      <c r="B164" s="662" t="s">
        <v>7489</v>
      </c>
      <c r="C164" s="662" t="s">
        <v>5558</v>
      </c>
      <c r="D164" s="662" t="s">
        <v>7801</v>
      </c>
      <c r="E164" s="662" t="s">
        <v>7802</v>
      </c>
      <c r="F164" s="665">
        <v>1</v>
      </c>
      <c r="G164" s="665">
        <v>166546.75</v>
      </c>
      <c r="H164" s="665">
        <v>1</v>
      </c>
      <c r="I164" s="665">
        <v>166546.75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7773</v>
      </c>
      <c r="B165" s="662" t="s">
        <v>7489</v>
      </c>
      <c r="C165" s="662" t="s">
        <v>5558</v>
      </c>
      <c r="D165" s="662" t="s">
        <v>7803</v>
      </c>
      <c r="E165" s="662" t="s">
        <v>7804</v>
      </c>
      <c r="F165" s="665">
        <v>2</v>
      </c>
      <c r="G165" s="665">
        <v>2005.6</v>
      </c>
      <c r="H165" s="665">
        <v>1</v>
      </c>
      <c r="I165" s="665">
        <v>1002.8</v>
      </c>
      <c r="J165" s="665">
        <v>1</v>
      </c>
      <c r="K165" s="665">
        <v>1002.8</v>
      </c>
      <c r="L165" s="665">
        <v>0.5</v>
      </c>
      <c r="M165" s="665">
        <v>1002.8</v>
      </c>
      <c r="N165" s="665">
        <v>3</v>
      </c>
      <c r="O165" s="665">
        <v>3008.4</v>
      </c>
      <c r="P165" s="678">
        <v>1.5000000000000002</v>
      </c>
      <c r="Q165" s="666">
        <v>1002.8000000000001</v>
      </c>
    </row>
    <row r="166" spans="1:17" ht="14.4" customHeight="1" x14ac:dyDescent="0.3">
      <c r="A166" s="661" t="s">
        <v>7773</v>
      </c>
      <c r="B166" s="662" t="s">
        <v>7489</v>
      </c>
      <c r="C166" s="662" t="s">
        <v>5558</v>
      </c>
      <c r="D166" s="662" t="s">
        <v>7805</v>
      </c>
      <c r="E166" s="662" t="s">
        <v>7806</v>
      </c>
      <c r="F166" s="665">
        <v>1</v>
      </c>
      <c r="G166" s="665">
        <v>5259.23</v>
      </c>
      <c r="H166" s="665">
        <v>1</v>
      </c>
      <c r="I166" s="665">
        <v>5259.23</v>
      </c>
      <c r="J166" s="665">
        <v>4</v>
      </c>
      <c r="K166" s="665">
        <v>21036.92</v>
      </c>
      <c r="L166" s="665">
        <v>4</v>
      </c>
      <c r="M166" s="665">
        <v>5259.23</v>
      </c>
      <c r="N166" s="665">
        <v>1</v>
      </c>
      <c r="O166" s="665">
        <v>5259.23</v>
      </c>
      <c r="P166" s="678">
        <v>1</v>
      </c>
      <c r="Q166" s="666">
        <v>5259.23</v>
      </c>
    </row>
    <row r="167" spans="1:17" ht="14.4" customHeight="1" x14ac:dyDescent="0.3">
      <c r="A167" s="661" t="s">
        <v>7773</v>
      </c>
      <c r="B167" s="662" t="s">
        <v>7489</v>
      </c>
      <c r="C167" s="662" t="s">
        <v>5558</v>
      </c>
      <c r="D167" s="662" t="s">
        <v>7807</v>
      </c>
      <c r="E167" s="662" t="s">
        <v>7808</v>
      </c>
      <c r="F167" s="665">
        <v>4</v>
      </c>
      <c r="G167" s="665">
        <v>5989.76</v>
      </c>
      <c r="H167" s="665">
        <v>1</v>
      </c>
      <c r="I167" s="665">
        <v>1497.44</v>
      </c>
      <c r="J167" s="665">
        <v>1</v>
      </c>
      <c r="K167" s="665">
        <v>1497.44</v>
      </c>
      <c r="L167" s="665">
        <v>0.25</v>
      </c>
      <c r="M167" s="665">
        <v>1497.44</v>
      </c>
      <c r="N167" s="665">
        <v>3</v>
      </c>
      <c r="O167" s="665">
        <v>4492.32</v>
      </c>
      <c r="P167" s="678">
        <v>0.74999999999999989</v>
      </c>
      <c r="Q167" s="666">
        <v>1497.4399999999998</v>
      </c>
    </row>
    <row r="168" spans="1:17" ht="14.4" customHeight="1" x14ac:dyDescent="0.3">
      <c r="A168" s="661" t="s">
        <v>7773</v>
      </c>
      <c r="B168" s="662" t="s">
        <v>7489</v>
      </c>
      <c r="C168" s="662" t="s">
        <v>5558</v>
      </c>
      <c r="D168" s="662" t="s">
        <v>7809</v>
      </c>
      <c r="E168" s="662" t="s">
        <v>7810</v>
      </c>
      <c r="F168" s="665">
        <v>2</v>
      </c>
      <c r="G168" s="665">
        <v>1662.32</v>
      </c>
      <c r="H168" s="665">
        <v>1</v>
      </c>
      <c r="I168" s="665">
        <v>831.16</v>
      </c>
      <c r="J168" s="665">
        <v>1</v>
      </c>
      <c r="K168" s="665">
        <v>831.16</v>
      </c>
      <c r="L168" s="665">
        <v>0.5</v>
      </c>
      <c r="M168" s="665">
        <v>831.16</v>
      </c>
      <c r="N168" s="665"/>
      <c r="O168" s="665"/>
      <c r="P168" s="678"/>
      <c r="Q168" s="666"/>
    </row>
    <row r="169" spans="1:17" ht="14.4" customHeight="1" x14ac:dyDescent="0.3">
      <c r="A169" s="661" t="s">
        <v>7773</v>
      </c>
      <c r="B169" s="662" t="s">
        <v>7489</v>
      </c>
      <c r="C169" s="662" t="s">
        <v>5558</v>
      </c>
      <c r="D169" s="662" t="s">
        <v>7811</v>
      </c>
      <c r="E169" s="662" t="s">
        <v>7810</v>
      </c>
      <c r="F169" s="665">
        <v>1</v>
      </c>
      <c r="G169" s="665">
        <v>888.06</v>
      </c>
      <c r="H169" s="665">
        <v>1</v>
      </c>
      <c r="I169" s="665">
        <v>888.06</v>
      </c>
      <c r="J169" s="665">
        <v>8</v>
      </c>
      <c r="K169" s="665">
        <v>7104.48</v>
      </c>
      <c r="L169" s="665">
        <v>8</v>
      </c>
      <c r="M169" s="665">
        <v>888.06</v>
      </c>
      <c r="N169" s="665">
        <v>1</v>
      </c>
      <c r="O169" s="665">
        <v>888.06</v>
      </c>
      <c r="P169" s="678">
        <v>1</v>
      </c>
      <c r="Q169" s="666">
        <v>888.06</v>
      </c>
    </row>
    <row r="170" spans="1:17" ht="14.4" customHeight="1" x14ac:dyDescent="0.3">
      <c r="A170" s="661" t="s">
        <v>7773</v>
      </c>
      <c r="B170" s="662" t="s">
        <v>7489</v>
      </c>
      <c r="C170" s="662" t="s">
        <v>5558</v>
      </c>
      <c r="D170" s="662" t="s">
        <v>7812</v>
      </c>
      <c r="E170" s="662" t="s">
        <v>7813</v>
      </c>
      <c r="F170" s="665"/>
      <c r="G170" s="665"/>
      <c r="H170" s="665"/>
      <c r="I170" s="665"/>
      <c r="J170" s="665">
        <v>2</v>
      </c>
      <c r="K170" s="665">
        <v>1776.12</v>
      </c>
      <c r="L170" s="665"/>
      <c r="M170" s="665">
        <v>888.06</v>
      </c>
      <c r="N170" s="665">
        <v>1</v>
      </c>
      <c r="O170" s="665">
        <v>888.06</v>
      </c>
      <c r="P170" s="678"/>
      <c r="Q170" s="666">
        <v>888.06</v>
      </c>
    </row>
    <row r="171" spans="1:17" ht="14.4" customHeight="1" x14ac:dyDescent="0.3">
      <c r="A171" s="661" t="s">
        <v>7773</v>
      </c>
      <c r="B171" s="662" t="s">
        <v>7489</v>
      </c>
      <c r="C171" s="662" t="s">
        <v>5558</v>
      </c>
      <c r="D171" s="662" t="s">
        <v>7814</v>
      </c>
      <c r="E171" s="662" t="s">
        <v>7815</v>
      </c>
      <c r="F171" s="665">
        <v>3</v>
      </c>
      <c r="G171" s="665">
        <v>11696.4</v>
      </c>
      <c r="H171" s="665">
        <v>1</v>
      </c>
      <c r="I171" s="665">
        <v>3898.7999999999997</v>
      </c>
      <c r="J171" s="665">
        <v>7</v>
      </c>
      <c r="K171" s="665">
        <v>27291.599999999999</v>
      </c>
      <c r="L171" s="665">
        <v>2.3333333333333335</v>
      </c>
      <c r="M171" s="665">
        <v>3898.7999999999997</v>
      </c>
      <c r="N171" s="665">
        <v>1</v>
      </c>
      <c r="O171" s="665">
        <v>3898.8</v>
      </c>
      <c r="P171" s="678">
        <v>0.33333333333333337</v>
      </c>
      <c r="Q171" s="666">
        <v>3898.8</v>
      </c>
    </row>
    <row r="172" spans="1:17" ht="14.4" customHeight="1" x14ac:dyDescent="0.3">
      <c r="A172" s="661" t="s">
        <v>7773</v>
      </c>
      <c r="B172" s="662" t="s">
        <v>7489</v>
      </c>
      <c r="C172" s="662" t="s">
        <v>5558</v>
      </c>
      <c r="D172" s="662" t="s">
        <v>7816</v>
      </c>
      <c r="E172" s="662" t="s">
        <v>7817</v>
      </c>
      <c r="F172" s="665">
        <v>1</v>
      </c>
      <c r="G172" s="665">
        <v>1472.88</v>
      </c>
      <c r="H172" s="665">
        <v>1</v>
      </c>
      <c r="I172" s="665">
        <v>1472.88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7773</v>
      </c>
      <c r="B173" s="662" t="s">
        <v>7489</v>
      </c>
      <c r="C173" s="662" t="s">
        <v>5558</v>
      </c>
      <c r="D173" s="662" t="s">
        <v>7818</v>
      </c>
      <c r="E173" s="662" t="s">
        <v>7819</v>
      </c>
      <c r="F173" s="665"/>
      <c r="G173" s="665"/>
      <c r="H173" s="665"/>
      <c r="I173" s="665"/>
      <c r="J173" s="665">
        <v>9</v>
      </c>
      <c r="K173" s="665">
        <v>32801.22</v>
      </c>
      <c r="L173" s="665"/>
      <c r="M173" s="665">
        <v>3644.58</v>
      </c>
      <c r="N173" s="665">
        <v>21</v>
      </c>
      <c r="O173" s="665">
        <v>76536.179999999993</v>
      </c>
      <c r="P173" s="678"/>
      <c r="Q173" s="666">
        <v>3644.5799999999995</v>
      </c>
    </row>
    <row r="174" spans="1:17" ht="14.4" customHeight="1" x14ac:dyDescent="0.3">
      <c r="A174" s="661" t="s">
        <v>7773</v>
      </c>
      <c r="B174" s="662" t="s">
        <v>7489</v>
      </c>
      <c r="C174" s="662" t="s">
        <v>5558</v>
      </c>
      <c r="D174" s="662" t="s">
        <v>7820</v>
      </c>
      <c r="E174" s="662" t="s">
        <v>7821</v>
      </c>
      <c r="F174" s="665">
        <v>1</v>
      </c>
      <c r="G174" s="665">
        <v>359.1</v>
      </c>
      <c r="H174" s="665">
        <v>1</v>
      </c>
      <c r="I174" s="665">
        <v>359.1</v>
      </c>
      <c r="J174" s="665">
        <v>5</v>
      </c>
      <c r="K174" s="665">
        <v>1795.5</v>
      </c>
      <c r="L174" s="665">
        <v>5</v>
      </c>
      <c r="M174" s="665">
        <v>359.1</v>
      </c>
      <c r="N174" s="665">
        <v>1</v>
      </c>
      <c r="O174" s="665">
        <v>359.1</v>
      </c>
      <c r="P174" s="678">
        <v>1</v>
      </c>
      <c r="Q174" s="666">
        <v>359.1</v>
      </c>
    </row>
    <row r="175" spans="1:17" ht="14.4" customHeight="1" x14ac:dyDescent="0.3">
      <c r="A175" s="661" t="s">
        <v>7773</v>
      </c>
      <c r="B175" s="662" t="s">
        <v>7489</v>
      </c>
      <c r="C175" s="662" t="s">
        <v>5558</v>
      </c>
      <c r="D175" s="662" t="s">
        <v>7822</v>
      </c>
      <c r="E175" s="662" t="s">
        <v>7823</v>
      </c>
      <c r="F175" s="665"/>
      <c r="G175" s="665"/>
      <c r="H175" s="665"/>
      <c r="I175" s="665"/>
      <c r="J175" s="665">
        <v>1</v>
      </c>
      <c r="K175" s="665">
        <v>893.9</v>
      </c>
      <c r="L175" s="665"/>
      <c r="M175" s="665">
        <v>893.9</v>
      </c>
      <c r="N175" s="665"/>
      <c r="O175" s="665"/>
      <c r="P175" s="678"/>
      <c r="Q175" s="666"/>
    </row>
    <row r="176" spans="1:17" ht="14.4" customHeight="1" x14ac:dyDescent="0.3">
      <c r="A176" s="661" t="s">
        <v>7773</v>
      </c>
      <c r="B176" s="662" t="s">
        <v>7489</v>
      </c>
      <c r="C176" s="662" t="s">
        <v>5558</v>
      </c>
      <c r="D176" s="662" t="s">
        <v>7824</v>
      </c>
      <c r="E176" s="662" t="s">
        <v>7825</v>
      </c>
      <c r="F176" s="665">
        <v>2</v>
      </c>
      <c r="G176" s="665">
        <v>33663.379999999997</v>
      </c>
      <c r="H176" s="665">
        <v>1</v>
      </c>
      <c r="I176" s="665">
        <v>16831.689999999999</v>
      </c>
      <c r="J176" s="665">
        <v>3</v>
      </c>
      <c r="K176" s="665">
        <v>50495.069999999992</v>
      </c>
      <c r="L176" s="665">
        <v>1.5</v>
      </c>
      <c r="M176" s="665">
        <v>16831.689999999999</v>
      </c>
      <c r="N176" s="665">
        <v>2</v>
      </c>
      <c r="O176" s="665">
        <v>33663.379999999997</v>
      </c>
      <c r="P176" s="678">
        <v>1</v>
      </c>
      <c r="Q176" s="666">
        <v>16831.689999999999</v>
      </c>
    </row>
    <row r="177" spans="1:17" ht="14.4" customHeight="1" x14ac:dyDescent="0.3">
      <c r="A177" s="661" t="s">
        <v>7773</v>
      </c>
      <c r="B177" s="662" t="s">
        <v>7489</v>
      </c>
      <c r="C177" s="662" t="s">
        <v>5558</v>
      </c>
      <c r="D177" s="662" t="s">
        <v>7826</v>
      </c>
      <c r="E177" s="662" t="s">
        <v>7827</v>
      </c>
      <c r="F177" s="665">
        <v>1</v>
      </c>
      <c r="G177" s="665">
        <v>6587.13</v>
      </c>
      <c r="H177" s="665">
        <v>1</v>
      </c>
      <c r="I177" s="665">
        <v>6587.13</v>
      </c>
      <c r="J177" s="665">
        <v>5</v>
      </c>
      <c r="K177" s="665">
        <v>32935.65</v>
      </c>
      <c r="L177" s="665">
        <v>5</v>
      </c>
      <c r="M177" s="665">
        <v>6587.13</v>
      </c>
      <c r="N177" s="665">
        <v>2</v>
      </c>
      <c r="O177" s="665">
        <v>13174.26</v>
      </c>
      <c r="P177" s="678">
        <v>2</v>
      </c>
      <c r="Q177" s="666">
        <v>6587.13</v>
      </c>
    </row>
    <row r="178" spans="1:17" ht="14.4" customHeight="1" x14ac:dyDescent="0.3">
      <c r="A178" s="661" t="s">
        <v>7773</v>
      </c>
      <c r="B178" s="662" t="s">
        <v>7489</v>
      </c>
      <c r="C178" s="662" t="s">
        <v>5558</v>
      </c>
      <c r="D178" s="662" t="s">
        <v>7828</v>
      </c>
      <c r="E178" s="662" t="s">
        <v>7829</v>
      </c>
      <c r="F178" s="665"/>
      <c r="G178" s="665"/>
      <c r="H178" s="665"/>
      <c r="I178" s="665"/>
      <c r="J178" s="665">
        <v>2</v>
      </c>
      <c r="K178" s="665">
        <v>3683.24</v>
      </c>
      <c r="L178" s="665"/>
      <c r="M178" s="665">
        <v>1841.62</v>
      </c>
      <c r="N178" s="665"/>
      <c r="O178" s="665"/>
      <c r="P178" s="678"/>
      <c r="Q178" s="666"/>
    </row>
    <row r="179" spans="1:17" ht="14.4" customHeight="1" x14ac:dyDescent="0.3">
      <c r="A179" s="661" t="s">
        <v>7773</v>
      </c>
      <c r="B179" s="662" t="s">
        <v>7489</v>
      </c>
      <c r="C179" s="662" t="s">
        <v>5558</v>
      </c>
      <c r="D179" s="662" t="s">
        <v>7830</v>
      </c>
      <c r="E179" s="662" t="s">
        <v>7831</v>
      </c>
      <c r="F179" s="665"/>
      <c r="G179" s="665"/>
      <c r="H179" s="665"/>
      <c r="I179" s="665"/>
      <c r="J179" s="665">
        <v>1</v>
      </c>
      <c r="K179" s="665">
        <v>3106.5</v>
      </c>
      <c r="L179" s="665"/>
      <c r="M179" s="665">
        <v>3106.5</v>
      </c>
      <c r="N179" s="665"/>
      <c r="O179" s="665"/>
      <c r="P179" s="678"/>
      <c r="Q179" s="666"/>
    </row>
    <row r="180" spans="1:17" ht="14.4" customHeight="1" x14ac:dyDescent="0.3">
      <c r="A180" s="661" t="s">
        <v>7773</v>
      </c>
      <c r="B180" s="662" t="s">
        <v>7489</v>
      </c>
      <c r="C180" s="662" t="s">
        <v>5558</v>
      </c>
      <c r="D180" s="662" t="s">
        <v>7832</v>
      </c>
      <c r="E180" s="662" t="s">
        <v>7833</v>
      </c>
      <c r="F180" s="665"/>
      <c r="G180" s="665"/>
      <c r="H180" s="665"/>
      <c r="I180" s="665"/>
      <c r="J180" s="665">
        <v>1</v>
      </c>
      <c r="K180" s="665">
        <v>11608.31</v>
      </c>
      <c r="L180" s="665"/>
      <c r="M180" s="665">
        <v>11608.31</v>
      </c>
      <c r="N180" s="665"/>
      <c r="O180" s="665"/>
      <c r="P180" s="678"/>
      <c r="Q180" s="666"/>
    </row>
    <row r="181" spans="1:17" ht="14.4" customHeight="1" x14ac:dyDescent="0.3">
      <c r="A181" s="661" t="s">
        <v>7773</v>
      </c>
      <c r="B181" s="662" t="s">
        <v>7489</v>
      </c>
      <c r="C181" s="662" t="s">
        <v>5558</v>
      </c>
      <c r="D181" s="662" t="s">
        <v>7834</v>
      </c>
      <c r="E181" s="662" t="s">
        <v>7835</v>
      </c>
      <c r="F181" s="665"/>
      <c r="G181" s="665"/>
      <c r="H181" s="665"/>
      <c r="I181" s="665"/>
      <c r="J181" s="665">
        <v>1</v>
      </c>
      <c r="K181" s="665">
        <v>380.86</v>
      </c>
      <c r="L181" s="665"/>
      <c r="M181" s="665">
        <v>380.86</v>
      </c>
      <c r="N181" s="665"/>
      <c r="O181" s="665"/>
      <c r="P181" s="678"/>
      <c r="Q181" s="666"/>
    </row>
    <row r="182" spans="1:17" ht="14.4" customHeight="1" x14ac:dyDescent="0.3">
      <c r="A182" s="661" t="s">
        <v>7773</v>
      </c>
      <c r="B182" s="662" t="s">
        <v>7489</v>
      </c>
      <c r="C182" s="662" t="s">
        <v>5558</v>
      </c>
      <c r="D182" s="662" t="s">
        <v>7836</v>
      </c>
      <c r="E182" s="662" t="s">
        <v>7837</v>
      </c>
      <c r="F182" s="665"/>
      <c r="G182" s="665"/>
      <c r="H182" s="665"/>
      <c r="I182" s="665"/>
      <c r="J182" s="665">
        <v>1</v>
      </c>
      <c r="K182" s="665">
        <v>3178.63</v>
      </c>
      <c r="L182" s="665"/>
      <c r="M182" s="665">
        <v>3178.63</v>
      </c>
      <c r="N182" s="665"/>
      <c r="O182" s="665"/>
      <c r="P182" s="678"/>
      <c r="Q182" s="666"/>
    </row>
    <row r="183" spans="1:17" ht="14.4" customHeight="1" x14ac:dyDescent="0.3">
      <c r="A183" s="661" t="s">
        <v>7773</v>
      </c>
      <c r="B183" s="662" t="s">
        <v>7489</v>
      </c>
      <c r="C183" s="662" t="s">
        <v>5526</v>
      </c>
      <c r="D183" s="662" t="s">
        <v>7838</v>
      </c>
      <c r="E183" s="662" t="s">
        <v>7839</v>
      </c>
      <c r="F183" s="665">
        <v>10</v>
      </c>
      <c r="G183" s="665">
        <v>2050</v>
      </c>
      <c r="H183" s="665">
        <v>1</v>
      </c>
      <c r="I183" s="665">
        <v>205</v>
      </c>
      <c r="J183" s="665">
        <v>21</v>
      </c>
      <c r="K183" s="665">
        <v>4318</v>
      </c>
      <c r="L183" s="665">
        <v>2.1063414634146342</v>
      </c>
      <c r="M183" s="665">
        <v>205.61904761904762</v>
      </c>
      <c r="N183" s="665">
        <v>20</v>
      </c>
      <c r="O183" s="665">
        <v>4140</v>
      </c>
      <c r="P183" s="678">
        <v>2.0195121951219512</v>
      </c>
      <c r="Q183" s="666">
        <v>207</v>
      </c>
    </row>
    <row r="184" spans="1:17" ht="14.4" customHeight="1" x14ac:dyDescent="0.3">
      <c r="A184" s="661" t="s">
        <v>7773</v>
      </c>
      <c r="B184" s="662" t="s">
        <v>7489</v>
      </c>
      <c r="C184" s="662" t="s">
        <v>5526</v>
      </c>
      <c r="D184" s="662" t="s">
        <v>7840</v>
      </c>
      <c r="E184" s="662" t="s">
        <v>7841</v>
      </c>
      <c r="F184" s="665">
        <v>92</v>
      </c>
      <c r="G184" s="665">
        <v>13800</v>
      </c>
      <c r="H184" s="665">
        <v>1</v>
      </c>
      <c r="I184" s="665">
        <v>150</v>
      </c>
      <c r="J184" s="665">
        <v>105</v>
      </c>
      <c r="K184" s="665">
        <v>15815</v>
      </c>
      <c r="L184" s="665">
        <v>1.1460144927536231</v>
      </c>
      <c r="M184" s="665">
        <v>150.61904761904762</v>
      </c>
      <c r="N184" s="665">
        <v>72</v>
      </c>
      <c r="O184" s="665">
        <v>10872</v>
      </c>
      <c r="P184" s="678">
        <v>0.78782608695652179</v>
      </c>
      <c r="Q184" s="666">
        <v>151</v>
      </c>
    </row>
    <row r="185" spans="1:17" ht="14.4" customHeight="1" x14ac:dyDescent="0.3">
      <c r="A185" s="661" t="s">
        <v>7773</v>
      </c>
      <c r="B185" s="662" t="s">
        <v>7489</v>
      </c>
      <c r="C185" s="662" t="s">
        <v>5526</v>
      </c>
      <c r="D185" s="662" t="s">
        <v>7842</v>
      </c>
      <c r="E185" s="662" t="s">
        <v>7843</v>
      </c>
      <c r="F185" s="665">
        <v>57</v>
      </c>
      <c r="G185" s="665">
        <v>10374</v>
      </c>
      <c r="H185" s="665">
        <v>1</v>
      </c>
      <c r="I185" s="665">
        <v>182</v>
      </c>
      <c r="J185" s="665">
        <v>39</v>
      </c>
      <c r="K185" s="665">
        <v>7123</v>
      </c>
      <c r="L185" s="665">
        <v>0.68662039714671297</v>
      </c>
      <c r="M185" s="665">
        <v>182.64102564102564</v>
      </c>
      <c r="N185" s="665">
        <v>59</v>
      </c>
      <c r="O185" s="665">
        <v>10797</v>
      </c>
      <c r="P185" s="678">
        <v>1.0407750144592249</v>
      </c>
      <c r="Q185" s="666">
        <v>183</v>
      </c>
    </row>
    <row r="186" spans="1:17" ht="14.4" customHeight="1" x14ac:dyDescent="0.3">
      <c r="A186" s="661" t="s">
        <v>7773</v>
      </c>
      <c r="B186" s="662" t="s">
        <v>7489</v>
      </c>
      <c r="C186" s="662" t="s">
        <v>5526</v>
      </c>
      <c r="D186" s="662" t="s">
        <v>7844</v>
      </c>
      <c r="E186" s="662" t="s">
        <v>7845</v>
      </c>
      <c r="F186" s="665">
        <v>456</v>
      </c>
      <c r="G186" s="665">
        <v>56544</v>
      </c>
      <c r="H186" s="665">
        <v>1</v>
      </c>
      <c r="I186" s="665">
        <v>124</v>
      </c>
      <c r="J186" s="665">
        <v>409</v>
      </c>
      <c r="K186" s="665">
        <v>50995</v>
      </c>
      <c r="L186" s="665">
        <v>0.90186403508771928</v>
      </c>
      <c r="M186" s="665">
        <v>124.68215158924205</v>
      </c>
      <c r="N186" s="665">
        <v>558</v>
      </c>
      <c r="O186" s="665">
        <v>69750</v>
      </c>
      <c r="P186" s="678">
        <v>1.2335526315789473</v>
      </c>
      <c r="Q186" s="666">
        <v>125</v>
      </c>
    </row>
    <row r="187" spans="1:17" ht="14.4" customHeight="1" x14ac:dyDescent="0.3">
      <c r="A187" s="661" t="s">
        <v>7773</v>
      </c>
      <c r="B187" s="662" t="s">
        <v>7489</v>
      </c>
      <c r="C187" s="662" t="s">
        <v>5526</v>
      </c>
      <c r="D187" s="662" t="s">
        <v>7846</v>
      </c>
      <c r="E187" s="662" t="s">
        <v>7847</v>
      </c>
      <c r="F187" s="665">
        <v>1622</v>
      </c>
      <c r="G187" s="665">
        <v>351974</v>
      </c>
      <c r="H187" s="665">
        <v>1</v>
      </c>
      <c r="I187" s="665">
        <v>217</v>
      </c>
      <c r="J187" s="665">
        <v>1654</v>
      </c>
      <c r="K187" s="665">
        <v>355624</v>
      </c>
      <c r="L187" s="665">
        <v>1.0103700841539431</v>
      </c>
      <c r="M187" s="665">
        <v>215.00846432889963</v>
      </c>
      <c r="N187" s="665">
        <v>1391</v>
      </c>
      <c r="O187" s="665">
        <v>304629</v>
      </c>
      <c r="P187" s="678">
        <v>0.86548722348809859</v>
      </c>
      <c r="Q187" s="666">
        <v>219</v>
      </c>
    </row>
    <row r="188" spans="1:17" ht="14.4" customHeight="1" x14ac:dyDescent="0.3">
      <c r="A188" s="661" t="s">
        <v>7773</v>
      </c>
      <c r="B188" s="662" t="s">
        <v>7489</v>
      </c>
      <c r="C188" s="662" t="s">
        <v>5526</v>
      </c>
      <c r="D188" s="662" t="s">
        <v>7848</v>
      </c>
      <c r="E188" s="662" t="s">
        <v>7849</v>
      </c>
      <c r="F188" s="665">
        <v>61</v>
      </c>
      <c r="G188" s="665">
        <v>13237</v>
      </c>
      <c r="H188" s="665">
        <v>1</v>
      </c>
      <c r="I188" s="665">
        <v>217</v>
      </c>
      <c r="J188" s="665">
        <v>71</v>
      </c>
      <c r="K188" s="665">
        <v>15445</v>
      </c>
      <c r="L188" s="665">
        <v>1.1668051673339881</v>
      </c>
      <c r="M188" s="665">
        <v>217.53521126760563</v>
      </c>
      <c r="N188" s="665">
        <v>38</v>
      </c>
      <c r="O188" s="665">
        <v>8322</v>
      </c>
      <c r="P188" s="678">
        <v>0.62869230188109093</v>
      </c>
      <c r="Q188" s="666">
        <v>219</v>
      </c>
    </row>
    <row r="189" spans="1:17" ht="14.4" customHeight="1" x14ac:dyDescent="0.3">
      <c r="A189" s="661" t="s">
        <v>7773</v>
      </c>
      <c r="B189" s="662" t="s">
        <v>7489</v>
      </c>
      <c r="C189" s="662" t="s">
        <v>5526</v>
      </c>
      <c r="D189" s="662" t="s">
        <v>7850</v>
      </c>
      <c r="E189" s="662" t="s">
        <v>7851</v>
      </c>
      <c r="F189" s="665"/>
      <c r="G189" s="665"/>
      <c r="H189" s="665"/>
      <c r="I189" s="665"/>
      <c r="J189" s="665">
        <v>4</v>
      </c>
      <c r="K189" s="665">
        <v>1384</v>
      </c>
      <c r="L189" s="665"/>
      <c r="M189" s="665">
        <v>346</v>
      </c>
      <c r="N189" s="665">
        <v>3</v>
      </c>
      <c r="O189" s="665">
        <v>1041</v>
      </c>
      <c r="P189" s="678"/>
      <c r="Q189" s="666">
        <v>347</v>
      </c>
    </row>
    <row r="190" spans="1:17" ht="14.4" customHeight="1" x14ac:dyDescent="0.3">
      <c r="A190" s="661" t="s">
        <v>7773</v>
      </c>
      <c r="B190" s="662" t="s">
        <v>7489</v>
      </c>
      <c r="C190" s="662" t="s">
        <v>5526</v>
      </c>
      <c r="D190" s="662" t="s">
        <v>7852</v>
      </c>
      <c r="E190" s="662" t="s">
        <v>7853</v>
      </c>
      <c r="F190" s="665">
        <v>4</v>
      </c>
      <c r="G190" s="665">
        <v>876</v>
      </c>
      <c r="H190" s="665">
        <v>1</v>
      </c>
      <c r="I190" s="665">
        <v>219</v>
      </c>
      <c r="J190" s="665">
        <v>9</v>
      </c>
      <c r="K190" s="665">
        <v>1977</v>
      </c>
      <c r="L190" s="665">
        <v>2.256849315068493</v>
      </c>
      <c r="M190" s="665">
        <v>219.66666666666666</v>
      </c>
      <c r="N190" s="665">
        <v>3</v>
      </c>
      <c r="O190" s="665">
        <v>663</v>
      </c>
      <c r="P190" s="678">
        <v>0.75684931506849318</v>
      </c>
      <c r="Q190" s="666">
        <v>221</v>
      </c>
    </row>
    <row r="191" spans="1:17" ht="14.4" customHeight="1" x14ac:dyDescent="0.3">
      <c r="A191" s="661" t="s">
        <v>7773</v>
      </c>
      <c r="B191" s="662" t="s">
        <v>7489</v>
      </c>
      <c r="C191" s="662" t="s">
        <v>5526</v>
      </c>
      <c r="D191" s="662" t="s">
        <v>7854</v>
      </c>
      <c r="E191" s="662" t="s">
        <v>7855</v>
      </c>
      <c r="F191" s="665">
        <v>1</v>
      </c>
      <c r="G191" s="665">
        <v>449</v>
      </c>
      <c r="H191" s="665">
        <v>1</v>
      </c>
      <c r="I191" s="665">
        <v>449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7773</v>
      </c>
      <c r="B192" s="662" t="s">
        <v>7489</v>
      </c>
      <c r="C192" s="662" t="s">
        <v>5526</v>
      </c>
      <c r="D192" s="662" t="s">
        <v>7856</v>
      </c>
      <c r="E192" s="662" t="s">
        <v>7857</v>
      </c>
      <c r="F192" s="665">
        <v>1</v>
      </c>
      <c r="G192" s="665">
        <v>326</v>
      </c>
      <c r="H192" s="665">
        <v>1</v>
      </c>
      <c r="I192" s="665">
        <v>326</v>
      </c>
      <c r="J192" s="665">
        <v>3</v>
      </c>
      <c r="K192" s="665">
        <v>981</v>
      </c>
      <c r="L192" s="665">
        <v>3.0092024539877302</v>
      </c>
      <c r="M192" s="665">
        <v>327</v>
      </c>
      <c r="N192" s="665">
        <v>2</v>
      </c>
      <c r="O192" s="665">
        <v>660</v>
      </c>
      <c r="P192" s="678">
        <v>2.0245398773006134</v>
      </c>
      <c r="Q192" s="666">
        <v>330</v>
      </c>
    </row>
    <row r="193" spans="1:17" ht="14.4" customHeight="1" x14ac:dyDescent="0.3">
      <c r="A193" s="661" t="s">
        <v>7773</v>
      </c>
      <c r="B193" s="662" t="s">
        <v>7489</v>
      </c>
      <c r="C193" s="662" t="s">
        <v>5526</v>
      </c>
      <c r="D193" s="662" t="s">
        <v>7858</v>
      </c>
      <c r="E193" s="662" t="s">
        <v>7859</v>
      </c>
      <c r="F193" s="665">
        <v>4</v>
      </c>
      <c r="G193" s="665">
        <v>16508</v>
      </c>
      <c r="H193" s="665">
        <v>1</v>
      </c>
      <c r="I193" s="665">
        <v>4127</v>
      </c>
      <c r="J193" s="665">
        <v>6</v>
      </c>
      <c r="K193" s="665">
        <v>24778</v>
      </c>
      <c r="L193" s="665">
        <v>1.5009692270414345</v>
      </c>
      <c r="M193" s="665">
        <v>4129.666666666667</v>
      </c>
      <c r="N193" s="665">
        <v>5</v>
      </c>
      <c r="O193" s="665">
        <v>20695</v>
      </c>
      <c r="P193" s="678">
        <v>1.2536346014053792</v>
      </c>
      <c r="Q193" s="666">
        <v>4139</v>
      </c>
    </row>
    <row r="194" spans="1:17" ht="14.4" customHeight="1" x14ac:dyDescent="0.3">
      <c r="A194" s="661" t="s">
        <v>7773</v>
      </c>
      <c r="B194" s="662" t="s">
        <v>7489</v>
      </c>
      <c r="C194" s="662" t="s">
        <v>5526</v>
      </c>
      <c r="D194" s="662" t="s">
        <v>7860</v>
      </c>
      <c r="E194" s="662" t="s">
        <v>7861</v>
      </c>
      <c r="F194" s="665">
        <v>1</v>
      </c>
      <c r="G194" s="665">
        <v>15049</v>
      </c>
      <c r="H194" s="665">
        <v>1</v>
      </c>
      <c r="I194" s="665">
        <v>15049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7773</v>
      </c>
      <c r="B195" s="662" t="s">
        <v>7489</v>
      </c>
      <c r="C195" s="662" t="s">
        <v>5526</v>
      </c>
      <c r="D195" s="662" t="s">
        <v>7862</v>
      </c>
      <c r="E195" s="662" t="s">
        <v>7863</v>
      </c>
      <c r="F195" s="665">
        <v>11</v>
      </c>
      <c r="G195" s="665">
        <v>41965</v>
      </c>
      <c r="H195" s="665">
        <v>1</v>
      </c>
      <c r="I195" s="665">
        <v>3815</v>
      </c>
      <c r="J195" s="665">
        <v>14</v>
      </c>
      <c r="K195" s="665">
        <v>53428</v>
      </c>
      <c r="L195" s="665">
        <v>1.2731562015965685</v>
      </c>
      <c r="M195" s="665">
        <v>3816.2857142857142</v>
      </c>
      <c r="N195" s="665">
        <v>7</v>
      </c>
      <c r="O195" s="665">
        <v>26768</v>
      </c>
      <c r="P195" s="678">
        <v>0.63786488740617175</v>
      </c>
      <c r="Q195" s="666">
        <v>3824</v>
      </c>
    </row>
    <row r="196" spans="1:17" ht="14.4" customHeight="1" x14ac:dyDescent="0.3">
      <c r="A196" s="661" t="s">
        <v>7773</v>
      </c>
      <c r="B196" s="662" t="s">
        <v>7489</v>
      </c>
      <c r="C196" s="662" t="s">
        <v>5526</v>
      </c>
      <c r="D196" s="662" t="s">
        <v>7864</v>
      </c>
      <c r="E196" s="662" t="s">
        <v>7865</v>
      </c>
      <c r="F196" s="665">
        <v>3</v>
      </c>
      <c r="G196" s="665">
        <v>15450</v>
      </c>
      <c r="H196" s="665">
        <v>1</v>
      </c>
      <c r="I196" s="665">
        <v>5150</v>
      </c>
      <c r="J196" s="665">
        <v>1</v>
      </c>
      <c r="K196" s="665">
        <v>5158</v>
      </c>
      <c r="L196" s="665">
        <v>0.33385113268608413</v>
      </c>
      <c r="M196" s="665">
        <v>5158</v>
      </c>
      <c r="N196" s="665"/>
      <c r="O196" s="665"/>
      <c r="P196" s="678"/>
      <c r="Q196" s="666"/>
    </row>
    <row r="197" spans="1:17" ht="14.4" customHeight="1" x14ac:dyDescent="0.3">
      <c r="A197" s="661" t="s">
        <v>7773</v>
      </c>
      <c r="B197" s="662" t="s">
        <v>7489</v>
      </c>
      <c r="C197" s="662" t="s">
        <v>5526</v>
      </c>
      <c r="D197" s="662" t="s">
        <v>7866</v>
      </c>
      <c r="E197" s="662" t="s">
        <v>7867</v>
      </c>
      <c r="F197" s="665">
        <v>16</v>
      </c>
      <c r="G197" s="665">
        <v>20432</v>
      </c>
      <c r="H197" s="665">
        <v>1</v>
      </c>
      <c r="I197" s="665">
        <v>1277</v>
      </c>
      <c r="J197" s="665">
        <v>22</v>
      </c>
      <c r="K197" s="665">
        <v>28130</v>
      </c>
      <c r="L197" s="665">
        <v>1.3767619420516837</v>
      </c>
      <c r="M197" s="665">
        <v>1278.6363636363637</v>
      </c>
      <c r="N197" s="665">
        <v>11</v>
      </c>
      <c r="O197" s="665">
        <v>14091</v>
      </c>
      <c r="P197" s="678">
        <v>0.68965348472983556</v>
      </c>
      <c r="Q197" s="666">
        <v>1281</v>
      </c>
    </row>
    <row r="198" spans="1:17" ht="14.4" customHeight="1" x14ac:dyDescent="0.3">
      <c r="A198" s="661" t="s">
        <v>7773</v>
      </c>
      <c r="B198" s="662" t="s">
        <v>7489</v>
      </c>
      <c r="C198" s="662" t="s">
        <v>5526</v>
      </c>
      <c r="D198" s="662" t="s">
        <v>7868</v>
      </c>
      <c r="E198" s="662" t="s">
        <v>7869</v>
      </c>
      <c r="F198" s="665">
        <v>15</v>
      </c>
      <c r="G198" s="665">
        <v>17460</v>
      </c>
      <c r="H198" s="665">
        <v>1</v>
      </c>
      <c r="I198" s="665">
        <v>1164</v>
      </c>
      <c r="J198" s="665">
        <v>5</v>
      </c>
      <c r="K198" s="665">
        <v>5828</v>
      </c>
      <c r="L198" s="665">
        <v>0.33379152348224511</v>
      </c>
      <c r="M198" s="665">
        <v>1165.5999999999999</v>
      </c>
      <c r="N198" s="665">
        <v>2</v>
      </c>
      <c r="O198" s="665">
        <v>2334</v>
      </c>
      <c r="P198" s="678">
        <v>0.13367697594501718</v>
      </c>
      <c r="Q198" s="666">
        <v>1167</v>
      </c>
    </row>
    <row r="199" spans="1:17" ht="14.4" customHeight="1" x14ac:dyDescent="0.3">
      <c r="A199" s="661" t="s">
        <v>7773</v>
      </c>
      <c r="B199" s="662" t="s">
        <v>7489</v>
      </c>
      <c r="C199" s="662" t="s">
        <v>5526</v>
      </c>
      <c r="D199" s="662" t="s">
        <v>7870</v>
      </c>
      <c r="E199" s="662" t="s">
        <v>7871</v>
      </c>
      <c r="F199" s="665">
        <v>23</v>
      </c>
      <c r="G199" s="665">
        <v>116564</v>
      </c>
      <c r="H199" s="665">
        <v>1</v>
      </c>
      <c r="I199" s="665">
        <v>5068</v>
      </c>
      <c r="J199" s="665">
        <v>31</v>
      </c>
      <c r="K199" s="665">
        <v>157228</v>
      </c>
      <c r="L199" s="665">
        <v>1.3488555643251776</v>
      </c>
      <c r="M199" s="665">
        <v>5071.8709677419356</v>
      </c>
      <c r="N199" s="665">
        <v>31</v>
      </c>
      <c r="O199" s="665">
        <v>157356</v>
      </c>
      <c r="P199" s="678">
        <v>1.3499536735184106</v>
      </c>
      <c r="Q199" s="666">
        <v>5076</v>
      </c>
    </row>
    <row r="200" spans="1:17" ht="14.4" customHeight="1" x14ac:dyDescent="0.3">
      <c r="A200" s="661" t="s">
        <v>7773</v>
      </c>
      <c r="B200" s="662" t="s">
        <v>7489</v>
      </c>
      <c r="C200" s="662" t="s">
        <v>5526</v>
      </c>
      <c r="D200" s="662" t="s">
        <v>7872</v>
      </c>
      <c r="E200" s="662" t="s">
        <v>7873</v>
      </c>
      <c r="F200" s="665"/>
      <c r="G200" s="665"/>
      <c r="H200" s="665"/>
      <c r="I200" s="665"/>
      <c r="J200" s="665">
        <v>1</v>
      </c>
      <c r="K200" s="665">
        <v>7681</v>
      </c>
      <c r="L200" s="665"/>
      <c r="M200" s="665">
        <v>7681</v>
      </c>
      <c r="N200" s="665"/>
      <c r="O200" s="665"/>
      <c r="P200" s="678"/>
      <c r="Q200" s="666"/>
    </row>
    <row r="201" spans="1:17" ht="14.4" customHeight="1" x14ac:dyDescent="0.3">
      <c r="A201" s="661" t="s">
        <v>7773</v>
      </c>
      <c r="B201" s="662" t="s">
        <v>7489</v>
      </c>
      <c r="C201" s="662" t="s">
        <v>5526</v>
      </c>
      <c r="D201" s="662" t="s">
        <v>7874</v>
      </c>
      <c r="E201" s="662" t="s">
        <v>7875</v>
      </c>
      <c r="F201" s="665">
        <v>1</v>
      </c>
      <c r="G201" s="665">
        <v>5508</v>
      </c>
      <c r="H201" s="665">
        <v>1</v>
      </c>
      <c r="I201" s="665">
        <v>5508</v>
      </c>
      <c r="J201" s="665">
        <v>2</v>
      </c>
      <c r="K201" s="665">
        <v>11022</v>
      </c>
      <c r="L201" s="665">
        <v>2.0010893246187362</v>
      </c>
      <c r="M201" s="665">
        <v>5511</v>
      </c>
      <c r="N201" s="665"/>
      <c r="O201" s="665"/>
      <c r="P201" s="678"/>
      <c r="Q201" s="666"/>
    </row>
    <row r="202" spans="1:17" ht="14.4" customHeight="1" x14ac:dyDescent="0.3">
      <c r="A202" s="661" t="s">
        <v>7773</v>
      </c>
      <c r="B202" s="662" t="s">
        <v>7489</v>
      </c>
      <c r="C202" s="662" t="s">
        <v>5526</v>
      </c>
      <c r="D202" s="662" t="s">
        <v>7876</v>
      </c>
      <c r="E202" s="662" t="s">
        <v>7877</v>
      </c>
      <c r="F202" s="665"/>
      <c r="G202" s="665"/>
      <c r="H202" s="665"/>
      <c r="I202" s="665"/>
      <c r="J202" s="665">
        <v>3</v>
      </c>
      <c r="K202" s="665">
        <v>2233</v>
      </c>
      <c r="L202" s="665"/>
      <c r="M202" s="665">
        <v>744.33333333333337</v>
      </c>
      <c r="N202" s="665"/>
      <c r="O202" s="665"/>
      <c r="P202" s="678"/>
      <c r="Q202" s="666"/>
    </row>
    <row r="203" spans="1:17" ht="14.4" customHeight="1" x14ac:dyDescent="0.3">
      <c r="A203" s="661" t="s">
        <v>7773</v>
      </c>
      <c r="B203" s="662" t="s">
        <v>7489</v>
      </c>
      <c r="C203" s="662" t="s">
        <v>5526</v>
      </c>
      <c r="D203" s="662" t="s">
        <v>7878</v>
      </c>
      <c r="E203" s="662" t="s">
        <v>7879</v>
      </c>
      <c r="F203" s="665">
        <v>539</v>
      </c>
      <c r="G203" s="665">
        <v>93247</v>
      </c>
      <c r="H203" s="665">
        <v>1</v>
      </c>
      <c r="I203" s="665">
        <v>173</v>
      </c>
      <c r="J203" s="665">
        <v>575</v>
      </c>
      <c r="K203" s="665">
        <v>99506</v>
      </c>
      <c r="L203" s="665">
        <v>1.0671228028783768</v>
      </c>
      <c r="M203" s="665">
        <v>173.05391304347827</v>
      </c>
      <c r="N203" s="665">
        <v>566</v>
      </c>
      <c r="O203" s="665">
        <v>99050</v>
      </c>
      <c r="P203" s="678">
        <v>1.0622325651227384</v>
      </c>
      <c r="Q203" s="666">
        <v>175</v>
      </c>
    </row>
    <row r="204" spans="1:17" ht="14.4" customHeight="1" x14ac:dyDescent="0.3">
      <c r="A204" s="661" t="s">
        <v>7773</v>
      </c>
      <c r="B204" s="662" t="s">
        <v>7489</v>
      </c>
      <c r="C204" s="662" t="s">
        <v>5526</v>
      </c>
      <c r="D204" s="662" t="s">
        <v>7880</v>
      </c>
      <c r="E204" s="662" t="s">
        <v>7881</v>
      </c>
      <c r="F204" s="665">
        <v>235</v>
      </c>
      <c r="G204" s="665">
        <v>469060</v>
      </c>
      <c r="H204" s="665">
        <v>1</v>
      </c>
      <c r="I204" s="665">
        <v>1996</v>
      </c>
      <c r="J204" s="665">
        <v>336</v>
      </c>
      <c r="K204" s="665">
        <v>667291</v>
      </c>
      <c r="L204" s="665">
        <v>1.4226133117298427</v>
      </c>
      <c r="M204" s="665">
        <v>1985.985119047619</v>
      </c>
      <c r="N204" s="665">
        <v>264</v>
      </c>
      <c r="O204" s="665">
        <v>528264</v>
      </c>
      <c r="P204" s="678">
        <v>1.126218394235279</v>
      </c>
      <c r="Q204" s="666">
        <v>2001</v>
      </c>
    </row>
    <row r="205" spans="1:17" ht="14.4" customHeight="1" x14ac:dyDescent="0.3">
      <c r="A205" s="661" t="s">
        <v>7773</v>
      </c>
      <c r="B205" s="662" t="s">
        <v>7489</v>
      </c>
      <c r="C205" s="662" t="s">
        <v>5526</v>
      </c>
      <c r="D205" s="662" t="s">
        <v>7882</v>
      </c>
      <c r="E205" s="662" t="s">
        <v>7883</v>
      </c>
      <c r="F205" s="665">
        <v>1</v>
      </c>
      <c r="G205" s="665">
        <v>2692</v>
      </c>
      <c r="H205" s="665">
        <v>1</v>
      </c>
      <c r="I205" s="665">
        <v>2692</v>
      </c>
      <c r="J205" s="665">
        <v>2</v>
      </c>
      <c r="K205" s="665">
        <v>5387</v>
      </c>
      <c r="L205" s="665">
        <v>2.0011144130757801</v>
      </c>
      <c r="M205" s="665">
        <v>2693.5</v>
      </c>
      <c r="N205" s="665"/>
      <c r="O205" s="665"/>
      <c r="P205" s="678"/>
      <c r="Q205" s="666"/>
    </row>
    <row r="206" spans="1:17" ht="14.4" customHeight="1" x14ac:dyDescent="0.3">
      <c r="A206" s="661" t="s">
        <v>7773</v>
      </c>
      <c r="B206" s="662" t="s">
        <v>7489</v>
      </c>
      <c r="C206" s="662" t="s">
        <v>5526</v>
      </c>
      <c r="D206" s="662" t="s">
        <v>7884</v>
      </c>
      <c r="E206" s="662" t="s">
        <v>7885</v>
      </c>
      <c r="F206" s="665">
        <v>1</v>
      </c>
      <c r="G206" s="665">
        <v>5180</v>
      </c>
      <c r="H206" s="665">
        <v>1</v>
      </c>
      <c r="I206" s="665">
        <v>5180</v>
      </c>
      <c r="J206" s="665">
        <v>1</v>
      </c>
      <c r="K206" s="665">
        <v>5186</v>
      </c>
      <c r="L206" s="665">
        <v>1.0011583011583012</v>
      </c>
      <c r="M206" s="665">
        <v>5186</v>
      </c>
      <c r="N206" s="665"/>
      <c r="O206" s="665"/>
      <c r="P206" s="678"/>
      <c r="Q206" s="666"/>
    </row>
    <row r="207" spans="1:17" ht="14.4" customHeight="1" x14ac:dyDescent="0.3">
      <c r="A207" s="661" t="s">
        <v>7773</v>
      </c>
      <c r="B207" s="662" t="s">
        <v>7489</v>
      </c>
      <c r="C207" s="662" t="s">
        <v>5526</v>
      </c>
      <c r="D207" s="662" t="s">
        <v>7886</v>
      </c>
      <c r="E207" s="662" t="s">
        <v>7887</v>
      </c>
      <c r="F207" s="665">
        <v>206</v>
      </c>
      <c r="G207" s="665">
        <v>30900</v>
      </c>
      <c r="H207" s="665">
        <v>1</v>
      </c>
      <c r="I207" s="665">
        <v>150</v>
      </c>
      <c r="J207" s="665">
        <v>249</v>
      </c>
      <c r="K207" s="665">
        <v>36606</v>
      </c>
      <c r="L207" s="665">
        <v>1.1846601941747572</v>
      </c>
      <c r="M207" s="665">
        <v>147.01204819277109</v>
      </c>
      <c r="N207" s="665">
        <v>223</v>
      </c>
      <c r="O207" s="665">
        <v>33673</v>
      </c>
      <c r="P207" s="678">
        <v>1.0897411003236246</v>
      </c>
      <c r="Q207" s="666">
        <v>151</v>
      </c>
    </row>
    <row r="208" spans="1:17" ht="14.4" customHeight="1" x14ac:dyDescent="0.3">
      <c r="A208" s="661" t="s">
        <v>7773</v>
      </c>
      <c r="B208" s="662" t="s">
        <v>7489</v>
      </c>
      <c r="C208" s="662" t="s">
        <v>5526</v>
      </c>
      <c r="D208" s="662" t="s">
        <v>7888</v>
      </c>
      <c r="E208" s="662" t="s">
        <v>7889</v>
      </c>
      <c r="F208" s="665">
        <v>209</v>
      </c>
      <c r="G208" s="665">
        <v>40337</v>
      </c>
      <c r="H208" s="665">
        <v>1</v>
      </c>
      <c r="I208" s="665">
        <v>193</v>
      </c>
      <c r="J208" s="665">
        <v>268</v>
      </c>
      <c r="K208" s="665">
        <v>51899</v>
      </c>
      <c r="L208" s="665">
        <v>1.2866350992884945</v>
      </c>
      <c r="M208" s="665">
        <v>193.65298507462686</v>
      </c>
      <c r="N208" s="665">
        <v>229</v>
      </c>
      <c r="O208" s="665">
        <v>44655</v>
      </c>
      <c r="P208" s="678">
        <v>1.1070481195924338</v>
      </c>
      <c r="Q208" s="666">
        <v>195</v>
      </c>
    </row>
    <row r="209" spans="1:17" ht="14.4" customHeight="1" x14ac:dyDescent="0.3">
      <c r="A209" s="661" t="s">
        <v>7773</v>
      </c>
      <c r="B209" s="662" t="s">
        <v>7489</v>
      </c>
      <c r="C209" s="662" t="s">
        <v>5526</v>
      </c>
      <c r="D209" s="662" t="s">
        <v>7890</v>
      </c>
      <c r="E209" s="662" t="s">
        <v>7891</v>
      </c>
      <c r="F209" s="665">
        <v>2336</v>
      </c>
      <c r="G209" s="665">
        <v>462528</v>
      </c>
      <c r="H209" s="665">
        <v>1</v>
      </c>
      <c r="I209" s="665">
        <v>198</v>
      </c>
      <c r="J209" s="665">
        <v>2826</v>
      </c>
      <c r="K209" s="665">
        <v>558609</v>
      </c>
      <c r="L209" s="665">
        <v>1.2077301266085512</v>
      </c>
      <c r="M209" s="665">
        <v>197.66772823779192</v>
      </c>
      <c r="N209" s="665">
        <v>2679</v>
      </c>
      <c r="O209" s="665">
        <v>535800</v>
      </c>
      <c r="P209" s="678">
        <v>1.1584163553341635</v>
      </c>
      <c r="Q209" s="666">
        <v>200</v>
      </c>
    </row>
    <row r="210" spans="1:17" ht="14.4" customHeight="1" x14ac:dyDescent="0.3">
      <c r="A210" s="661" t="s">
        <v>7773</v>
      </c>
      <c r="B210" s="662" t="s">
        <v>7489</v>
      </c>
      <c r="C210" s="662" t="s">
        <v>5526</v>
      </c>
      <c r="D210" s="662" t="s">
        <v>7892</v>
      </c>
      <c r="E210" s="662" t="s">
        <v>7893</v>
      </c>
      <c r="F210" s="665">
        <v>1</v>
      </c>
      <c r="G210" s="665">
        <v>415</v>
      </c>
      <c r="H210" s="665">
        <v>1</v>
      </c>
      <c r="I210" s="665">
        <v>415</v>
      </c>
      <c r="J210" s="665">
        <v>1</v>
      </c>
      <c r="K210" s="665">
        <v>415</v>
      </c>
      <c r="L210" s="665">
        <v>1</v>
      </c>
      <c r="M210" s="665">
        <v>415</v>
      </c>
      <c r="N210" s="665"/>
      <c r="O210" s="665"/>
      <c r="P210" s="678"/>
      <c r="Q210" s="666"/>
    </row>
    <row r="211" spans="1:17" ht="14.4" customHeight="1" x14ac:dyDescent="0.3">
      <c r="A211" s="661" t="s">
        <v>7773</v>
      </c>
      <c r="B211" s="662" t="s">
        <v>7489</v>
      </c>
      <c r="C211" s="662" t="s">
        <v>5526</v>
      </c>
      <c r="D211" s="662" t="s">
        <v>7894</v>
      </c>
      <c r="E211" s="662" t="s">
        <v>7895</v>
      </c>
      <c r="F211" s="665">
        <v>69</v>
      </c>
      <c r="G211" s="665">
        <v>10902</v>
      </c>
      <c r="H211" s="665">
        <v>1</v>
      </c>
      <c r="I211" s="665">
        <v>158</v>
      </c>
      <c r="J211" s="665">
        <v>70</v>
      </c>
      <c r="K211" s="665">
        <v>11109</v>
      </c>
      <c r="L211" s="665">
        <v>1.018987341772152</v>
      </c>
      <c r="M211" s="665">
        <v>158.69999999999999</v>
      </c>
      <c r="N211" s="665">
        <v>49</v>
      </c>
      <c r="O211" s="665">
        <v>7791</v>
      </c>
      <c r="P211" s="678">
        <v>0.71463951568519535</v>
      </c>
      <c r="Q211" s="666">
        <v>159</v>
      </c>
    </row>
    <row r="212" spans="1:17" ht="14.4" customHeight="1" x14ac:dyDescent="0.3">
      <c r="A212" s="661" t="s">
        <v>7773</v>
      </c>
      <c r="B212" s="662" t="s">
        <v>7489</v>
      </c>
      <c r="C212" s="662" t="s">
        <v>5526</v>
      </c>
      <c r="D212" s="662" t="s">
        <v>7896</v>
      </c>
      <c r="E212" s="662" t="s">
        <v>7897</v>
      </c>
      <c r="F212" s="665"/>
      <c r="G212" s="665"/>
      <c r="H212" s="665"/>
      <c r="I212" s="665"/>
      <c r="J212" s="665">
        <v>2</v>
      </c>
      <c r="K212" s="665">
        <v>854</v>
      </c>
      <c r="L212" s="665"/>
      <c r="M212" s="665">
        <v>427</v>
      </c>
      <c r="N212" s="665"/>
      <c r="O212" s="665"/>
      <c r="P212" s="678"/>
      <c r="Q212" s="666"/>
    </row>
    <row r="213" spans="1:17" ht="14.4" customHeight="1" x14ac:dyDescent="0.3">
      <c r="A213" s="661" t="s">
        <v>7773</v>
      </c>
      <c r="B213" s="662" t="s">
        <v>7489</v>
      </c>
      <c r="C213" s="662" t="s">
        <v>5526</v>
      </c>
      <c r="D213" s="662" t="s">
        <v>7898</v>
      </c>
      <c r="E213" s="662" t="s">
        <v>7899</v>
      </c>
      <c r="F213" s="665">
        <v>165</v>
      </c>
      <c r="G213" s="665">
        <v>349470</v>
      </c>
      <c r="H213" s="665">
        <v>1</v>
      </c>
      <c r="I213" s="665">
        <v>2118</v>
      </c>
      <c r="J213" s="665">
        <v>240</v>
      </c>
      <c r="K213" s="665">
        <v>500322</v>
      </c>
      <c r="L213" s="665">
        <v>1.431659369902996</v>
      </c>
      <c r="M213" s="665">
        <v>2084.6750000000002</v>
      </c>
      <c r="N213" s="665">
        <v>241</v>
      </c>
      <c r="O213" s="665">
        <v>511643</v>
      </c>
      <c r="P213" s="678">
        <v>1.4640541391249606</v>
      </c>
      <c r="Q213" s="666">
        <v>2123</v>
      </c>
    </row>
    <row r="214" spans="1:17" ht="14.4" customHeight="1" x14ac:dyDescent="0.3">
      <c r="A214" s="661" t="s">
        <v>7773</v>
      </c>
      <c r="B214" s="662" t="s">
        <v>7489</v>
      </c>
      <c r="C214" s="662" t="s">
        <v>5526</v>
      </c>
      <c r="D214" s="662" t="s">
        <v>7900</v>
      </c>
      <c r="E214" s="662" t="s">
        <v>7863</v>
      </c>
      <c r="F214" s="665">
        <v>21</v>
      </c>
      <c r="G214" s="665">
        <v>39144</v>
      </c>
      <c r="H214" s="665">
        <v>1</v>
      </c>
      <c r="I214" s="665">
        <v>1864</v>
      </c>
      <c r="J214" s="665">
        <v>20</v>
      </c>
      <c r="K214" s="665">
        <v>37298</v>
      </c>
      <c r="L214" s="665">
        <v>0.95284079296954838</v>
      </c>
      <c r="M214" s="665">
        <v>1864.9</v>
      </c>
      <c r="N214" s="665">
        <v>20</v>
      </c>
      <c r="O214" s="665">
        <v>37380</v>
      </c>
      <c r="P214" s="678">
        <v>0.95493562231759654</v>
      </c>
      <c r="Q214" s="666">
        <v>1869</v>
      </c>
    </row>
    <row r="215" spans="1:17" ht="14.4" customHeight="1" x14ac:dyDescent="0.3">
      <c r="A215" s="661" t="s">
        <v>7773</v>
      </c>
      <c r="B215" s="662" t="s">
        <v>7489</v>
      </c>
      <c r="C215" s="662" t="s">
        <v>5526</v>
      </c>
      <c r="D215" s="662" t="s">
        <v>7901</v>
      </c>
      <c r="E215" s="662" t="s">
        <v>7902</v>
      </c>
      <c r="F215" s="665">
        <v>8</v>
      </c>
      <c r="G215" s="665">
        <v>1264</v>
      </c>
      <c r="H215" s="665">
        <v>1</v>
      </c>
      <c r="I215" s="665">
        <v>158</v>
      </c>
      <c r="J215" s="665">
        <v>3</v>
      </c>
      <c r="K215" s="665">
        <v>477</v>
      </c>
      <c r="L215" s="665">
        <v>0.377373417721519</v>
      </c>
      <c r="M215" s="665">
        <v>159</v>
      </c>
      <c r="N215" s="665">
        <v>3</v>
      </c>
      <c r="O215" s="665">
        <v>477</v>
      </c>
      <c r="P215" s="678">
        <v>0.377373417721519</v>
      </c>
      <c r="Q215" s="666">
        <v>159</v>
      </c>
    </row>
    <row r="216" spans="1:17" ht="14.4" customHeight="1" x14ac:dyDescent="0.3">
      <c r="A216" s="661" t="s">
        <v>7773</v>
      </c>
      <c r="B216" s="662" t="s">
        <v>7489</v>
      </c>
      <c r="C216" s="662" t="s">
        <v>5526</v>
      </c>
      <c r="D216" s="662" t="s">
        <v>7903</v>
      </c>
      <c r="E216" s="662" t="s">
        <v>7904</v>
      </c>
      <c r="F216" s="665"/>
      <c r="G216" s="665"/>
      <c r="H216" s="665"/>
      <c r="I216" s="665"/>
      <c r="J216" s="665">
        <v>1</v>
      </c>
      <c r="K216" s="665">
        <v>9711</v>
      </c>
      <c r="L216" s="665"/>
      <c r="M216" s="665">
        <v>9711</v>
      </c>
      <c r="N216" s="665"/>
      <c r="O216" s="665"/>
      <c r="P216" s="678"/>
      <c r="Q216" s="666"/>
    </row>
    <row r="217" spans="1:17" ht="14.4" customHeight="1" x14ac:dyDescent="0.3">
      <c r="A217" s="661" t="s">
        <v>7773</v>
      </c>
      <c r="B217" s="662" t="s">
        <v>7489</v>
      </c>
      <c r="C217" s="662" t="s">
        <v>5526</v>
      </c>
      <c r="D217" s="662" t="s">
        <v>7905</v>
      </c>
      <c r="E217" s="662" t="s">
        <v>7906</v>
      </c>
      <c r="F217" s="665">
        <v>12</v>
      </c>
      <c r="G217" s="665">
        <v>100608</v>
      </c>
      <c r="H217" s="665">
        <v>1</v>
      </c>
      <c r="I217" s="665">
        <v>8384</v>
      </c>
      <c r="J217" s="665">
        <v>11</v>
      </c>
      <c r="K217" s="665">
        <v>92257</v>
      </c>
      <c r="L217" s="665">
        <v>0.9169946723918575</v>
      </c>
      <c r="M217" s="665">
        <v>8387</v>
      </c>
      <c r="N217" s="665">
        <v>10</v>
      </c>
      <c r="O217" s="665">
        <v>83990</v>
      </c>
      <c r="P217" s="678">
        <v>0.83482426844783719</v>
      </c>
      <c r="Q217" s="666">
        <v>8399</v>
      </c>
    </row>
    <row r="218" spans="1:17" ht="14.4" customHeight="1" x14ac:dyDescent="0.3">
      <c r="A218" s="661" t="s">
        <v>7773</v>
      </c>
      <c r="B218" s="662" t="s">
        <v>7489</v>
      </c>
      <c r="C218" s="662" t="s">
        <v>5526</v>
      </c>
      <c r="D218" s="662" t="s">
        <v>7907</v>
      </c>
      <c r="E218" s="662" t="s">
        <v>7908</v>
      </c>
      <c r="F218" s="665"/>
      <c r="G218" s="665"/>
      <c r="H218" s="665"/>
      <c r="I218" s="665"/>
      <c r="J218" s="665">
        <v>2</v>
      </c>
      <c r="K218" s="665">
        <v>3986</v>
      </c>
      <c r="L218" s="665"/>
      <c r="M218" s="665">
        <v>1993</v>
      </c>
      <c r="N218" s="665"/>
      <c r="O218" s="665"/>
      <c r="P218" s="678"/>
      <c r="Q218" s="666"/>
    </row>
    <row r="219" spans="1:17" ht="14.4" customHeight="1" x14ac:dyDescent="0.3">
      <c r="A219" s="661" t="s">
        <v>7773</v>
      </c>
      <c r="B219" s="662" t="s">
        <v>7489</v>
      </c>
      <c r="C219" s="662" t="s">
        <v>5526</v>
      </c>
      <c r="D219" s="662" t="s">
        <v>7909</v>
      </c>
      <c r="E219" s="662" t="s">
        <v>7910</v>
      </c>
      <c r="F219" s="665"/>
      <c r="G219" s="665"/>
      <c r="H219" s="665"/>
      <c r="I219" s="665"/>
      <c r="J219" s="665">
        <v>2</v>
      </c>
      <c r="K219" s="665">
        <v>554</v>
      </c>
      <c r="L219" s="665"/>
      <c r="M219" s="665">
        <v>277</v>
      </c>
      <c r="N219" s="665">
        <v>9</v>
      </c>
      <c r="O219" s="665">
        <v>2511</v>
      </c>
      <c r="P219" s="678"/>
      <c r="Q219" s="666">
        <v>279</v>
      </c>
    </row>
    <row r="220" spans="1:17" ht="14.4" customHeight="1" x14ac:dyDescent="0.3">
      <c r="A220" s="661" t="s">
        <v>7911</v>
      </c>
      <c r="B220" s="662" t="s">
        <v>7912</v>
      </c>
      <c r="C220" s="662" t="s">
        <v>5526</v>
      </c>
      <c r="D220" s="662" t="s">
        <v>7913</v>
      </c>
      <c r="E220" s="662" t="s">
        <v>7914</v>
      </c>
      <c r="F220" s="665">
        <v>459</v>
      </c>
      <c r="G220" s="665">
        <v>93177</v>
      </c>
      <c r="H220" s="665">
        <v>1</v>
      </c>
      <c r="I220" s="665">
        <v>203</v>
      </c>
      <c r="J220" s="665">
        <v>574</v>
      </c>
      <c r="K220" s="665">
        <v>117236</v>
      </c>
      <c r="L220" s="665">
        <v>1.2582074975584103</v>
      </c>
      <c r="M220" s="665">
        <v>204.2439024390244</v>
      </c>
      <c r="N220" s="665">
        <v>538</v>
      </c>
      <c r="O220" s="665">
        <v>110828</v>
      </c>
      <c r="P220" s="678">
        <v>1.1894351610375951</v>
      </c>
      <c r="Q220" s="666">
        <v>206</v>
      </c>
    </row>
    <row r="221" spans="1:17" ht="14.4" customHeight="1" x14ac:dyDescent="0.3">
      <c r="A221" s="661" t="s">
        <v>7911</v>
      </c>
      <c r="B221" s="662" t="s">
        <v>7912</v>
      </c>
      <c r="C221" s="662" t="s">
        <v>5526</v>
      </c>
      <c r="D221" s="662" t="s">
        <v>7915</v>
      </c>
      <c r="E221" s="662" t="s">
        <v>7914</v>
      </c>
      <c r="F221" s="665"/>
      <c r="G221" s="665"/>
      <c r="H221" s="665"/>
      <c r="I221" s="665"/>
      <c r="J221" s="665"/>
      <c r="K221" s="665"/>
      <c r="L221" s="665"/>
      <c r="M221" s="665"/>
      <c r="N221" s="665">
        <v>3</v>
      </c>
      <c r="O221" s="665">
        <v>255</v>
      </c>
      <c r="P221" s="678"/>
      <c r="Q221" s="666">
        <v>85</v>
      </c>
    </row>
    <row r="222" spans="1:17" ht="14.4" customHeight="1" x14ac:dyDescent="0.3">
      <c r="A222" s="661" t="s">
        <v>7911</v>
      </c>
      <c r="B222" s="662" t="s">
        <v>7912</v>
      </c>
      <c r="C222" s="662" t="s">
        <v>5526</v>
      </c>
      <c r="D222" s="662" t="s">
        <v>7916</v>
      </c>
      <c r="E222" s="662" t="s">
        <v>7917</v>
      </c>
      <c r="F222" s="665">
        <v>219</v>
      </c>
      <c r="G222" s="665">
        <v>63948</v>
      </c>
      <c r="H222" s="665">
        <v>1</v>
      </c>
      <c r="I222" s="665">
        <v>292</v>
      </c>
      <c r="J222" s="665">
        <v>240</v>
      </c>
      <c r="K222" s="665">
        <v>70402</v>
      </c>
      <c r="L222" s="665">
        <v>1.1009257521736411</v>
      </c>
      <c r="M222" s="665">
        <v>293.34166666666664</v>
      </c>
      <c r="N222" s="665">
        <v>200</v>
      </c>
      <c r="O222" s="665">
        <v>59000</v>
      </c>
      <c r="P222" s="678">
        <v>0.92262463251391758</v>
      </c>
      <c r="Q222" s="666">
        <v>295</v>
      </c>
    </row>
    <row r="223" spans="1:17" ht="14.4" customHeight="1" x14ac:dyDescent="0.3">
      <c r="A223" s="661" t="s">
        <v>7911</v>
      </c>
      <c r="B223" s="662" t="s">
        <v>7912</v>
      </c>
      <c r="C223" s="662" t="s">
        <v>5526</v>
      </c>
      <c r="D223" s="662" t="s">
        <v>7918</v>
      </c>
      <c r="E223" s="662" t="s">
        <v>7919</v>
      </c>
      <c r="F223" s="665">
        <v>37</v>
      </c>
      <c r="G223" s="665">
        <v>4958</v>
      </c>
      <c r="H223" s="665">
        <v>1</v>
      </c>
      <c r="I223" s="665">
        <v>134</v>
      </c>
      <c r="J223" s="665">
        <v>37</v>
      </c>
      <c r="K223" s="665">
        <v>4978</v>
      </c>
      <c r="L223" s="665">
        <v>1.0040338846308996</v>
      </c>
      <c r="M223" s="665">
        <v>134.54054054054055</v>
      </c>
      <c r="N223" s="665">
        <v>26</v>
      </c>
      <c r="O223" s="665">
        <v>3510</v>
      </c>
      <c r="P223" s="678">
        <v>0.70794675272287211</v>
      </c>
      <c r="Q223" s="666">
        <v>135</v>
      </c>
    </row>
    <row r="224" spans="1:17" ht="14.4" customHeight="1" x14ac:dyDescent="0.3">
      <c r="A224" s="661" t="s">
        <v>7911</v>
      </c>
      <c r="B224" s="662" t="s">
        <v>7912</v>
      </c>
      <c r="C224" s="662" t="s">
        <v>5526</v>
      </c>
      <c r="D224" s="662" t="s">
        <v>7920</v>
      </c>
      <c r="E224" s="662" t="s">
        <v>7919</v>
      </c>
      <c r="F224" s="665"/>
      <c r="G224" s="665"/>
      <c r="H224" s="665"/>
      <c r="I224" s="665"/>
      <c r="J224" s="665"/>
      <c r="K224" s="665"/>
      <c r="L224" s="665"/>
      <c r="M224" s="665"/>
      <c r="N224" s="665">
        <v>2</v>
      </c>
      <c r="O224" s="665">
        <v>356</v>
      </c>
      <c r="P224" s="678"/>
      <c r="Q224" s="666">
        <v>178</v>
      </c>
    </row>
    <row r="225" spans="1:17" ht="14.4" customHeight="1" x14ac:dyDescent="0.3">
      <c r="A225" s="661" t="s">
        <v>7911</v>
      </c>
      <c r="B225" s="662" t="s">
        <v>7912</v>
      </c>
      <c r="C225" s="662" t="s">
        <v>5526</v>
      </c>
      <c r="D225" s="662" t="s">
        <v>7921</v>
      </c>
      <c r="E225" s="662" t="s">
        <v>7922</v>
      </c>
      <c r="F225" s="665">
        <v>1</v>
      </c>
      <c r="G225" s="665">
        <v>612</v>
      </c>
      <c r="H225" s="665">
        <v>1</v>
      </c>
      <c r="I225" s="665">
        <v>612</v>
      </c>
      <c r="J225" s="665">
        <v>1</v>
      </c>
      <c r="K225" s="665">
        <v>618</v>
      </c>
      <c r="L225" s="665">
        <v>1.0098039215686274</v>
      </c>
      <c r="M225" s="665">
        <v>618</v>
      </c>
      <c r="N225" s="665"/>
      <c r="O225" s="665"/>
      <c r="P225" s="678"/>
      <c r="Q225" s="666"/>
    </row>
    <row r="226" spans="1:17" ht="14.4" customHeight="1" x14ac:dyDescent="0.3">
      <c r="A226" s="661" t="s">
        <v>7911</v>
      </c>
      <c r="B226" s="662" t="s">
        <v>7912</v>
      </c>
      <c r="C226" s="662" t="s">
        <v>5526</v>
      </c>
      <c r="D226" s="662" t="s">
        <v>7923</v>
      </c>
      <c r="E226" s="662" t="s">
        <v>7924</v>
      </c>
      <c r="F226" s="665">
        <v>10</v>
      </c>
      <c r="G226" s="665">
        <v>1590</v>
      </c>
      <c r="H226" s="665">
        <v>1</v>
      </c>
      <c r="I226" s="665">
        <v>159</v>
      </c>
      <c r="J226" s="665">
        <v>13</v>
      </c>
      <c r="K226" s="665">
        <v>2075</v>
      </c>
      <c r="L226" s="665">
        <v>1.3050314465408805</v>
      </c>
      <c r="M226" s="665">
        <v>159.61538461538461</v>
      </c>
      <c r="N226" s="665">
        <v>9</v>
      </c>
      <c r="O226" s="665">
        <v>1449</v>
      </c>
      <c r="P226" s="678">
        <v>0.91132075471698115</v>
      </c>
      <c r="Q226" s="666">
        <v>161</v>
      </c>
    </row>
    <row r="227" spans="1:17" ht="14.4" customHeight="1" x14ac:dyDescent="0.3">
      <c r="A227" s="661" t="s">
        <v>7911</v>
      </c>
      <c r="B227" s="662" t="s">
        <v>7912</v>
      </c>
      <c r="C227" s="662" t="s">
        <v>5526</v>
      </c>
      <c r="D227" s="662" t="s">
        <v>7925</v>
      </c>
      <c r="E227" s="662" t="s">
        <v>7926</v>
      </c>
      <c r="F227" s="665">
        <v>146</v>
      </c>
      <c r="G227" s="665">
        <v>38252</v>
      </c>
      <c r="H227" s="665">
        <v>1</v>
      </c>
      <c r="I227" s="665">
        <v>262</v>
      </c>
      <c r="J227" s="665">
        <v>169</v>
      </c>
      <c r="K227" s="665">
        <v>44617</v>
      </c>
      <c r="L227" s="665">
        <v>1.1663965282861026</v>
      </c>
      <c r="M227" s="665">
        <v>264.00591715976333</v>
      </c>
      <c r="N227" s="665">
        <v>144</v>
      </c>
      <c r="O227" s="665">
        <v>38304</v>
      </c>
      <c r="P227" s="678">
        <v>1.0013594060441284</v>
      </c>
      <c r="Q227" s="666">
        <v>266</v>
      </c>
    </row>
    <row r="228" spans="1:17" ht="14.4" customHeight="1" x14ac:dyDescent="0.3">
      <c r="A228" s="661" t="s">
        <v>7911</v>
      </c>
      <c r="B228" s="662" t="s">
        <v>7912</v>
      </c>
      <c r="C228" s="662" t="s">
        <v>5526</v>
      </c>
      <c r="D228" s="662" t="s">
        <v>7927</v>
      </c>
      <c r="E228" s="662" t="s">
        <v>7928</v>
      </c>
      <c r="F228" s="665">
        <v>161</v>
      </c>
      <c r="G228" s="665">
        <v>22701</v>
      </c>
      <c r="H228" s="665">
        <v>1</v>
      </c>
      <c r="I228" s="665">
        <v>141</v>
      </c>
      <c r="J228" s="665">
        <v>184</v>
      </c>
      <c r="K228" s="665">
        <v>25944</v>
      </c>
      <c r="L228" s="665">
        <v>1.1428571428571428</v>
      </c>
      <c r="M228" s="665">
        <v>141</v>
      </c>
      <c r="N228" s="665">
        <v>202</v>
      </c>
      <c r="O228" s="665">
        <v>28482</v>
      </c>
      <c r="P228" s="678">
        <v>1.2546583850931676</v>
      </c>
      <c r="Q228" s="666">
        <v>141</v>
      </c>
    </row>
    <row r="229" spans="1:17" ht="14.4" customHeight="1" x14ac:dyDescent="0.3">
      <c r="A229" s="661" t="s">
        <v>7911</v>
      </c>
      <c r="B229" s="662" t="s">
        <v>7912</v>
      </c>
      <c r="C229" s="662" t="s">
        <v>5526</v>
      </c>
      <c r="D229" s="662" t="s">
        <v>7929</v>
      </c>
      <c r="E229" s="662" t="s">
        <v>7928</v>
      </c>
      <c r="F229" s="665">
        <v>37</v>
      </c>
      <c r="G229" s="665">
        <v>2886</v>
      </c>
      <c r="H229" s="665">
        <v>1</v>
      </c>
      <c r="I229" s="665">
        <v>78</v>
      </c>
      <c r="J229" s="665">
        <v>37</v>
      </c>
      <c r="K229" s="665">
        <v>2886</v>
      </c>
      <c r="L229" s="665">
        <v>1</v>
      </c>
      <c r="M229" s="665">
        <v>78</v>
      </c>
      <c r="N229" s="665">
        <v>26</v>
      </c>
      <c r="O229" s="665">
        <v>2028</v>
      </c>
      <c r="P229" s="678">
        <v>0.70270270270270274</v>
      </c>
      <c r="Q229" s="666">
        <v>78</v>
      </c>
    </row>
    <row r="230" spans="1:17" ht="14.4" customHeight="1" x14ac:dyDescent="0.3">
      <c r="A230" s="661" t="s">
        <v>7911</v>
      </c>
      <c r="B230" s="662" t="s">
        <v>7912</v>
      </c>
      <c r="C230" s="662" t="s">
        <v>5526</v>
      </c>
      <c r="D230" s="662" t="s">
        <v>7930</v>
      </c>
      <c r="E230" s="662" t="s">
        <v>7931</v>
      </c>
      <c r="F230" s="665">
        <v>161</v>
      </c>
      <c r="G230" s="665">
        <v>48783</v>
      </c>
      <c r="H230" s="665">
        <v>1</v>
      </c>
      <c r="I230" s="665">
        <v>303</v>
      </c>
      <c r="J230" s="665">
        <v>184</v>
      </c>
      <c r="K230" s="665">
        <v>56106</v>
      </c>
      <c r="L230" s="665">
        <v>1.1501137691408891</v>
      </c>
      <c r="M230" s="665">
        <v>304.92391304347825</v>
      </c>
      <c r="N230" s="665">
        <v>201</v>
      </c>
      <c r="O230" s="665">
        <v>61707</v>
      </c>
      <c r="P230" s="678">
        <v>1.2649283561896563</v>
      </c>
      <c r="Q230" s="666">
        <v>307</v>
      </c>
    </row>
    <row r="231" spans="1:17" ht="14.4" customHeight="1" x14ac:dyDescent="0.3">
      <c r="A231" s="661" t="s">
        <v>7911</v>
      </c>
      <c r="B231" s="662" t="s">
        <v>7912</v>
      </c>
      <c r="C231" s="662" t="s">
        <v>5526</v>
      </c>
      <c r="D231" s="662" t="s">
        <v>7932</v>
      </c>
      <c r="E231" s="662" t="s">
        <v>7933</v>
      </c>
      <c r="F231" s="665">
        <v>22</v>
      </c>
      <c r="G231" s="665">
        <v>3520</v>
      </c>
      <c r="H231" s="665">
        <v>1</v>
      </c>
      <c r="I231" s="665">
        <v>160</v>
      </c>
      <c r="J231" s="665">
        <v>23</v>
      </c>
      <c r="K231" s="665">
        <v>3694</v>
      </c>
      <c r="L231" s="665">
        <v>1.0494318181818181</v>
      </c>
      <c r="M231" s="665">
        <v>160.60869565217391</v>
      </c>
      <c r="N231" s="665">
        <v>20</v>
      </c>
      <c r="O231" s="665">
        <v>3220</v>
      </c>
      <c r="P231" s="678">
        <v>0.91477272727272729</v>
      </c>
      <c r="Q231" s="666">
        <v>161</v>
      </c>
    </row>
    <row r="232" spans="1:17" ht="14.4" customHeight="1" x14ac:dyDescent="0.3">
      <c r="A232" s="661" t="s">
        <v>7911</v>
      </c>
      <c r="B232" s="662" t="s">
        <v>7912</v>
      </c>
      <c r="C232" s="662" t="s">
        <v>5526</v>
      </c>
      <c r="D232" s="662" t="s">
        <v>7934</v>
      </c>
      <c r="E232" s="662" t="s">
        <v>7914</v>
      </c>
      <c r="F232" s="665">
        <v>119</v>
      </c>
      <c r="G232" s="665">
        <v>8330</v>
      </c>
      <c r="H232" s="665">
        <v>1</v>
      </c>
      <c r="I232" s="665">
        <v>70</v>
      </c>
      <c r="J232" s="665">
        <v>85</v>
      </c>
      <c r="K232" s="665">
        <v>6003</v>
      </c>
      <c r="L232" s="665">
        <v>0.72064825930372145</v>
      </c>
      <c r="M232" s="665">
        <v>70.623529411764707</v>
      </c>
      <c r="N232" s="665">
        <v>98</v>
      </c>
      <c r="O232" s="665">
        <v>6958</v>
      </c>
      <c r="P232" s="678">
        <v>0.83529411764705885</v>
      </c>
      <c r="Q232" s="666">
        <v>71</v>
      </c>
    </row>
    <row r="233" spans="1:17" ht="14.4" customHeight="1" x14ac:dyDescent="0.3">
      <c r="A233" s="661" t="s">
        <v>7911</v>
      </c>
      <c r="B233" s="662" t="s">
        <v>7912</v>
      </c>
      <c r="C233" s="662" t="s">
        <v>5526</v>
      </c>
      <c r="D233" s="662" t="s">
        <v>7935</v>
      </c>
      <c r="E233" s="662" t="s">
        <v>7936</v>
      </c>
      <c r="F233" s="665"/>
      <c r="G233" s="665"/>
      <c r="H233" s="665"/>
      <c r="I233" s="665"/>
      <c r="J233" s="665"/>
      <c r="K233" s="665"/>
      <c r="L233" s="665"/>
      <c r="M233" s="665"/>
      <c r="N233" s="665">
        <v>3</v>
      </c>
      <c r="O233" s="665">
        <v>660</v>
      </c>
      <c r="P233" s="678"/>
      <c r="Q233" s="666">
        <v>220</v>
      </c>
    </row>
    <row r="234" spans="1:17" ht="14.4" customHeight="1" x14ac:dyDescent="0.3">
      <c r="A234" s="661" t="s">
        <v>7911</v>
      </c>
      <c r="B234" s="662" t="s">
        <v>7912</v>
      </c>
      <c r="C234" s="662" t="s">
        <v>5526</v>
      </c>
      <c r="D234" s="662" t="s">
        <v>7937</v>
      </c>
      <c r="E234" s="662" t="s">
        <v>7938</v>
      </c>
      <c r="F234" s="665">
        <v>5</v>
      </c>
      <c r="G234" s="665">
        <v>5945</v>
      </c>
      <c r="H234" s="665">
        <v>1</v>
      </c>
      <c r="I234" s="665">
        <v>1189</v>
      </c>
      <c r="J234" s="665">
        <v>8</v>
      </c>
      <c r="K234" s="665">
        <v>9536</v>
      </c>
      <c r="L234" s="665">
        <v>1.6040370058873004</v>
      </c>
      <c r="M234" s="665">
        <v>1192</v>
      </c>
      <c r="N234" s="665">
        <v>5</v>
      </c>
      <c r="O234" s="665">
        <v>5975</v>
      </c>
      <c r="P234" s="678">
        <v>1.0050462573591252</v>
      </c>
      <c r="Q234" s="666">
        <v>1195</v>
      </c>
    </row>
    <row r="235" spans="1:17" ht="14.4" customHeight="1" x14ac:dyDescent="0.3">
      <c r="A235" s="661" t="s">
        <v>7911</v>
      </c>
      <c r="B235" s="662" t="s">
        <v>7912</v>
      </c>
      <c r="C235" s="662" t="s">
        <v>5526</v>
      </c>
      <c r="D235" s="662" t="s">
        <v>7939</v>
      </c>
      <c r="E235" s="662" t="s">
        <v>7940</v>
      </c>
      <c r="F235" s="665">
        <v>7</v>
      </c>
      <c r="G235" s="665">
        <v>756</v>
      </c>
      <c r="H235" s="665">
        <v>1</v>
      </c>
      <c r="I235" s="665">
        <v>108</v>
      </c>
      <c r="J235" s="665">
        <v>7</v>
      </c>
      <c r="K235" s="665">
        <v>762</v>
      </c>
      <c r="L235" s="665">
        <v>1.0079365079365079</v>
      </c>
      <c r="M235" s="665">
        <v>108.85714285714286</v>
      </c>
      <c r="N235" s="665">
        <v>8</v>
      </c>
      <c r="O235" s="665">
        <v>880</v>
      </c>
      <c r="P235" s="678">
        <v>1.164021164021164</v>
      </c>
      <c r="Q235" s="666">
        <v>110</v>
      </c>
    </row>
    <row r="236" spans="1:17" ht="14.4" customHeight="1" x14ac:dyDescent="0.3">
      <c r="A236" s="661" t="s">
        <v>7941</v>
      </c>
      <c r="B236" s="662" t="s">
        <v>7942</v>
      </c>
      <c r="C236" s="662" t="s">
        <v>5526</v>
      </c>
      <c r="D236" s="662" t="s">
        <v>7943</v>
      </c>
      <c r="E236" s="662" t="s">
        <v>7944</v>
      </c>
      <c r="F236" s="665">
        <v>22</v>
      </c>
      <c r="G236" s="665">
        <v>1166</v>
      </c>
      <c r="H236" s="665">
        <v>1</v>
      </c>
      <c r="I236" s="665">
        <v>53</v>
      </c>
      <c r="J236" s="665">
        <v>38</v>
      </c>
      <c r="K236" s="665">
        <v>1818</v>
      </c>
      <c r="L236" s="665">
        <v>1.5591766723842195</v>
      </c>
      <c r="M236" s="665">
        <v>47.842105263157897</v>
      </c>
      <c r="N236" s="665">
        <v>26</v>
      </c>
      <c r="O236" s="665">
        <v>1404</v>
      </c>
      <c r="P236" s="678">
        <v>1.2041166380789021</v>
      </c>
      <c r="Q236" s="666">
        <v>54</v>
      </c>
    </row>
    <row r="237" spans="1:17" ht="14.4" customHeight="1" x14ac:dyDescent="0.3">
      <c r="A237" s="661" t="s">
        <v>7941</v>
      </c>
      <c r="B237" s="662" t="s">
        <v>7942</v>
      </c>
      <c r="C237" s="662" t="s">
        <v>5526</v>
      </c>
      <c r="D237" s="662" t="s">
        <v>7945</v>
      </c>
      <c r="E237" s="662" t="s">
        <v>7946</v>
      </c>
      <c r="F237" s="665">
        <v>8</v>
      </c>
      <c r="G237" s="665">
        <v>968</v>
      </c>
      <c r="H237" s="665">
        <v>1</v>
      </c>
      <c r="I237" s="665">
        <v>121</v>
      </c>
      <c r="J237" s="665">
        <v>8</v>
      </c>
      <c r="K237" s="665">
        <v>968</v>
      </c>
      <c r="L237" s="665">
        <v>1</v>
      </c>
      <c r="M237" s="665">
        <v>121</v>
      </c>
      <c r="N237" s="665">
        <v>10</v>
      </c>
      <c r="O237" s="665">
        <v>1230</v>
      </c>
      <c r="P237" s="678">
        <v>1.2706611570247934</v>
      </c>
      <c r="Q237" s="666">
        <v>123</v>
      </c>
    </row>
    <row r="238" spans="1:17" ht="14.4" customHeight="1" x14ac:dyDescent="0.3">
      <c r="A238" s="661" t="s">
        <v>7941</v>
      </c>
      <c r="B238" s="662" t="s">
        <v>7942</v>
      </c>
      <c r="C238" s="662" t="s">
        <v>5526</v>
      </c>
      <c r="D238" s="662" t="s">
        <v>7947</v>
      </c>
      <c r="E238" s="662" t="s">
        <v>7948</v>
      </c>
      <c r="F238" s="665">
        <v>4</v>
      </c>
      <c r="G238" s="665">
        <v>696</v>
      </c>
      <c r="H238" s="665">
        <v>1</v>
      </c>
      <c r="I238" s="665">
        <v>174</v>
      </c>
      <c r="J238" s="665">
        <v>3</v>
      </c>
      <c r="K238" s="665">
        <v>526</v>
      </c>
      <c r="L238" s="665">
        <v>0.75574712643678166</v>
      </c>
      <c r="M238" s="665">
        <v>175.33333333333334</v>
      </c>
      <c r="N238" s="665">
        <v>1</v>
      </c>
      <c r="O238" s="665">
        <v>177</v>
      </c>
      <c r="P238" s="678">
        <v>0.25431034482758619</v>
      </c>
      <c r="Q238" s="666">
        <v>177</v>
      </c>
    </row>
    <row r="239" spans="1:17" ht="14.4" customHeight="1" x14ac:dyDescent="0.3">
      <c r="A239" s="661" t="s">
        <v>7941</v>
      </c>
      <c r="B239" s="662" t="s">
        <v>7942</v>
      </c>
      <c r="C239" s="662" t="s">
        <v>5526</v>
      </c>
      <c r="D239" s="662" t="s">
        <v>7949</v>
      </c>
      <c r="E239" s="662" t="s">
        <v>7950</v>
      </c>
      <c r="F239" s="665">
        <v>11</v>
      </c>
      <c r="G239" s="665">
        <v>1848</v>
      </c>
      <c r="H239" s="665">
        <v>1</v>
      </c>
      <c r="I239" s="665">
        <v>168</v>
      </c>
      <c r="J239" s="665">
        <v>6</v>
      </c>
      <c r="K239" s="665">
        <v>1020</v>
      </c>
      <c r="L239" s="665">
        <v>0.55194805194805197</v>
      </c>
      <c r="M239" s="665">
        <v>170</v>
      </c>
      <c r="N239" s="665">
        <v>4</v>
      </c>
      <c r="O239" s="665">
        <v>688</v>
      </c>
      <c r="P239" s="678">
        <v>0.37229437229437229</v>
      </c>
      <c r="Q239" s="666">
        <v>172</v>
      </c>
    </row>
    <row r="240" spans="1:17" ht="14.4" customHeight="1" x14ac:dyDescent="0.3">
      <c r="A240" s="661" t="s">
        <v>7941</v>
      </c>
      <c r="B240" s="662" t="s">
        <v>7942</v>
      </c>
      <c r="C240" s="662" t="s">
        <v>5526</v>
      </c>
      <c r="D240" s="662" t="s">
        <v>7951</v>
      </c>
      <c r="E240" s="662" t="s">
        <v>7952</v>
      </c>
      <c r="F240" s="665">
        <v>3</v>
      </c>
      <c r="G240" s="665">
        <v>948</v>
      </c>
      <c r="H240" s="665">
        <v>1</v>
      </c>
      <c r="I240" s="665">
        <v>316</v>
      </c>
      <c r="J240" s="665"/>
      <c r="K240" s="665"/>
      <c r="L240" s="665"/>
      <c r="M240" s="665"/>
      <c r="N240" s="665">
        <v>2</v>
      </c>
      <c r="O240" s="665">
        <v>644</v>
      </c>
      <c r="P240" s="678">
        <v>0.67932489451476796</v>
      </c>
      <c r="Q240" s="666">
        <v>322</v>
      </c>
    </row>
    <row r="241" spans="1:17" ht="14.4" customHeight="1" x14ac:dyDescent="0.3">
      <c r="A241" s="661" t="s">
        <v>7941</v>
      </c>
      <c r="B241" s="662" t="s">
        <v>7942</v>
      </c>
      <c r="C241" s="662" t="s">
        <v>5526</v>
      </c>
      <c r="D241" s="662" t="s">
        <v>7953</v>
      </c>
      <c r="E241" s="662" t="s">
        <v>7954</v>
      </c>
      <c r="F241" s="665">
        <v>1</v>
      </c>
      <c r="G241" s="665">
        <v>435</v>
      </c>
      <c r="H241" s="665">
        <v>1</v>
      </c>
      <c r="I241" s="665">
        <v>435</v>
      </c>
      <c r="J241" s="665"/>
      <c r="K241" s="665"/>
      <c r="L241" s="665"/>
      <c r="M241" s="665"/>
      <c r="N241" s="665">
        <v>1</v>
      </c>
      <c r="O241" s="665">
        <v>439</v>
      </c>
      <c r="P241" s="678">
        <v>1.0091954022988505</v>
      </c>
      <c r="Q241" s="666">
        <v>439</v>
      </c>
    </row>
    <row r="242" spans="1:17" ht="14.4" customHeight="1" x14ac:dyDescent="0.3">
      <c r="A242" s="661" t="s">
        <v>7941</v>
      </c>
      <c r="B242" s="662" t="s">
        <v>7942</v>
      </c>
      <c r="C242" s="662" t="s">
        <v>5526</v>
      </c>
      <c r="D242" s="662" t="s">
        <v>7955</v>
      </c>
      <c r="E242" s="662" t="s">
        <v>7956</v>
      </c>
      <c r="F242" s="665">
        <v>13</v>
      </c>
      <c r="G242" s="665">
        <v>4394</v>
      </c>
      <c r="H242" s="665">
        <v>1</v>
      </c>
      <c r="I242" s="665">
        <v>338</v>
      </c>
      <c r="J242" s="665">
        <v>21</v>
      </c>
      <c r="K242" s="665">
        <v>7140</v>
      </c>
      <c r="L242" s="665">
        <v>1.6249431042330451</v>
      </c>
      <c r="M242" s="665">
        <v>340</v>
      </c>
      <c r="N242" s="665">
        <v>11</v>
      </c>
      <c r="O242" s="665">
        <v>3751</v>
      </c>
      <c r="P242" s="678">
        <v>0.85366408739189803</v>
      </c>
      <c r="Q242" s="666">
        <v>341</v>
      </c>
    </row>
    <row r="243" spans="1:17" ht="14.4" customHeight="1" x14ac:dyDescent="0.3">
      <c r="A243" s="661" t="s">
        <v>7941</v>
      </c>
      <c r="B243" s="662" t="s">
        <v>7942</v>
      </c>
      <c r="C243" s="662" t="s">
        <v>5526</v>
      </c>
      <c r="D243" s="662" t="s">
        <v>7957</v>
      </c>
      <c r="E243" s="662" t="s">
        <v>7958</v>
      </c>
      <c r="F243" s="665">
        <v>1</v>
      </c>
      <c r="G243" s="665">
        <v>365</v>
      </c>
      <c r="H243" s="665">
        <v>1</v>
      </c>
      <c r="I243" s="665">
        <v>365</v>
      </c>
      <c r="J243" s="665">
        <v>2</v>
      </c>
      <c r="K243" s="665">
        <v>738</v>
      </c>
      <c r="L243" s="665">
        <v>2.021917808219178</v>
      </c>
      <c r="M243" s="665">
        <v>369</v>
      </c>
      <c r="N243" s="665">
        <v>1</v>
      </c>
      <c r="O243" s="665">
        <v>376</v>
      </c>
      <c r="P243" s="678">
        <v>1.0301369863013699</v>
      </c>
      <c r="Q243" s="666">
        <v>376</v>
      </c>
    </row>
    <row r="244" spans="1:17" ht="14.4" customHeight="1" x14ac:dyDescent="0.3">
      <c r="A244" s="661" t="s">
        <v>7941</v>
      </c>
      <c r="B244" s="662" t="s">
        <v>7942</v>
      </c>
      <c r="C244" s="662" t="s">
        <v>5526</v>
      </c>
      <c r="D244" s="662" t="s">
        <v>7959</v>
      </c>
      <c r="E244" s="662" t="s">
        <v>7960</v>
      </c>
      <c r="F244" s="665">
        <v>1</v>
      </c>
      <c r="G244" s="665">
        <v>664</v>
      </c>
      <c r="H244" s="665">
        <v>1</v>
      </c>
      <c r="I244" s="665">
        <v>664</v>
      </c>
      <c r="J244" s="665">
        <v>2</v>
      </c>
      <c r="K244" s="665">
        <v>1336</v>
      </c>
      <c r="L244" s="665">
        <v>2.0120481927710845</v>
      </c>
      <c r="M244" s="665">
        <v>668</v>
      </c>
      <c r="N244" s="665">
        <v>1</v>
      </c>
      <c r="O244" s="665">
        <v>676</v>
      </c>
      <c r="P244" s="678">
        <v>1.0180722891566265</v>
      </c>
      <c r="Q244" s="666">
        <v>676</v>
      </c>
    </row>
    <row r="245" spans="1:17" ht="14.4" customHeight="1" x14ac:dyDescent="0.3">
      <c r="A245" s="661" t="s">
        <v>7941</v>
      </c>
      <c r="B245" s="662" t="s">
        <v>7942</v>
      </c>
      <c r="C245" s="662" t="s">
        <v>5526</v>
      </c>
      <c r="D245" s="662" t="s">
        <v>7961</v>
      </c>
      <c r="E245" s="662" t="s">
        <v>7962</v>
      </c>
      <c r="F245" s="665">
        <v>1</v>
      </c>
      <c r="G245" s="665">
        <v>136</v>
      </c>
      <c r="H245" s="665">
        <v>1</v>
      </c>
      <c r="I245" s="665">
        <v>136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7941</v>
      </c>
      <c r="B246" s="662" t="s">
        <v>7942</v>
      </c>
      <c r="C246" s="662" t="s">
        <v>5526</v>
      </c>
      <c r="D246" s="662" t="s">
        <v>7963</v>
      </c>
      <c r="E246" s="662" t="s">
        <v>7964</v>
      </c>
      <c r="F246" s="665">
        <v>17</v>
      </c>
      <c r="G246" s="665">
        <v>4777</v>
      </c>
      <c r="H246" s="665">
        <v>1</v>
      </c>
      <c r="I246" s="665">
        <v>281</v>
      </c>
      <c r="J246" s="665">
        <v>23</v>
      </c>
      <c r="K246" s="665">
        <v>6496</v>
      </c>
      <c r="L246" s="665">
        <v>1.3598492777894076</v>
      </c>
      <c r="M246" s="665">
        <v>282.43478260869563</v>
      </c>
      <c r="N246" s="665">
        <v>17</v>
      </c>
      <c r="O246" s="665">
        <v>4845</v>
      </c>
      <c r="P246" s="678">
        <v>1.0142348754448398</v>
      </c>
      <c r="Q246" s="666">
        <v>285</v>
      </c>
    </row>
    <row r="247" spans="1:17" ht="14.4" customHeight="1" x14ac:dyDescent="0.3">
      <c r="A247" s="661" t="s">
        <v>7941</v>
      </c>
      <c r="B247" s="662" t="s">
        <v>7942</v>
      </c>
      <c r="C247" s="662" t="s">
        <v>5526</v>
      </c>
      <c r="D247" s="662" t="s">
        <v>7965</v>
      </c>
      <c r="E247" s="662" t="s">
        <v>7966</v>
      </c>
      <c r="F247" s="665">
        <v>3</v>
      </c>
      <c r="G247" s="665">
        <v>1368</v>
      </c>
      <c r="H247" s="665">
        <v>1</v>
      </c>
      <c r="I247" s="665">
        <v>456</v>
      </c>
      <c r="J247" s="665">
        <v>2</v>
      </c>
      <c r="K247" s="665">
        <v>920</v>
      </c>
      <c r="L247" s="665">
        <v>0.67251461988304095</v>
      </c>
      <c r="M247" s="665">
        <v>460</v>
      </c>
      <c r="N247" s="665">
        <v>2</v>
      </c>
      <c r="O247" s="665">
        <v>924</v>
      </c>
      <c r="P247" s="678">
        <v>0.67543859649122806</v>
      </c>
      <c r="Q247" s="666">
        <v>462</v>
      </c>
    </row>
    <row r="248" spans="1:17" ht="14.4" customHeight="1" x14ac:dyDescent="0.3">
      <c r="A248" s="661" t="s">
        <v>7941</v>
      </c>
      <c r="B248" s="662" t="s">
        <v>7942</v>
      </c>
      <c r="C248" s="662" t="s">
        <v>5526</v>
      </c>
      <c r="D248" s="662" t="s">
        <v>7967</v>
      </c>
      <c r="E248" s="662" t="s">
        <v>7968</v>
      </c>
      <c r="F248" s="665">
        <v>20</v>
      </c>
      <c r="G248" s="665">
        <v>6960</v>
      </c>
      <c r="H248" s="665">
        <v>1</v>
      </c>
      <c r="I248" s="665">
        <v>348</v>
      </c>
      <c r="J248" s="665">
        <v>32</v>
      </c>
      <c r="K248" s="665">
        <v>10524</v>
      </c>
      <c r="L248" s="665">
        <v>1.5120689655172415</v>
      </c>
      <c r="M248" s="665">
        <v>328.875</v>
      </c>
      <c r="N248" s="665">
        <v>20</v>
      </c>
      <c r="O248" s="665">
        <v>7120</v>
      </c>
      <c r="P248" s="678">
        <v>1.0229885057471264</v>
      </c>
      <c r="Q248" s="666">
        <v>356</v>
      </c>
    </row>
    <row r="249" spans="1:17" ht="14.4" customHeight="1" x14ac:dyDescent="0.3">
      <c r="A249" s="661" t="s">
        <v>7941</v>
      </c>
      <c r="B249" s="662" t="s">
        <v>7942</v>
      </c>
      <c r="C249" s="662" t="s">
        <v>5526</v>
      </c>
      <c r="D249" s="662" t="s">
        <v>7969</v>
      </c>
      <c r="E249" s="662" t="s">
        <v>7970</v>
      </c>
      <c r="F249" s="665"/>
      <c r="G249" s="665"/>
      <c r="H249" s="665"/>
      <c r="I249" s="665"/>
      <c r="J249" s="665">
        <v>7</v>
      </c>
      <c r="K249" s="665">
        <v>577</v>
      </c>
      <c r="L249" s="665"/>
      <c r="M249" s="665">
        <v>82.428571428571431</v>
      </c>
      <c r="N249" s="665">
        <v>1</v>
      </c>
      <c r="O249" s="665">
        <v>117</v>
      </c>
      <c r="P249" s="678"/>
      <c r="Q249" s="666">
        <v>117</v>
      </c>
    </row>
    <row r="250" spans="1:17" ht="14.4" customHeight="1" x14ac:dyDescent="0.3">
      <c r="A250" s="661" t="s">
        <v>7941</v>
      </c>
      <c r="B250" s="662" t="s">
        <v>7942</v>
      </c>
      <c r="C250" s="662" t="s">
        <v>5526</v>
      </c>
      <c r="D250" s="662" t="s">
        <v>7971</v>
      </c>
      <c r="E250" s="662" t="s">
        <v>7972</v>
      </c>
      <c r="F250" s="665">
        <v>2</v>
      </c>
      <c r="G250" s="665">
        <v>858</v>
      </c>
      <c r="H250" s="665">
        <v>1</v>
      </c>
      <c r="I250" s="665">
        <v>429</v>
      </c>
      <c r="J250" s="665">
        <v>2</v>
      </c>
      <c r="K250" s="665">
        <v>868</v>
      </c>
      <c r="L250" s="665">
        <v>1.0116550116550116</v>
      </c>
      <c r="M250" s="665">
        <v>434</v>
      </c>
      <c r="N250" s="665">
        <v>2</v>
      </c>
      <c r="O250" s="665">
        <v>874</v>
      </c>
      <c r="P250" s="678">
        <v>1.0186480186480187</v>
      </c>
      <c r="Q250" s="666">
        <v>437</v>
      </c>
    </row>
    <row r="251" spans="1:17" ht="14.4" customHeight="1" x14ac:dyDescent="0.3">
      <c r="A251" s="661" t="s">
        <v>7941</v>
      </c>
      <c r="B251" s="662" t="s">
        <v>7942</v>
      </c>
      <c r="C251" s="662" t="s">
        <v>5526</v>
      </c>
      <c r="D251" s="662" t="s">
        <v>7973</v>
      </c>
      <c r="E251" s="662" t="s">
        <v>7974</v>
      </c>
      <c r="F251" s="665">
        <v>6</v>
      </c>
      <c r="G251" s="665">
        <v>318</v>
      </c>
      <c r="H251" s="665">
        <v>1</v>
      </c>
      <c r="I251" s="665">
        <v>53</v>
      </c>
      <c r="J251" s="665">
        <v>20</v>
      </c>
      <c r="K251" s="665">
        <v>1072</v>
      </c>
      <c r="L251" s="665">
        <v>3.3710691823899372</v>
      </c>
      <c r="M251" s="665">
        <v>53.6</v>
      </c>
      <c r="N251" s="665">
        <v>6</v>
      </c>
      <c r="O251" s="665">
        <v>324</v>
      </c>
      <c r="P251" s="678">
        <v>1.0188679245283019</v>
      </c>
      <c r="Q251" s="666">
        <v>54</v>
      </c>
    </row>
    <row r="252" spans="1:17" ht="14.4" customHeight="1" x14ac:dyDescent="0.3">
      <c r="A252" s="661" t="s">
        <v>7941</v>
      </c>
      <c r="B252" s="662" t="s">
        <v>7942</v>
      </c>
      <c r="C252" s="662" t="s">
        <v>5526</v>
      </c>
      <c r="D252" s="662" t="s">
        <v>7975</v>
      </c>
      <c r="E252" s="662" t="s">
        <v>7976</v>
      </c>
      <c r="F252" s="665">
        <v>35</v>
      </c>
      <c r="G252" s="665">
        <v>5775</v>
      </c>
      <c r="H252" s="665">
        <v>1</v>
      </c>
      <c r="I252" s="665">
        <v>165</v>
      </c>
      <c r="J252" s="665">
        <v>30</v>
      </c>
      <c r="K252" s="665">
        <v>4974</v>
      </c>
      <c r="L252" s="665">
        <v>0.86129870129870134</v>
      </c>
      <c r="M252" s="665">
        <v>165.8</v>
      </c>
      <c r="N252" s="665">
        <v>21</v>
      </c>
      <c r="O252" s="665">
        <v>3549</v>
      </c>
      <c r="P252" s="678">
        <v>0.61454545454545451</v>
      </c>
      <c r="Q252" s="666">
        <v>169</v>
      </c>
    </row>
    <row r="253" spans="1:17" ht="14.4" customHeight="1" x14ac:dyDescent="0.3">
      <c r="A253" s="661" t="s">
        <v>7941</v>
      </c>
      <c r="B253" s="662" t="s">
        <v>7942</v>
      </c>
      <c r="C253" s="662" t="s">
        <v>5526</v>
      </c>
      <c r="D253" s="662" t="s">
        <v>7497</v>
      </c>
      <c r="E253" s="662" t="s">
        <v>7498</v>
      </c>
      <c r="F253" s="665">
        <v>2</v>
      </c>
      <c r="G253" s="665">
        <v>158</v>
      </c>
      <c r="H253" s="665">
        <v>1</v>
      </c>
      <c r="I253" s="665">
        <v>79</v>
      </c>
      <c r="J253" s="665">
        <v>4</v>
      </c>
      <c r="K253" s="665">
        <v>318</v>
      </c>
      <c r="L253" s="665">
        <v>2.0126582278481013</v>
      </c>
      <c r="M253" s="665">
        <v>79.5</v>
      </c>
      <c r="N253" s="665">
        <v>2</v>
      </c>
      <c r="O253" s="665">
        <v>162</v>
      </c>
      <c r="P253" s="678">
        <v>1.0253164556962024</v>
      </c>
      <c r="Q253" s="666">
        <v>81</v>
      </c>
    </row>
    <row r="254" spans="1:17" ht="14.4" customHeight="1" x14ac:dyDescent="0.3">
      <c r="A254" s="661" t="s">
        <v>7941</v>
      </c>
      <c r="B254" s="662" t="s">
        <v>7942</v>
      </c>
      <c r="C254" s="662" t="s">
        <v>5526</v>
      </c>
      <c r="D254" s="662" t="s">
        <v>7977</v>
      </c>
      <c r="E254" s="662" t="s">
        <v>7978</v>
      </c>
      <c r="F254" s="665">
        <v>4</v>
      </c>
      <c r="G254" s="665">
        <v>640</v>
      </c>
      <c r="H254" s="665">
        <v>1</v>
      </c>
      <c r="I254" s="665">
        <v>160</v>
      </c>
      <c r="J254" s="665">
        <v>8</v>
      </c>
      <c r="K254" s="665">
        <v>1292</v>
      </c>
      <c r="L254" s="665">
        <v>2.0187499999999998</v>
      </c>
      <c r="M254" s="665">
        <v>161.5</v>
      </c>
      <c r="N254" s="665">
        <v>7</v>
      </c>
      <c r="O254" s="665">
        <v>1141</v>
      </c>
      <c r="P254" s="678">
        <v>1.7828124999999999</v>
      </c>
      <c r="Q254" s="666">
        <v>163</v>
      </c>
    </row>
    <row r="255" spans="1:17" ht="14.4" customHeight="1" x14ac:dyDescent="0.3">
      <c r="A255" s="661" t="s">
        <v>7941</v>
      </c>
      <c r="B255" s="662" t="s">
        <v>7942</v>
      </c>
      <c r="C255" s="662" t="s">
        <v>5526</v>
      </c>
      <c r="D255" s="662" t="s">
        <v>7979</v>
      </c>
      <c r="E255" s="662" t="s">
        <v>7980</v>
      </c>
      <c r="F255" s="665"/>
      <c r="G255" s="665"/>
      <c r="H255" s="665"/>
      <c r="I255" s="665"/>
      <c r="J255" s="665">
        <v>2</v>
      </c>
      <c r="K255" s="665">
        <v>489</v>
      </c>
      <c r="L255" s="665"/>
      <c r="M255" s="665">
        <v>244.5</v>
      </c>
      <c r="N255" s="665">
        <v>1</v>
      </c>
      <c r="O255" s="665">
        <v>247</v>
      </c>
      <c r="P255" s="678"/>
      <c r="Q255" s="666">
        <v>247</v>
      </c>
    </row>
    <row r="256" spans="1:17" ht="14.4" customHeight="1" x14ac:dyDescent="0.3">
      <c r="A256" s="661" t="s">
        <v>7941</v>
      </c>
      <c r="B256" s="662" t="s">
        <v>7942</v>
      </c>
      <c r="C256" s="662" t="s">
        <v>5526</v>
      </c>
      <c r="D256" s="662" t="s">
        <v>7981</v>
      </c>
      <c r="E256" s="662" t="s">
        <v>7982</v>
      </c>
      <c r="F256" s="665"/>
      <c r="G256" s="665"/>
      <c r="H256" s="665"/>
      <c r="I256" s="665"/>
      <c r="J256" s="665">
        <v>1</v>
      </c>
      <c r="K256" s="665">
        <v>2006</v>
      </c>
      <c r="L256" s="665"/>
      <c r="M256" s="665">
        <v>2006</v>
      </c>
      <c r="N256" s="665">
        <v>1</v>
      </c>
      <c r="O256" s="665">
        <v>2012</v>
      </c>
      <c r="P256" s="678"/>
      <c r="Q256" s="666">
        <v>2012</v>
      </c>
    </row>
    <row r="257" spans="1:17" ht="14.4" customHeight="1" x14ac:dyDescent="0.3">
      <c r="A257" s="661" t="s">
        <v>7941</v>
      </c>
      <c r="B257" s="662" t="s">
        <v>7770</v>
      </c>
      <c r="C257" s="662" t="s">
        <v>5526</v>
      </c>
      <c r="D257" s="662" t="s">
        <v>7771</v>
      </c>
      <c r="E257" s="662" t="s">
        <v>7772</v>
      </c>
      <c r="F257" s="665">
        <v>2</v>
      </c>
      <c r="G257" s="665">
        <v>2070</v>
      </c>
      <c r="H257" s="665">
        <v>1</v>
      </c>
      <c r="I257" s="665">
        <v>1035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7941</v>
      </c>
      <c r="B258" s="662" t="s">
        <v>7770</v>
      </c>
      <c r="C258" s="662" t="s">
        <v>5526</v>
      </c>
      <c r="D258" s="662" t="s">
        <v>7983</v>
      </c>
      <c r="E258" s="662" t="s">
        <v>7984</v>
      </c>
      <c r="F258" s="665">
        <v>1</v>
      </c>
      <c r="G258" s="665">
        <v>217</v>
      </c>
      <c r="H258" s="665">
        <v>1</v>
      </c>
      <c r="I258" s="665">
        <v>217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7985</v>
      </c>
      <c r="B259" s="662" t="s">
        <v>2508</v>
      </c>
      <c r="C259" s="662" t="s">
        <v>5526</v>
      </c>
      <c r="D259" s="662" t="s">
        <v>7986</v>
      </c>
      <c r="E259" s="662" t="s">
        <v>7987</v>
      </c>
      <c r="F259" s="665">
        <v>730</v>
      </c>
      <c r="G259" s="665">
        <v>116070</v>
      </c>
      <c r="H259" s="665">
        <v>1</v>
      </c>
      <c r="I259" s="665">
        <v>159</v>
      </c>
      <c r="J259" s="665">
        <v>711</v>
      </c>
      <c r="K259" s="665">
        <v>113465</v>
      </c>
      <c r="L259" s="665">
        <v>0.97755664685103816</v>
      </c>
      <c r="M259" s="665">
        <v>159.58509142053447</v>
      </c>
      <c r="N259" s="665">
        <v>702</v>
      </c>
      <c r="O259" s="665">
        <v>113022</v>
      </c>
      <c r="P259" s="678">
        <v>0.97373998449211685</v>
      </c>
      <c r="Q259" s="666">
        <v>161</v>
      </c>
    </row>
    <row r="260" spans="1:17" ht="14.4" customHeight="1" x14ac:dyDescent="0.3">
      <c r="A260" s="661" t="s">
        <v>7985</v>
      </c>
      <c r="B260" s="662" t="s">
        <v>2508</v>
      </c>
      <c r="C260" s="662" t="s">
        <v>5526</v>
      </c>
      <c r="D260" s="662" t="s">
        <v>7988</v>
      </c>
      <c r="E260" s="662" t="s">
        <v>7989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1169</v>
      </c>
      <c r="P260" s="678"/>
      <c r="Q260" s="666">
        <v>1169</v>
      </c>
    </row>
    <row r="261" spans="1:17" ht="14.4" customHeight="1" x14ac:dyDescent="0.3">
      <c r="A261" s="661" t="s">
        <v>7985</v>
      </c>
      <c r="B261" s="662" t="s">
        <v>2508</v>
      </c>
      <c r="C261" s="662" t="s">
        <v>5526</v>
      </c>
      <c r="D261" s="662" t="s">
        <v>7990</v>
      </c>
      <c r="E261" s="662" t="s">
        <v>7991</v>
      </c>
      <c r="F261" s="665">
        <v>44</v>
      </c>
      <c r="G261" s="665">
        <v>1716</v>
      </c>
      <c r="H261" s="665">
        <v>1</v>
      </c>
      <c r="I261" s="665">
        <v>39</v>
      </c>
      <c r="J261" s="665">
        <v>84</v>
      </c>
      <c r="K261" s="665">
        <v>3326</v>
      </c>
      <c r="L261" s="665">
        <v>1.9382284382284383</v>
      </c>
      <c r="M261" s="665">
        <v>39.595238095238095</v>
      </c>
      <c r="N261" s="665">
        <v>60</v>
      </c>
      <c r="O261" s="665">
        <v>2400</v>
      </c>
      <c r="P261" s="678">
        <v>1.3986013986013985</v>
      </c>
      <c r="Q261" s="666">
        <v>40</v>
      </c>
    </row>
    <row r="262" spans="1:17" ht="14.4" customHeight="1" x14ac:dyDescent="0.3">
      <c r="A262" s="661" t="s">
        <v>7985</v>
      </c>
      <c r="B262" s="662" t="s">
        <v>2508</v>
      </c>
      <c r="C262" s="662" t="s">
        <v>5526</v>
      </c>
      <c r="D262" s="662" t="s">
        <v>7992</v>
      </c>
      <c r="E262" s="662" t="s">
        <v>7993</v>
      </c>
      <c r="F262" s="665">
        <v>2</v>
      </c>
      <c r="G262" s="665">
        <v>764</v>
      </c>
      <c r="H262" s="665">
        <v>1</v>
      </c>
      <c r="I262" s="665">
        <v>382</v>
      </c>
      <c r="J262" s="665">
        <v>11</v>
      </c>
      <c r="K262" s="665">
        <v>4210</v>
      </c>
      <c r="L262" s="665">
        <v>5.510471204188482</v>
      </c>
      <c r="M262" s="665">
        <v>382.72727272727275</v>
      </c>
      <c r="N262" s="665">
        <v>5</v>
      </c>
      <c r="O262" s="665">
        <v>1915</v>
      </c>
      <c r="P262" s="678">
        <v>2.506544502617801</v>
      </c>
      <c r="Q262" s="666">
        <v>383</v>
      </c>
    </row>
    <row r="263" spans="1:17" ht="14.4" customHeight="1" x14ac:dyDescent="0.3">
      <c r="A263" s="661" t="s">
        <v>7985</v>
      </c>
      <c r="B263" s="662" t="s">
        <v>2508</v>
      </c>
      <c r="C263" s="662" t="s">
        <v>5526</v>
      </c>
      <c r="D263" s="662" t="s">
        <v>7994</v>
      </c>
      <c r="E263" s="662" t="s">
        <v>7995</v>
      </c>
      <c r="F263" s="665"/>
      <c r="G263" s="665"/>
      <c r="H263" s="665"/>
      <c r="I263" s="665"/>
      <c r="J263" s="665">
        <v>11</v>
      </c>
      <c r="K263" s="665">
        <v>407</v>
      </c>
      <c r="L263" s="665"/>
      <c r="M263" s="665">
        <v>37</v>
      </c>
      <c r="N263" s="665"/>
      <c r="O263" s="665"/>
      <c r="P263" s="678"/>
      <c r="Q263" s="666"/>
    </row>
    <row r="264" spans="1:17" ht="14.4" customHeight="1" x14ac:dyDescent="0.3">
      <c r="A264" s="661" t="s">
        <v>7985</v>
      </c>
      <c r="B264" s="662" t="s">
        <v>2508</v>
      </c>
      <c r="C264" s="662" t="s">
        <v>5526</v>
      </c>
      <c r="D264" s="662" t="s">
        <v>7996</v>
      </c>
      <c r="E264" s="662" t="s">
        <v>7997</v>
      </c>
      <c r="F264" s="665"/>
      <c r="G264" s="665"/>
      <c r="H264" s="665"/>
      <c r="I264" s="665"/>
      <c r="J264" s="665">
        <v>3</v>
      </c>
      <c r="K264" s="665">
        <v>1335</v>
      </c>
      <c r="L264" s="665"/>
      <c r="M264" s="665">
        <v>445</v>
      </c>
      <c r="N264" s="665"/>
      <c r="O264" s="665"/>
      <c r="P264" s="678"/>
      <c r="Q264" s="666"/>
    </row>
    <row r="265" spans="1:17" ht="14.4" customHeight="1" x14ac:dyDescent="0.3">
      <c r="A265" s="661" t="s">
        <v>7985</v>
      </c>
      <c r="B265" s="662" t="s">
        <v>2508</v>
      </c>
      <c r="C265" s="662" t="s">
        <v>5526</v>
      </c>
      <c r="D265" s="662" t="s">
        <v>7998</v>
      </c>
      <c r="E265" s="662" t="s">
        <v>7999</v>
      </c>
      <c r="F265" s="665"/>
      <c r="G265" s="665"/>
      <c r="H265" s="665"/>
      <c r="I265" s="665"/>
      <c r="J265" s="665">
        <v>1</v>
      </c>
      <c r="K265" s="665">
        <v>41</v>
      </c>
      <c r="L265" s="665"/>
      <c r="M265" s="665">
        <v>41</v>
      </c>
      <c r="N265" s="665"/>
      <c r="O265" s="665"/>
      <c r="P265" s="678"/>
      <c r="Q265" s="666"/>
    </row>
    <row r="266" spans="1:17" ht="14.4" customHeight="1" x14ac:dyDescent="0.3">
      <c r="A266" s="661" t="s">
        <v>7985</v>
      </c>
      <c r="B266" s="662" t="s">
        <v>2508</v>
      </c>
      <c r="C266" s="662" t="s">
        <v>5526</v>
      </c>
      <c r="D266" s="662" t="s">
        <v>8000</v>
      </c>
      <c r="E266" s="662" t="s">
        <v>8001</v>
      </c>
      <c r="F266" s="665"/>
      <c r="G266" s="665"/>
      <c r="H266" s="665"/>
      <c r="I266" s="665"/>
      <c r="J266" s="665">
        <v>5</v>
      </c>
      <c r="K266" s="665">
        <v>2453</v>
      </c>
      <c r="L266" s="665"/>
      <c r="M266" s="665">
        <v>490.6</v>
      </c>
      <c r="N266" s="665">
        <v>4</v>
      </c>
      <c r="O266" s="665">
        <v>1964</v>
      </c>
      <c r="P266" s="678"/>
      <c r="Q266" s="666">
        <v>491</v>
      </c>
    </row>
    <row r="267" spans="1:17" ht="14.4" customHeight="1" x14ac:dyDescent="0.3">
      <c r="A267" s="661" t="s">
        <v>7985</v>
      </c>
      <c r="B267" s="662" t="s">
        <v>2508</v>
      </c>
      <c r="C267" s="662" t="s">
        <v>5526</v>
      </c>
      <c r="D267" s="662" t="s">
        <v>8002</v>
      </c>
      <c r="E267" s="662" t="s">
        <v>8003</v>
      </c>
      <c r="F267" s="665">
        <v>6</v>
      </c>
      <c r="G267" s="665">
        <v>186</v>
      </c>
      <c r="H267" s="665">
        <v>1</v>
      </c>
      <c r="I267" s="665">
        <v>31</v>
      </c>
      <c r="J267" s="665">
        <v>14</v>
      </c>
      <c r="K267" s="665">
        <v>434</v>
      </c>
      <c r="L267" s="665">
        <v>2.3333333333333335</v>
      </c>
      <c r="M267" s="665">
        <v>31</v>
      </c>
      <c r="N267" s="665">
        <v>28</v>
      </c>
      <c r="O267" s="665">
        <v>868</v>
      </c>
      <c r="P267" s="678">
        <v>4.666666666666667</v>
      </c>
      <c r="Q267" s="666">
        <v>31</v>
      </c>
    </row>
    <row r="268" spans="1:17" ht="14.4" customHeight="1" x14ac:dyDescent="0.3">
      <c r="A268" s="661" t="s">
        <v>7985</v>
      </c>
      <c r="B268" s="662" t="s">
        <v>2508</v>
      </c>
      <c r="C268" s="662" t="s">
        <v>5526</v>
      </c>
      <c r="D268" s="662" t="s">
        <v>8004</v>
      </c>
      <c r="E268" s="662" t="s">
        <v>8005</v>
      </c>
      <c r="F268" s="665">
        <v>1</v>
      </c>
      <c r="G268" s="665">
        <v>205</v>
      </c>
      <c r="H268" s="665">
        <v>1</v>
      </c>
      <c r="I268" s="665">
        <v>205</v>
      </c>
      <c r="J268" s="665">
        <v>1</v>
      </c>
      <c r="K268" s="665">
        <v>206</v>
      </c>
      <c r="L268" s="665">
        <v>1.0048780487804878</v>
      </c>
      <c r="M268" s="665">
        <v>206</v>
      </c>
      <c r="N268" s="665">
        <v>3</v>
      </c>
      <c r="O268" s="665">
        <v>621</v>
      </c>
      <c r="P268" s="678">
        <v>3.0292682926829269</v>
      </c>
      <c r="Q268" s="666">
        <v>207</v>
      </c>
    </row>
    <row r="269" spans="1:17" ht="14.4" customHeight="1" x14ac:dyDescent="0.3">
      <c r="A269" s="661" t="s">
        <v>7985</v>
      </c>
      <c r="B269" s="662" t="s">
        <v>2508</v>
      </c>
      <c r="C269" s="662" t="s">
        <v>5526</v>
      </c>
      <c r="D269" s="662" t="s">
        <v>8006</v>
      </c>
      <c r="E269" s="662" t="s">
        <v>8007</v>
      </c>
      <c r="F269" s="665">
        <v>1</v>
      </c>
      <c r="G269" s="665">
        <v>377</v>
      </c>
      <c r="H269" s="665">
        <v>1</v>
      </c>
      <c r="I269" s="665">
        <v>377</v>
      </c>
      <c r="J269" s="665">
        <v>1</v>
      </c>
      <c r="K269" s="665">
        <v>379</v>
      </c>
      <c r="L269" s="665">
        <v>1.0053050397877985</v>
      </c>
      <c r="M269" s="665">
        <v>379</v>
      </c>
      <c r="N269" s="665">
        <v>3</v>
      </c>
      <c r="O269" s="665">
        <v>1140</v>
      </c>
      <c r="P269" s="678">
        <v>3.0238726790450929</v>
      </c>
      <c r="Q269" s="666">
        <v>380</v>
      </c>
    </row>
    <row r="270" spans="1:17" ht="14.4" customHeight="1" x14ac:dyDescent="0.3">
      <c r="A270" s="661" t="s">
        <v>7985</v>
      </c>
      <c r="B270" s="662" t="s">
        <v>2508</v>
      </c>
      <c r="C270" s="662" t="s">
        <v>5526</v>
      </c>
      <c r="D270" s="662" t="s">
        <v>8008</v>
      </c>
      <c r="E270" s="662" t="s">
        <v>8009</v>
      </c>
      <c r="F270" s="665">
        <v>242</v>
      </c>
      <c r="G270" s="665">
        <v>27346</v>
      </c>
      <c r="H270" s="665">
        <v>1</v>
      </c>
      <c r="I270" s="665">
        <v>113</v>
      </c>
      <c r="J270" s="665">
        <v>260</v>
      </c>
      <c r="K270" s="665">
        <v>29672</v>
      </c>
      <c r="L270" s="665">
        <v>1.0850581437870255</v>
      </c>
      <c r="M270" s="665">
        <v>114.12307692307692</v>
      </c>
      <c r="N270" s="665">
        <v>391</v>
      </c>
      <c r="O270" s="665">
        <v>45356</v>
      </c>
      <c r="P270" s="678">
        <v>1.6585972354274847</v>
      </c>
      <c r="Q270" s="666">
        <v>116</v>
      </c>
    </row>
    <row r="271" spans="1:17" ht="14.4" customHeight="1" x14ac:dyDescent="0.3">
      <c r="A271" s="661" t="s">
        <v>7985</v>
      </c>
      <c r="B271" s="662" t="s">
        <v>2508</v>
      </c>
      <c r="C271" s="662" t="s">
        <v>5526</v>
      </c>
      <c r="D271" s="662" t="s">
        <v>8010</v>
      </c>
      <c r="E271" s="662" t="s">
        <v>8011</v>
      </c>
      <c r="F271" s="665">
        <v>53</v>
      </c>
      <c r="G271" s="665">
        <v>4452</v>
      </c>
      <c r="H271" s="665">
        <v>1</v>
      </c>
      <c r="I271" s="665">
        <v>84</v>
      </c>
      <c r="J271" s="665">
        <v>98</v>
      </c>
      <c r="K271" s="665">
        <v>8273</v>
      </c>
      <c r="L271" s="665">
        <v>1.8582659478885895</v>
      </c>
      <c r="M271" s="665">
        <v>84.41836734693878</v>
      </c>
      <c r="N271" s="665">
        <v>93</v>
      </c>
      <c r="O271" s="665">
        <v>7905</v>
      </c>
      <c r="P271" s="678">
        <v>1.7756064690026954</v>
      </c>
      <c r="Q271" s="666">
        <v>85</v>
      </c>
    </row>
    <row r="272" spans="1:17" ht="14.4" customHeight="1" x14ac:dyDescent="0.3">
      <c r="A272" s="661" t="s">
        <v>7985</v>
      </c>
      <c r="B272" s="662" t="s">
        <v>2508</v>
      </c>
      <c r="C272" s="662" t="s">
        <v>5526</v>
      </c>
      <c r="D272" s="662" t="s">
        <v>8012</v>
      </c>
      <c r="E272" s="662" t="s">
        <v>8013</v>
      </c>
      <c r="F272" s="665"/>
      <c r="G272" s="665"/>
      <c r="H272" s="665"/>
      <c r="I272" s="665"/>
      <c r="J272" s="665"/>
      <c r="K272" s="665"/>
      <c r="L272" s="665"/>
      <c r="M272" s="665"/>
      <c r="N272" s="665">
        <v>2</v>
      </c>
      <c r="O272" s="665">
        <v>196</v>
      </c>
      <c r="P272" s="678"/>
      <c r="Q272" s="666">
        <v>98</v>
      </c>
    </row>
    <row r="273" spans="1:17" ht="14.4" customHeight="1" x14ac:dyDescent="0.3">
      <c r="A273" s="661" t="s">
        <v>7985</v>
      </c>
      <c r="B273" s="662" t="s">
        <v>2508</v>
      </c>
      <c r="C273" s="662" t="s">
        <v>5526</v>
      </c>
      <c r="D273" s="662" t="s">
        <v>8014</v>
      </c>
      <c r="E273" s="662" t="s">
        <v>8015</v>
      </c>
      <c r="F273" s="665">
        <v>15</v>
      </c>
      <c r="G273" s="665">
        <v>315</v>
      </c>
      <c r="H273" s="665">
        <v>1</v>
      </c>
      <c r="I273" s="665">
        <v>21</v>
      </c>
      <c r="J273" s="665">
        <v>44</v>
      </c>
      <c r="K273" s="665">
        <v>924</v>
      </c>
      <c r="L273" s="665">
        <v>2.9333333333333331</v>
      </c>
      <c r="M273" s="665">
        <v>21</v>
      </c>
      <c r="N273" s="665">
        <v>29</v>
      </c>
      <c r="O273" s="665">
        <v>609</v>
      </c>
      <c r="P273" s="678">
        <v>1.9333333333333333</v>
      </c>
      <c r="Q273" s="666">
        <v>21</v>
      </c>
    </row>
    <row r="274" spans="1:17" ht="14.4" customHeight="1" x14ac:dyDescent="0.3">
      <c r="A274" s="661" t="s">
        <v>7985</v>
      </c>
      <c r="B274" s="662" t="s">
        <v>2508</v>
      </c>
      <c r="C274" s="662" t="s">
        <v>5526</v>
      </c>
      <c r="D274" s="662" t="s">
        <v>8016</v>
      </c>
      <c r="E274" s="662" t="s">
        <v>8017</v>
      </c>
      <c r="F274" s="665">
        <v>2</v>
      </c>
      <c r="G274" s="665">
        <v>972</v>
      </c>
      <c r="H274" s="665">
        <v>1</v>
      </c>
      <c r="I274" s="665">
        <v>486</v>
      </c>
      <c r="J274" s="665">
        <v>7</v>
      </c>
      <c r="K274" s="665">
        <v>3404</v>
      </c>
      <c r="L274" s="665">
        <v>3.5020576131687244</v>
      </c>
      <c r="M274" s="665">
        <v>486.28571428571428</v>
      </c>
      <c r="N274" s="665">
        <v>5</v>
      </c>
      <c r="O274" s="665">
        <v>2435</v>
      </c>
      <c r="P274" s="678">
        <v>2.5051440329218106</v>
      </c>
      <c r="Q274" s="666">
        <v>487</v>
      </c>
    </row>
    <row r="275" spans="1:17" ht="14.4" customHeight="1" x14ac:dyDescent="0.3">
      <c r="A275" s="661" t="s">
        <v>7985</v>
      </c>
      <c r="B275" s="662" t="s">
        <v>2508</v>
      </c>
      <c r="C275" s="662" t="s">
        <v>5526</v>
      </c>
      <c r="D275" s="662" t="s">
        <v>8018</v>
      </c>
      <c r="E275" s="662" t="s">
        <v>8019</v>
      </c>
      <c r="F275" s="665">
        <v>40</v>
      </c>
      <c r="G275" s="665">
        <v>1600</v>
      </c>
      <c r="H275" s="665">
        <v>1</v>
      </c>
      <c r="I275" s="665">
        <v>40</v>
      </c>
      <c r="J275" s="665">
        <v>61</v>
      </c>
      <c r="K275" s="665">
        <v>2478</v>
      </c>
      <c r="L275" s="665">
        <v>1.5487500000000001</v>
      </c>
      <c r="M275" s="665">
        <v>40.622950819672134</v>
      </c>
      <c r="N275" s="665">
        <v>30</v>
      </c>
      <c r="O275" s="665">
        <v>1230</v>
      </c>
      <c r="P275" s="678">
        <v>0.76875000000000004</v>
      </c>
      <c r="Q275" s="666">
        <v>41</v>
      </c>
    </row>
    <row r="276" spans="1:17" ht="14.4" customHeight="1" x14ac:dyDescent="0.3">
      <c r="A276" s="661" t="s">
        <v>7985</v>
      </c>
      <c r="B276" s="662" t="s">
        <v>2508</v>
      </c>
      <c r="C276" s="662" t="s">
        <v>5526</v>
      </c>
      <c r="D276" s="662" t="s">
        <v>8020</v>
      </c>
      <c r="E276" s="662" t="s">
        <v>8021</v>
      </c>
      <c r="F276" s="665"/>
      <c r="G276" s="665"/>
      <c r="H276" s="665"/>
      <c r="I276" s="665"/>
      <c r="J276" s="665">
        <v>3</v>
      </c>
      <c r="K276" s="665">
        <v>1818</v>
      </c>
      <c r="L276" s="665"/>
      <c r="M276" s="665">
        <v>606</v>
      </c>
      <c r="N276" s="665">
        <v>2</v>
      </c>
      <c r="O276" s="665">
        <v>1216</v>
      </c>
      <c r="P276" s="678"/>
      <c r="Q276" s="666">
        <v>608</v>
      </c>
    </row>
    <row r="277" spans="1:17" ht="14.4" customHeight="1" x14ac:dyDescent="0.3">
      <c r="A277" s="661" t="s">
        <v>7985</v>
      </c>
      <c r="B277" s="662" t="s">
        <v>2508</v>
      </c>
      <c r="C277" s="662" t="s">
        <v>5526</v>
      </c>
      <c r="D277" s="662" t="s">
        <v>8022</v>
      </c>
      <c r="E277" s="662" t="s">
        <v>8023</v>
      </c>
      <c r="F277" s="665">
        <v>1</v>
      </c>
      <c r="G277" s="665">
        <v>961</v>
      </c>
      <c r="H277" s="665">
        <v>1</v>
      </c>
      <c r="I277" s="665">
        <v>961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8024</v>
      </c>
      <c r="B278" s="662" t="s">
        <v>7770</v>
      </c>
      <c r="C278" s="662" t="s">
        <v>5526</v>
      </c>
      <c r="D278" s="662" t="s">
        <v>8025</v>
      </c>
      <c r="E278" s="662" t="s">
        <v>8026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167</v>
      </c>
      <c r="P278" s="678"/>
      <c r="Q278" s="666">
        <v>167</v>
      </c>
    </row>
    <row r="279" spans="1:17" ht="14.4" customHeight="1" x14ac:dyDescent="0.3">
      <c r="A279" s="661" t="s">
        <v>8024</v>
      </c>
      <c r="B279" s="662" t="s">
        <v>7770</v>
      </c>
      <c r="C279" s="662" t="s">
        <v>5526</v>
      </c>
      <c r="D279" s="662" t="s">
        <v>7771</v>
      </c>
      <c r="E279" s="662" t="s">
        <v>7772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2074</v>
      </c>
      <c r="P279" s="678"/>
      <c r="Q279" s="666">
        <v>1037</v>
      </c>
    </row>
    <row r="280" spans="1:17" ht="14.4" customHeight="1" x14ac:dyDescent="0.3">
      <c r="A280" s="661" t="s">
        <v>8024</v>
      </c>
      <c r="B280" s="662" t="s">
        <v>7770</v>
      </c>
      <c r="C280" s="662" t="s">
        <v>5526</v>
      </c>
      <c r="D280" s="662" t="s">
        <v>7983</v>
      </c>
      <c r="E280" s="662" t="s">
        <v>7984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219</v>
      </c>
      <c r="P280" s="678"/>
      <c r="Q280" s="666">
        <v>219</v>
      </c>
    </row>
    <row r="281" spans="1:17" ht="14.4" customHeight="1" x14ac:dyDescent="0.3">
      <c r="A281" s="661" t="s">
        <v>8024</v>
      </c>
      <c r="B281" s="662" t="s">
        <v>7770</v>
      </c>
      <c r="C281" s="662" t="s">
        <v>5526</v>
      </c>
      <c r="D281" s="662" t="s">
        <v>8027</v>
      </c>
      <c r="E281" s="662" t="s">
        <v>8028</v>
      </c>
      <c r="F281" s="665">
        <v>1</v>
      </c>
      <c r="G281" s="665">
        <v>110</v>
      </c>
      <c r="H281" s="665">
        <v>1</v>
      </c>
      <c r="I281" s="665">
        <v>110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8024</v>
      </c>
      <c r="B282" s="662" t="s">
        <v>7770</v>
      </c>
      <c r="C282" s="662" t="s">
        <v>5526</v>
      </c>
      <c r="D282" s="662" t="s">
        <v>7558</v>
      </c>
      <c r="E282" s="662" t="s">
        <v>7559</v>
      </c>
      <c r="F282" s="665"/>
      <c r="G282" s="665"/>
      <c r="H282" s="665"/>
      <c r="I282" s="665"/>
      <c r="J282" s="665"/>
      <c r="K282" s="665"/>
      <c r="L282" s="665"/>
      <c r="M282" s="665"/>
      <c r="N282" s="665">
        <v>3</v>
      </c>
      <c r="O282" s="665">
        <v>1047</v>
      </c>
      <c r="P282" s="678"/>
      <c r="Q282" s="666">
        <v>349</v>
      </c>
    </row>
    <row r="283" spans="1:17" ht="14.4" customHeight="1" x14ac:dyDescent="0.3">
      <c r="A283" s="661" t="s">
        <v>8024</v>
      </c>
      <c r="B283" s="662" t="s">
        <v>7770</v>
      </c>
      <c r="C283" s="662" t="s">
        <v>5526</v>
      </c>
      <c r="D283" s="662" t="s">
        <v>8029</v>
      </c>
      <c r="E283" s="662" t="s">
        <v>8030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170</v>
      </c>
      <c r="P283" s="678"/>
      <c r="Q283" s="666">
        <v>170</v>
      </c>
    </row>
    <row r="284" spans="1:17" ht="14.4" customHeight="1" x14ac:dyDescent="0.3">
      <c r="A284" s="661" t="s">
        <v>8024</v>
      </c>
      <c r="B284" s="662" t="s">
        <v>7770</v>
      </c>
      <c r="C284" s="662" t="s">
        <v>5526</v>
      </c>
      <c r="D284" s="662" t="s">
        <v>8031</v>
      </c>
      <c r="E284" s="662" t="s">
        <v>8032</v>
      </c>
      <c r="F284" s="665"/>
      <c r="G284" s="665"/>
      <c r="H284" s="665"/>
      <c r="I284" s="665"/>
      <c r="J284" s="665"/>
      <c r="K284" s="665"/>
      <c r="L284" s="665"/>
      <c r="M284" s="665"/>
      <c r="N284" s="665">
        <v>2</v>
      </c>
      <c r="O284" s="665">
        <v>696</v>
      </c>
      <c r="P284" s="678"/>
      <c r="Q284" s="666">
        <v>348</v>
      </c>
    </row>
    <row r="285" spans="1:17" ht="14.4" customHeight="1" thickBot="1" x14ac:dyDescent="0.35">
      <c r="A285" s="667" t="s">
        <v>8024</v>
      </c>
      <c r="B285" s="668" t="s">
        <v>7770</v>
      </c>
      <c r="C285" s="668" t="s">
        <v>5526</v>
      </c>
      <c r="D285" s="668" t="s">
        <v>8033</v>
      </c>
      <c r="E285" s="668" t="s">
        <v>8034</v>
      </c>
      <c r="F285" s="671"/>
      <c r="G285" s="671"/>
      <c r="H285" s="671"/>
      <c r="I285" s="671"/>
      <c r="J285" s="671"/>
      <c r="K285" s="671"/>
      <c r="L285" s="671"/>
      <c r="M285" s="671"/>
      <c r="N285" s="671">
        <v>1</v>
      </c>
      <c r="O285" s="671">
        <v>173</v>
      </c>
      <c r="P285" s="679"/>
      <c r="Q285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4444</v>
      </c>
      <c r="D3" s="197">
        <f>SUBTOTAL(9,D6:D1048576)</f>
        <v>4688</v>
      </c>
      <c r="E3" s="197">
        <f>SUBTOTAL(9,E6:E1048576)</f>
        <v>4332</v>
      </c>
      <c r="F3" s="198">
        <f>IF(OR(E3=0,C3=0),"",E3/C3)</f>
        <v>0.97479747974797482</v>
      </c>
      <c r="G3" s="451">
        <f>SUBTOTAL(9,G6:G1048576)</f>
        <v>11253.4074</v>
      </c>
      <c r="H3" s="452">
        <f>SUBTOTAL(9,H6:H1048576)</f>
        <v>11091.228100000002</v>
      </c>
      <c r="I3" s="452">
        <f>SUBTOTAL(9,I6:I1048576)</f>
        <v>11144.745399999998</v>
      </c>
      <c r="J3" s="198">
        <f>IF(OR(I3=0,G3=0),"",I3/G3)</f>
        <v>0.99034408014056241</v>
      </c>
      <c r="K3" s="451">
        <f>SUBTOTAL(9,K6:K1048576)</f>
        <v>1812.88</v>
      </c>
      <c r="L3" s="452">
        <f>SUBTOTAL(9,L6:L1048576)</f>
        <v>1788.84</v>
      </c>
      <c r="M3" s="452">
        <f>SUBTOTAL(9,M6:M1048576)</f>
        <v>1819.38</v>
      </c>
      <c r="N3" s="199">
        <f>IF(OR(M3=0,E3=0),"",M3/E3)</f>
        <v>0.41998614958448754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3"/>
      <c r="B5" s="904"/>
      <c r="C5" s="911">
        <v>2013</v>
      </c>
      <c r="D5" s="911">
        <v>2014</v>
      </c>
      <c r="E5" s="911">
        <v>2015</v>
      </c>
      <c r="F5" s="912" t="s">
        <v>2</v>
      </c>
      <c r="G5" s="922">
        <v>2013</v>
      </c>
      <c r="H5" s="911">
        <v>2014</v>
      </c>
      <c r="I5" s="911">
        <v>2015</v>
      </c>
      <c r="J5" s="912" t="s">
        <v>2</v>
      </c>
      <c r="K5" s="922">
        <v>2013</v>
      </c>
      <c r="L5" s="911">
        <v>2014</v>
      </c>
      <c r="M5" s="911">
        <v>2015</v>
      </c>
      <c r="N5" s="923" t="s">
        <v>93</v>
      </c>
    </row>
    <row r="6" spans="1:14" ht="14.4" customHeight="1" x14ac:dyDescent="0.3">
      <c r="A6" s="905" t="s">
        <v>6774</v>
      </c>
      <c r="B6" s="908" t="s">
        <v>8036</v>
      </c>
      <c r="C6" s="913">
        <v>3574</v>
      </c>
      <c r="D6" s="914">
        <v>3832</v>
      </c>
      <c r="E6" s="914">
        <v>3499</v>
      </c>
      <c r="F6" s="919">
        <v>0.97901510912143253</v>
      </c>
      <c r="G6" s="913">
        <v>3539.9952000000008</v>
      </c>
      <c r="H6" s="914">
        <v>3714.6247000000012</v>
      </c>
      <c r="I6" s="914">
        <v>3431.7125000000005</v>
      </c>
      <c r="J6" s="919">
        <v>0.96941162519090418</v>
      </c>
      <c r="K6" s="913">
        <v>428.88</v>
      </c>
      <c r="L6" s="914">
        <v>459.84</v>
      </c>
      <c r="M6" s="914">
        <v>419.88</v>
      </c>
      <c r="N6" s="924">
        <v>120</v>
      </c>
    </row>
    <row r="7" spans="1:14" ht="14.4" customHeight="1" x14ac:dyDescent="0.3">
      <c r="A7" s="906" t="s">
        <v>7063</v>
      </c>
      <c r="B7" s="909" t="s">
        <v>8037</v>
      </c>
      <c r="C7" s="915">
        <v>542</v>
      </c>
      <c r="D7" s="916">
        <v>482</v>
      </c>
      <c r="E7" s="916">
        <v>570</v>
      </c>
      <c r="F7" s="920">
        <v>1.051660516605166</v>
      </c>
      <c r="G7" s="915">
        <v>5803.2269999999999</v>
      </c>
      <c r="H7" s="916">
        <v>5160.9186</v>
      </c>
      <c r="I7" s="916">
        <v>6135.2829000000002</v>
      </c>
      <c r="J7" s="920">
        <v>1.0572191816725418</v>
      </c>
      <c r="K7" s="915">
        <v>1084</v>
      </c>
      <c r="L7" s="916">
        <v>964</v>
      </c>
      <c r="M7" s="916">
        <v>1140</v>
      </c>
      <c r="N7" s="925">
        <v>2000</v>
      </c>
    </row>
    <row r="8" spans="1:14" ht="14.4" customHeight="1" x14ac:dyDescent="0.3">
      <c r="A8" s="906" t="s">
        <v>7067</v>
      </c>
      <c r="B8" s="909" t="s">
        <v>8037</v>
      </c>
      <c r="C8" s="915">
        <v>272</v>
      </c>
      <c r="D8" s="916">
        <v>356</v>
      </c>
      <c r="E8" s="916">
        <v>256</v>
      </c>
      <c r="F8" s="920">
        <v>0.94117647058823528</v>
      </c>
      <c r="G8" s="915">
        <v>1634.2037999999998</v>
      </c>
      <c r="H8" s="916">
        <v>2126.9736000000003</v>
      </c>
      <c r="I8" s="916">
        <v>1542.1559999999997</v>
      </c>
      <c r="J8" s="920">
        <v>0.9436742222726443</v>
      </c>
      <c r="K8" s="915">
        <v>272</v>
      </c>
      <c r="L8" s="916">
        <v>356</v>
      </c>
      <c r="M8" s="916">
        <v>256</v>
      </c>
      <c r="N8" s="925">
        <v>1000</v>
      </c>
    </row>
    <row r="9" spans="1:14" ht="14.4" customHeight="1" thickBot="1" x14ac:dyDescent="0.35">
      <c r="A9" s="907" t="s">
        <v>7065</v>
      </c>
      <c r="B9" s="910" t="s">
        <v>8037</v>
      </c>
      <c r="C9" s="917">
        <v>56</v>
      </c>
      <c r="D9" s="918">
        <v>18</v>
      </c>
      <c r="E9" s="918">
        <v>7</v>
      </c>
      <c r="F9" s="921">
        <v>0.125</v>
      </c>
      <c r="G9" s="917">
        <v>275.98140000000001</v>
      </c>
      <c r="H9" s="918">
        <v>88.711199999999991</v>
      </c>
      <c r="I9" s="918">
        <v>35.594000000000001</v>
      </c>
      <c r="J9" s="921">
        <v>0.12897245973822874</v>
      </c>
      <c r="K9" s="917">
        <v>28</v>
      </c>
      <c r="L9" s="918">
        <v>9</v>
      </c>
      <c r="M9" s="918">
        <v>3.5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2015-08-21T13:52:50Z</dcterms:modified>
</cp:coreProperties>
</file>